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iwitt\Public First Dropbox\Policy and Research Team\Polling\Client Tables\Laidlaw Foundation\"/>
    </mc:Choice>
  </mc:AlternateContent>
  <xr:revisionPtr revIDLastSave="0" documentId="13_ncr:1_{D1EF6F76-0F72-4E2F-A926-941E40F45DD8}" xr6:coauthVersionLast="47" xr6:coauthVersionMax="47" xr10:uidLastSave="{00000000-0000-0000-0000-000000000000}"/>
  <bookViews>
    <workbookView xWindow="-28920" yWindow="-120" windowWidth="29040" windowHeight="1572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95" l="1"/>
  <c r="B24" i="94"/>
  <c r="B17" i="93"/>
  <c r="B17" i="92"/>
  <c r="B28" i="91"/>
  <c r="B16" i="90"/>
  <c r="B19" i="89"/>
  <c r="B16" i="88"/>
  <c r="B16" i="87"/>
  <c r="B17" i="86"/>
  <c r="B17" i="85"/>
  <c r="B25" i="84"/>
  <c r="B26" i="83"/>
  <c r="B18" i="82"/>
  <c r="B16" i="81"/>
  <c r="B30" i="80"/>
  <c r="B22" i="79"/>
  <c r="B22" i="78"/>
  <c r="B22" i="77"/>
  <c r="B22" i="76"/>
  <c r="B22" i="75"/>
  <c r="B22" i="74"/>
  <c r="B22" i="73"/>
  <c r="B22" i="72"/>
  <c r="B22" i="71"/>
  <c r="B22" i="70"/>
  <c r="B22" i="69"/>
  <c r="B22" i="68"/>
  <c r="B22" i="67"/>
  <c r="B22" i="66"/>
  <c r="B22" i="65"/>
  <c r="B22" i="64"/>
  <c r="B22" i="63"/>
  <c r="B22" i="62"/>
  <c r="B16" i="61"/>
  <c r="B16" i="60"/>
  <c r="B22" i="59"/>
  <c r="B22" i="58"/>
  <c r="B22" i="57"/>
  <c r="B22" i="56"/>
  <c r="B22" i="55"/>
  <c r="B22" i="54"/>
  <c r="B22" i="53"/>
  <c r="B18" i="52"/>
  <c r="B17" i="51"/>
  <c r="B16" i="50"/>
  <c r="B28" i="49"/>
  <c r="B26" i="48"/>
  <c r="B33" i="47"/>
  <c r="B28" i="46"/>
  <c r="B28" i="45"/>
  <c r="B16" i="44"/>
  <c r="B17" i="43"/>
  <c r="B22" i="42"/>
  <c r="B18" i="41"/>
  <c r="B18" i="40"/>
  <c r="B18" i="39"/>
  <c r="B18" i="38"/>
  <c r="B18" i="37"/>
  <c r="B18" i="36"/>
  <c r="B18" i="35"/>
  <c r="B16" i="34"/>
  <c r="B17" i="33"/>
  <c r="B18" i="32"/>
  <c r="B18" i="31"/>
  <c r="B18" i="30"/>
  <c r="B18" i="29"/>
  <c r="B18" i="28"/>
  <c r="B18" i="27"/>
  <c r="B18" i="26"/>
  <c r="B19" i="25"/>
  <c r="B19" i="24"/>
  <c r="B19" i="23"/>
  <c r="B19" i="22"/>
  <c r="B19" i="21"/>
  <c r="B19" i="20"/>
  <c r="B19" i="19"/>
  <c r="B19" i="18"/>
  <c r="B19" i="17"/>
  <c r="B19" i="16"/>
  <c r="B19" i="15"/>
  <c r="B19" i="14"/>
  <c r="B19" i="13"/>
  <c r="B19" i="12"/>
  <c r="B19" i="11"/>
  <c r="B19" i="10"/>
  <c r="B19" i="9"/>
  <c r="B29" i="8"/>
  <c r="B29" i="7"/>
  <c r="B22" i="6"/>
  <c r="B22" i="5"/>
  <c r="B30" i="4"/>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D76" i="2"/>
  <c r="E75" i="2"/>
  <c r="D75" i="2"/>
  <c r="E74" i="2"/>
  <c r="D74" i="2"/>
  <c r="E73" i="2"/>
  <c r="D73" i="2"/>
  <c r="E72" i="2"/>
  <c r="D72" i="2"/>
  <c r="E71" i="2"/>
  <c r="D71" i="2"/>
  <c r="E70" i="2"/>
  <c r="D70" i="2"/>
  <c r="E69" i="2"/>
  <c r="D69" i="2"/>
  <c r="E68" i="2"/>
  <c r="D68" i="2"/>
  <c r="D67" i="2"/>
  <c r="E66" i="2"/>
  <c r="D66" i="2"/>
  <c r="E65" i="2"/>
  <c r="D65" i="2"/>
  <c r="E64" i="2"/>
  <c r="D64" i="2"/>
  <c r="E63" i="2"/>
  <c r="D63" i="2"/>
  <c r="E62" i="2"/>
  <c r="D62" i="2"/>
  <c r="E61" i="2"/>
  <c r="D61" i="2"/>
  <c r="E60" i="2"/>
  <c r="D60" i="2"/>
  <c r="E59" i="2"/>
  <c r="D59"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D40" i="2"/>
  <c r="E39" i="2"/>
  <c r="D39" i="2"/>
  <c r="E38" i="2"/>
  <c r="D38" i="2"/>
  <c r="E37" i="2"/>
  <c r="D37" i="2"/>
  <c r="E36" i="2"/>
  <c r="D36" i="2"/>
  <c r="E35" i="2"/>
  <c r="D35" i="2"/>
  <c r="E34" i="2"/>
  <c r="D34" i="2"/>
  <c r="E33" i="2"/>
  <c r="D33" i="2"/>
  <c r="E32" i="2"/>
  <c r="D32" i="2"/>
  <c r="D31" i="2"/>
  <c r="E30" i="2"/>
  <c r="D30" i="2"/>
  <c r="E29" i="2"/>
  <c r="D29" i="2"/>
  <c r="E28" i="2"/>
  <c r="D28" i="2"/>
  <c r="E27" i="2"/>
  <c r="D27" i="2"/>
  <c r="E26" i="2"/>
  <c r="D26" i="2"/>
  <c r="E25" i="2"/>
  <c r="D25" i="2"/>
  <c r="D24" i="2"/>
  <c r="E23" i="2"/>
  <c r="D23" i="2"/>
  <c r="E22" i="2"/>
  <c r="D22" i="2"/>
  <c r="E21" i="2"/>
  <c r="D21" i="2"/>
  <c r="E20" i="2"/>
  <c r="D20" i="2"/>
  <c r="E19" i="2"/>
  <c r="D19" i="2"/>
  <c r="E18" i="2"/>
  <c r="D18" i="2"/>
  <c r="E17" i="2"/>
  <c r="D17" i="2"/>
  <c r="E16" i="2"/>
  <c r="D16" i="2"/>
  <c r="E15" i="2"/>
  <c r="D15" i="2"/>
  <c r="D14" i="2"/>
  <c r="E13" i="2"/>
  <c r="D13" i="2"/>
  <c r="E12" i="2"/>
  <c r="D12" i="2"/>
  <c r="E11" i="2"/>
  <c r="D11" i="2"/>
  <c r="E10" i="2"/>
  <c r="D10" i="2"/>
  <c r="E9" i="2"/>
  <c r="D9" i="2"/>
  <c r="D6" i="2"/>
  <c r="F20" i="1"/>
</calcChain>
</file>

<file path=xl/sharedStrings.xml><?xml version="1.0" encoding="utf-8"?>
<sst xmlns="http://schemas.openxmlformats.org/spreadsheetml/2006/main" count="6684" uniqueCount="430">
  <si>
    <t>Public First Poll for the Laidlaw Foundation</t>
  </si>
  <si>
    <t>Fieldwork:</t>
  </si>
  <si>
    <t>28th Jun - 7th Jul 2023</t>
  </si>
  <si>
    <t xml:space="preserve">Interview Method: </t>
  </si>
  <si>
    <t>Online Survey</t>
  </si>
  <si>
    <t>Population represented:</t>
  </si>
  <si>
    <t>England parents of primary and secondary state school children in England</t>
  </si>
  <si>
    <t>Sample size:</t>
  </si>
  <si>
    <t>Methodology:</t>
  </si>
  <si>
    <t>All results are weighted using Iterative Proportional Fitting, or 'Raking'. The results are  weighted by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</si>
  <si>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</si>
  <si>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</si>
  <si>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</si>
  <si>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</si>
  <si>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</si>
  <si>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</si>
  <si>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</si>
  <si>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</si>
  <si>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</si>
  <si>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</si>
  <si>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</si>
  <si>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Under 35</t>
  </si>
  <si>
    <t>35-44</t>
  </si>
  <si>
    <t>45-54</t>
  </si>
  <si>
    <t>55+</t>
  </si>
  <si>
    <t>AB</t>
  </si>
  <si>
    <t>C1</t>
  </si>
  <si>
    <t>C2</t>
  </si>
  <si>
    <t>DE</t>
  </si>
  <si>
    <t>London</t>
  </si>
  <si>
    <t>South East</t>
  </si>
  <si>
    <t>South West</t>
  </si>
  <si>
    <t>East of England</t>
  </si>
  <si>
    <t>East Midlands</t>
  </si>
  <si>
    <t>West Midlands</t>
  </si>
  <si>
    <t>Yorkshire and the Humber</t>
  </si>
  <si>
    <t>North East</t>
  </si>
  <si>
    <t>North West</t>
  </si>
  <si>
    <t>GCSE or equivalent (Scottish National/O Level)</t>
  </si>
  <si>
    <t>A Level or equivalent (GCE/Higher/Advanced Higher)</t>
  </si>
  <si>
    <t>University Undergraduate Degree (BA/BSc)</t>
  </si>
  <si>
    <t>University Postgraduate Degree (MA/MSc/MPhil)</t>
  </si>
  <si>
    <t>Doctorate (PhD/DPHil)</t>
  </si>
  <si>
    <t>5-7</t>
  </si>
  <si>
    <t>8-10</t>
  </si>
  <si>
    <t>11-13</t>
  </si>
  <si>
    <t>14-17</t>
  </si>
  <si>
    <t>Yes</t>
  </si>
  <si>
    <t>Have in past</t>
  </si>
  <si>
    <t>No</t>
  </si>
  <si>
    <t>Conservative</t>
  </si>
  <si>
    <t>Labour</t>
  </si>
  <si>
    <t>Liberal Democrat</t>
  </si>
  <si>
    <t>The Brexit Party</t>
  </si>
  <si>
    <t>I did not vote</t>
  </si>
  <si>
    <t>Liberal Democrats</t>
  </si>
  <si>
    <t>Gender parent</t>
  </si>
  <si>
    <t>Age parent</t>
  </si>
  <si>
    <t>Social Grade</t>
  </si>
  <si>
    <t>Region</t>
  </si>
  <si>
    <t>Education parent</t>
  </si>
  <si>
    <t>Child gender</t>
  </si>
  <si>
    <t>Child age</t>
  </si>
  <si>
    <t>FSM eligibility</t>
  </si>
  <si>
    <t>2019</t>
  </si>
  <si>
    <t>Voting Intention</t>
  </si>
  <si>
    <t>Cost of living</t>
  </si>
  <si>
    <t>Quality of the NHS</t>
  </si>
  <si>
    <t>State of the economy</t>
  </si>
  <si>
    <t>Levels of immigration</t>
  </si>
  <si>
    <t>Availability of housing</t>
  </si>
  <si>
    <t>Effects of climate change</t>
  </si>
  <si>
    <t>Levels of crime</t>
  </si>
  <si>
    <t>Britain leaving the EU</t>
  </si>
  <si>
    <t>Quality of schools</t>
  </si>
  <si>
    <t>Level of taxation</t>
  </si>
  <si>
    <t>Number of people on welfare</t>
  </si>
  <si>
    <t>Threat of terrorism</t>
  </si>
  <si>
    <t>Quality / cost of public transport</t>
  </si>
  <si>
    <t>Access to good pensions</t>
  </si>
  <si>
    <t>State of Britain’s Armed Forces</t>
  </si>
  <si>
    <t>Access to university education</t>
  </si>
  <si>
    <t>None of the above</t>
  </si>
  <si>
    <t>Which do you think are the most important issues facing the country at this time? Please select up to three.</t>
  </si>
  <si>
    <t>BASE: All Respondents</t>
  </si>
  <si>
    <t>Fieldwork:  28th Jun - 7th Jul 2023</t>
  </si>
  <si>
    <t>Data weighted by gender, region and social grade to Nationally Representative Proportions</t>
  </si>
  <si>
    <t>Very satisfied</t>
  </si>
  <si>
    <t>Somewhat satisfied</t>
  </si>
  <si>
    <t>Neither satisfied nor dissatisfied</t>
  </si>
  <si>
    <t>Somewhat dissatisfied</t>
  </si>
  <si>
    <t>Very dissatisfied</t>
  </si>
  <si>
    <t>Don’t Know</t>
  </si>
  <si>
    <t>Total Satisfied:</t>
  </si>
  <si>
    <t>Total Dissatisfied:</t>
  </si>
  <si>
    <t>Net:</t>
  </si>
  <si>
    <t xml:space="preserve"> Overall, how satisfied or dissatisfied would you say you are with the quality of the education provided by the state school system in England?</t>
  </si>
  <si>
    <t xml:space="preserve"> Overall, how satisfied or dissatisfied would you say you are with the quality of the education provided by your child’s school?If you have more than one child, please think of the youngest one in the age bracket 5-17 when answering questions about your child.</t>
  </si>
  <si>
    <t>The quality of teaching in national curriculum subjects (e.g. english, maths, science, etc)</t>
  </si>
  <si>
    <t>Support for mental health and wellbeing</t>
  </si>
  <si>
    <t>Developing strong character and morality</t>
  </si>
  <si>
    <t>Encouraging pupils to pursue what they are good at</t>
  </si>
  <si>
    <t>Developing critical thinking skills</t>
  </si>
  <si>
    <t>Encouraging pupils to pursue what they are interested in</t>
  </si>
  <si>
    <t>The range of subjects offered by the school</t>
  </si>
  <si>
    <t>How they prepare pupils for assessments/exams</t>
  </si>
  <si>
    <t>Promoting success beyond academic attainment</t>
  </si>
  <si>
    <t>Developing digital skills</t>
  </si>
  <si>
    <t>Support for physical healthy</t>
  </si>
  <si>
    <t>Developing tolerance, bridging cultural gaps, rejecting unfair stereotypes</t>
  </si>
  <si>
    <t>The breadth of extra-curricular activities (recurrent activities such as sports teams, drama clubs etc.)</t>
  </si>
  <si>
    <t>The breadth of enrichment experiences (e.g. school trips, talks from external speakers, volunteering opportunities)</t>
  </si>
  <si>
    <t>Don't know</t>
  </si>
  <si>
    <t>Which of the following, if any, are important factors for a school to be high quality? Select any which apply</t>
  </si>
  <si>
    <t>Don't Know</t>
  </si>
  <si>
    <t>And if you had to choose, which of the following would you most want to see your child’s school prioritise? Select up to three</t>
  </si>
  <si>
    <t>BASE: Parents who selected at least one of the above</t>
  </si>
  <si>
    <t xml:space="preserve"> The quality of teaching in national curriculum subjects (e.g. english, maths, science, etc)</t>
  </si>
  <si>
    <t xml:space="preserve"> How they prepare pupils for exams</t>
  </si>
  <si>
    <t xml:space="preserve"> Encouraging pupils to pursue what they are interested in</t>
  </si>
  <si>
    <t xml:space="preserve"> Encouraging pupils to pursue what they are good at</t>
  </si>
  <si>
    <t xml:space="preserve"> The range of subjects offered by the school</t>
  </si>
  <si>
    <t xml:space="preserve"> The breadth of extra-curricular activities (recurrent activities such as sports teams, drama clubs etc.)</t>
  </si>
  <si>
    <t xml:space="preserve"> The breadth of enrichment experiences (e.g. school trips, talks from external speakers, volunteering opportunities)</t>
  </si>
  <si>
    <t xml:space="preserve"> Support for mental health and wellbeing</t>
  </si>
  <si>
    <t xml:space="preserve"> Promoting success beyond academic attainment</t>
  </si>
  <si>
    <t>1 - very poor</t>
  </si>
  <si>
    <t>2</t>
  </si>
  <si>
    <t>3</t>
  </si>
  <si>
    <t>4</t>
  </si>
  <si>
    <t>5 - excellent</t>
  </si>
  <si>
    <t>Grid Summary: On a scale of 1 to 5, with 1 being very poor and 5 being excellent, how would you rate your child’s school on the following aspects?   </t>
  </si>
  <si>
    <t>On a scale of 1 to 5, with 1 being very poor and 5 being excellent, how would you rate your child’s school on the following aspects?   : The quality of teaching in national curriculum subjects (e.g. english, maths, science, etc)</t>
  </si>
  <si>
    <t>On a scale of 1 to 5, with 1 being very poor and 5 being excellent, how would you rate your child’s school on the following aspects?   : How they prepare pupils for exams</t>
  </si>
  <si>
    <t>On a scale of 1 to 5, with 1 being very poor and 5 being excellent, how would you rate your child’s school on the following aspects?   : Encouraging pupils to pursue what they are interested in</t>
  </si>
  <si>
    <t>On a scale of 1 to 5, with 1 being very poor and 5 being excellent, how would you rate your child’s school on the following aspects?   : Encouraging pupils to pursue what they are good at</t>
  </si>
  <si>
    <t>On a scale of 1 to 5, with 1 being very poor and 5 being excellent, how would you rate your child’s school on the following aspects?   : The range of subjects offered by the school</t>
  </si>
  <si>
    <t>On a scale of 1 to 5, with 1 being very poor and 5 being excellent, how would you rate your child’s school on the following aspects?   : The breadth of extra-curricular activities (recurrent activities such as sports teams, drama clubs etc.)</t>
  </si>
  <si>
    <t>On a scale of 1 to 5, with 1 being very poor and 5 being excellent, how would you rate your child’s school on the following aspects?   : The breadth of enrichment experiences (e.g. school trips, talks from external speakers, volunteering opportunities)</t>
  </si>
  <si>
    <t>On a scale of 1 to 5, with 1 being very poor and 5 being excellent, how would you rate your child’s school on the following aspects?   : Support for mental health and wellbeing</t>
  </si>
  <si>
    <t>On a scale of 1 to 5, with 1 being very poor and 5 being excellent, how would you rate your child’s school on the following aspects?   : Promoting success beyond academic attainment</t>
  </si>
  <si>
    <t xml:space="preserve"> Further academic study (e.g. progressing to sixth form and university)</t>
  </si>
  <si>
    <t xml:space="preserve"> Further vocational study (e.g. apprenticeships)</t>
  </si>
  <si>
    <t xml:space="preserve"> The world of work</t>
  </si>
  <si>
    <t xml:space="preserve"> Being an active member of the community</t>
  </si>
  <si>
    <t xml:space="preserve"> Adult life (e.g. managing personal finances)</t>
  </si>
  <si>
    <t xml:space="preserve"> Being an active member of society e.g. voting</t>
  </si>
  <si>
    <t>Grid Summary: On a scale of 1 to 5, with 1 being very poor and 5 being excellent, how would you rate your child’s school when it comes to preparing them for the following?  </t>
  </si>
  <si>
    <t>On a scale of 1 to 5, with 1 being very poor and 5 being excellent, how would you rate your child’s school when it comes to preparing them for the following?  : Further academic study (e.g. progressing to sixth form and university)</t>
  </si>
  <si>
    <t>On a scale of 1 to 5, with 1 being very poor and 5 being excellent, how would you rate your child’s school when it comes to preparing them for the following?  : Further vocational study (e.g. apprenticeships)</t>
  </si>
  <si>
    <t>On a scale of 1 to 5, with 1 being very poor and 5 being excellent, how would you rate your child’s school when it comes to preparing them for the following?  : The world of work</t>
  </si>
  <si>
    <t>On a scale of 1 to 5, with 1 being very poor and 5 being excellent, how would you rate your child’s school when it comes to preparing them for the following?  : Being an active member of the community</t>
  </si>
  <si>
    <t>On a scale of 1 to 5, with 1 being very poor and 5 being excellent, how would you rate your child’s school when it comes to preparing them for the following?  : Adult life (e.g. managing personal finances)</t>
  </si>
  <si>
    <t>On a scale of 1 to 5, with 1 being very poor and 5 being excellent, how would you rate your child’s school when it comes to preparing them for the following?  : Being an active member of society e.g. voting</t>
  </si>
  <si>
    <t xml:space="preserve"> Ensuring children grow to be ‘well-rounded’ individuals</t>
  </si>
  <si>
    <t xml:space="preserve"> Preparing them for future employment </t>
  </si>
  <si>
    <t xml:space="preserve"> Preparing them for further academic study</t>
  </si>
  <si>
    <t xml:space="preserve"> Preparing them for vocational pathways such as apprenticeships</t>
  </si>
  <si>
    <t xml:space="preserve"> Encouraging children to do extra-curricular activities</t>
  </si>
  <si>
    <t>This should be their main priority</t>
  </si>
  <si>
    <t>This should be one of the most important priorities</t>
  </si>
  <si>
    <t>This is important, but shouldn’t be a priority for schools</t>
  </si>
  <si>
    <t>This isn’t important</t>
  </si>
  <si>
    <t>Grid Summary: To what extent do you think schools should prioritise the following?</t>
  </si>
  <si>
    <t>To what extent do you think schools should prioritise the following?: Ensuring children grow to be ‘well-rounded’ individuals</t>
  </si>
  <si>
    <t xml:space="preserve">To what extent do you think schools should prioritise the following?: Preparing them for future employment </t>
  </si>
  <si>
    <t>To what extent do you think schools should prioritise the following?: Preparing them for further academic study</t>
  </si>
  <si>
    <t>To what extent do you think schools should prioritise the following?: Preparing them for vocational pathways such as apprenticeships</t>
  </si>
  <si>
    <t>To what extent do you think schools should prioritise the following?: Promoting success beyond academic attainment</t>
  </si>
  <si>
    <t>To what extent do you think schools should prioritise the following?: Encouraging children to do extra-curricular activities</t>
  </si>
  <si>
    <t>What they are good at</t>
  </si>
  <si>
    <t>What they are interested in</t>
  </si>
  <si>
    <t>What they will need in the future for a career</t>
  </si>
  <si>
    <t xml:space="preserve"> If you had to choose, which of the following do you think it is more important for your child to pursue in their education?</t>
  </si>
  <si>
    <t>It is more important that my child focuses on achieving good grades than learning life skills in school</t>
  </si>
  <si>
    <t>It is more important that my child focuses on learning life skills than achieving good grades in school</t>
  </si>
  <si>
    <t xml:space="preserve"> And if you had to choose, which of the following would you say is more important for your child to focus on?</t>
  </si>
  <si>
    <t xml:space="preserve"> Being an active member of society e.g. voting </t>
  </si>
  <si>
    <t>Essential</t>
  </si>
  <si>
    <t>Important, but not essential</t>
  </si>
  <si>
    <t>Not that important</t>
  </si>
  <si>
    <t>Not at all important</t>
  </si>
  <si>
    <t>Grid Summary: How important or unimportant do you think it is for schools to prepare your child for the following?</t>
  </si>
  <si>
    <t>How important or unimportant do you think it is for schools to prepare your child for the following?: Further academic study (e.g. progressing to sixth form and university)</t>
  </si>
  <si>
    <t>How important or unimportant do you think it is for schools to prepare your child for the following?: Further vocational study (e.g. apprenticeships)</t>
  </si>
  <si>
    <t>How important or unimportant do you think it is for schools to prepare your child for the following?: The world of work</t>
  </si>
  <si>
    <t>How important or unimportant do you think it is for schools to prepare your child for the following?: Being an active member of the community</t>
  </si>
  <si>
    <t>How important or unimportant do you think it is for schools to prepare your child for the following?: Adult life (e.g. managing personal finances)</t>
  </si>
  <si>
    <t xml:space="preserve">How important or unimportant do you think it is for schools to prepare your child for the following?: Being an active member of society e.g. voting </t>
  </si>
  <si>
    <t>They provide children with an opportunity to discover their talents/interests</t>
  </si>
  <si>
    <t>They are a good opportunity for children to socialise</t>
  </si>
  <si>
    <t>They teach important skills that they would otherwise not develop through the curriculum</t>
  </si>
  <si>
    <t>They offer a child a break from the stress of school</t>
  </si>
  <si>
    <t>They help build children’s CV for the future</t>
  </si>
  <si>
    <t>They help build children’s personal statement for university</t>
  </si>
  <si>
    <t>They happen at the beginning or end of the school day and help provide childcare for children.</t>
  </si>
  <si>
    <t>Other (please specify)</t>
  </si>
  <si>
    <t>You said earlier that you think it’s important for schools to encourage pupils to do extra-curricular activities. Why is that? Select all that apply</t>
  </si>
  <si>
    <t>BASE: Parents who think that it is important for schools to encourage children to do extra-curricular activities</t>
  </si>
  <si>
    <t>Schools should spend more time on academic learning and less on teaching other skills</t>
  </si>
  <si>
    <t>The current balance between academic learning and other skills at schools is about right</t>
  </si>
  <si>
    <t>Schools should spend more time on teaching other skills and less time on academic learning</t>
  </si>
  <si>
    <t xml:space="preserve"> Which of the following comes closest to your view?</t>
  </si>
  <si>
    <t>I would prefer my children to go to a school which placed emphasis on academic achievement and exam preparation</t>
  </si>
  <si>
    <t>I would prefer my children to go to a school which placed emphasis on life skills and extracurricular activities</t>
  </si>
  <si>
    <t>Financial literacy</t>
  </si>
  <si>
    <t>Domestic skills (cooking, cleaning)</t>
  </si>
  <si>
    <t>Problem-solving skills</t>
  </si>
  <si>
    <t>Interpersonal skills (teamwork, conflict resolution, relationship skills)</t>
  </si>
  <si>
    <t>Time-management skills</t>
  </si>
  <si>
    <t>How to take care of their physical health</t>
  </si>
  <si>
    <t>Communication skills (such as presentation, debating)</t>
  </si>
  <si>
    <t>How to take care of their mental health</t>
  </si>
  <si>
    <t>Survival and safety skills (first aid, self-defence)</t>
  </si>
  <si>
    <t>Technical/practical ‘life skills’ (e.g. DIY, mechanics, plumbing)</t>
  </si>
  <si>
    <t>Emotional intelligence</t>
  </si>
  <si>
    <t>Digital literacy</t>
  </si>
  <si>
    <t>Creative skills</t>
  </si>
  <si>
    <t>Which of the following, if any, would you consider “life skills”? Select all that apply </t>
  </si>
  <si>
    <t>And of those, which would you say are most important for your child's school to help your child develop? Select up to three</t>
  </si>
  <si>
    <t>Respect/tolerance to other people</t>
  </si>
  <si>
    <t>Confidence</t>
  </si>
  <si>
    <t>Honesty</t>
  </si>
  <si>
    <t>Independence</t>
  </si>
  <si>
    <t>Empathy</t>
  </si>
  <si>
    <t>Resilience</t>
  </si>
  <si>
    <t>Critical thinking</t>
  </si>
  <si>
    <t>Fairness</t>
  </si>
  <si>
    <t>Being a team-player</t>
  </si>
  <si>
    <t>Courage</t>
  </si>
  <si>
    <t>Obedience/discipline</t>
  </si>
  <si>
    <t>Love of learning</t>
  </si>
  <si>
    <t>Exploration of ideas</t>
  </si>
  <si>
    <t>Leadership</t>
  </si>
  <si>
    <t>Community spirit</t>
  </si>
  <si>
    <t>Active citizenship</t>
  </si>
  <si>
    <t>Academic rigour</t>
  </si>
  <si>
    <t>An understanding of culturally important ideas such as Darwinism or Shakespearean writing</t>
  </si>
  <si>
    <t>And of the following list of values/attributes, which would you say are most important for schools to teach pupils, if any? Select up to three  </t>
  </si>
  <si>
    <t>Outdoor activities/nature walks (hikes, orienteering, camping)</t>
  </si>
  <si>
    <t>Cultural visits (museums, galleries, monuments, libraries)</t>
  </si>
  <si>
    <t>Volunteer or community service projects</t>
  </si>
  <si>
    <t>Science museums of science-themed experiences</t>
  </si>
  <si>
    <t>Recreational activities (theme parks, zoo, aquariums)</t>
  </si>
  <si>
    <t>Animal based/animal care activities (e.g. going to a farm)</t>
  </si>
  <si>
    <t>Cultural performances (theatre, opera, concerts)</t>
  </si>
  <si>
    <t>Going to a foreign country</t>
  </si>
  <si>
    <t>Going to watch sporting events (football games, rugby games, tennis match)</t>
  </si>
  <si>
    <t>Military type activities (e.g. Combined Cadet Force)</t>
  </si>
  <si>
    <t>None of the above - it is not important for schools to provide cultural activities like this</t>
  </si>
  <si>
    <t>What kind of cultural activities/trips/experiences do you think are most important for schools to provide? Select up to three</t>
  </si>
  <si>
    <t>Maths</t>
  </si>
  <si>
    <t>English language/literature</t>
  </si>
  <si>
    <t>Science (biology, chemistry and/or physics)</t>
  </si>
  <si>
    <t>IT / computing</t>
  </si>
  <si>
    <t>PSHE (Personal, social, health and economic education) or Citizenship</t>
  </si>
  <si>
    <t>PE (Physical education)</t>
  </si>
  <si>
    <t>Humanities (geography and/or history)</t>
  </si>
  <si>
    <t>A Modern Foreign Language</t>
  </si>
  <si>
    <t>Music</t>
  </si>
  <si>
    <t>Art</t>
  </si>
  <si>
    <t>Drama</t>
  </si>
  <si>
    <t>Religious Education</t>
  </si>
  <si>
    <t>Dance</t>
  </si>
  <si>
    <t>Imagine your child was only going to be taught 5 subjects at school. What do you think they should be? Select five of the following</t>
  </si>
  <si>
    <t>School exams are an accurate way to measure my child’s academic abilities</t>
  </si>
  <si>
    <t>School exams are not an accurate way to measure my child’s academic abilities</t>
  </si>
  <si>
    <t>Children from well-off backgrounds have an advantage in exams</t>
  </si>
  <si>
    <t>Exams do not tend to give an advantage to children from specific backgrounds</t>
  </si>
  <si>
    <t>Children from worse-off backgrounds have an advantage in exams</t>
  </si>
  <si>
    <t>Exams teach children important life skills, and are a good way to measure their performance</t>
  </si>
  <si>
    <t>Exams are a good way to measure children’s performance, but do not tend to teach children important life skills</t>
  </si>
  <si>
    <t>Exams teach children important life skills, but are a bad way to measure their performance</t>
  </si>
  <si>
    <t>Exams are a bad way to measure children’s performance, and do not tend to teach them important life skills</t>
  </si>
  <si>
    <t xml:space="preserve"> Which of the following comes closest to your view on exams?</t>
  </si>
  <si>
    <t xml:space="preserve"> Exams cause schools to focus too much on particular subjects and skills</t>
  </si>
  <si>
    <t xml:space="preserve"> Exams only teach children to memorise specific information for that test</t>
  </si>
  <si>
    <t xml:space="preserve"> Exams cause unnecessary stress for children.</t>
  </si>
  <si>
    <t xml:space="preserve"> Exams, and preparation for exams, equip children and young people with an important life skill</t>
  </si>
  <si>
    <t xml:space="preserve"> The stress of exams is necessary to teach children important life skills</t>
  </si>
  <si>
    <t xml:space="preserve"> Exams are the only way to assess children in a way that is transparent</t>
  </si>
  <si>
    <t>Strongly agree</t>
  </si>
  <si>
    <t>Somewhat agree</t>
  </si>
  <si>
    <t>Neither agree nor disagree</t>
  </si>
  <si>
    <t>Somewhat disagree</t>
  </si>
  <si>
    <t>Strongly disagree</t>
  </si>
  <si>
    <t>Total Agree:</t>
  </si>
  <si>
    <t>Total Disagree:</t>
  </si>
  <si>
    <t>Grid Summary: To what extent do you agree or disagree with the following?</t>
  </si>
  <si>
    <t>To what extent do you agree or disagree with the following?: Exams, and preparation for exams, equip children and young people with an important life skill</t>
  </si>
  <si>
    <t>To what extent do you agree or disagree with the following?: Exams only teach children to memorise specific information for that test</t>
  </si>
  <si>
    <t>To what extent do you agree or disagree with the following?: Exams are the only way to assess children in a way that is transparent</t>
  </si>
  <si>
    <t>To what extent do you agree or disagree with the following?: Exams cause unnecessary stress for children.</t>
  </si>
  <si>
    <t>To what extent do you agree or disagree with the following?: The stress of exams is necessary to teach children important life skills</t>
  </si>
  <si>
    <t>To what extent do you agree or disagree with the following?: Exams cause schools to focus too much on particular subjects and skills</t>
  </si>
  <si>
    <t>I think we should stop assessing pupils at 16 if they are assessed at 18</t>
  </si>
  <si>
    <t>I think we should continue assessing pupils at 16 even if they are assessed at 18</t>
  </si>
  <si>
    <t xml:space="preserve"> Since 2007, the school leaving age has been raised to 18, meaning children have to stay in some form of education (for example at college, in an apprenticeship or in work based training) until the age of 18. Given this, do you think the school system should remove or keep assessments at 16?</t>
  </si>
  <si>
    <t>I’d rather my child’s school focused their time and resources on other areas besides preparing them for exams</t>
  </si>
  <si>
    <t>I’d rather my child’s school focused their time and resources on preparing them for exams</t>
  </si>
  <si>
    <t xml:space="preserve"> Give pupils longer revision time</t>
  </si>
  <si>
    <t xml:space="preserve"> Shorter exams in length</t>
  </si>
  <si>
    <t xml:space="preserve"> Fewer exams in number</t>
  </si>
  <si>
    <t xml:space="preserve"> More open-book exams, where children can have textbooks</t>
  </si>
  <si>
    <t xml:space="preserve"> Not providing a pass/fail grade, just a percentage</t>
  </si>
  <si>
    <t xml:space="preserve"> Only assessing a smaller number of core subjects (e.g. English and Maths)</t>
  </si>
  <si>
    <t xml:space="preserve"> Allowing children to bring their revision notes into exams</t>
  </si>
  <si>
    <t xml:space="preserve"> Completely abolishing exams and only assessing through coursework</t>
  </si>
  <si>
    <t>Strongly support</t>
  </si>
  <si>
    <t>Somewhat support</t>
  </si>
  <si>
    <t>Neither support nor oppose</t>
  </si>
  <si>
    <t>Somewhat oppose</t>
  </si>
  <si>
    <t>Strongly oppose</t>
  </si>
  <si>
    <t>Don’t know</t>
  </si>
  <si>
    <t>Total Support:</t>
  </si>
  <si>
    <t>Total Oppose:</t>
  </si>
  <si>
    <t>Grid Summary: To what extent would you support or oppose making the following changes to the school exam system?</t>
  </si>
  <si>
    <t>To what extent would you support or oppose making the following changes to the school exam system?: Fewer exams in number</t>
  </si>
  <si>
    <t>To what extent would you support or oppose making the following changes to the school exam system?: Shorter exams in length</t>
  </si>
  <si>
    <t>To what extent would you support or oppose making the following changes to the school exam system?: Give pupils longer revision time</t>
  </si>
  <si>
    <t>To what extent would you support or oppose making the following changes to the school exam system?: Only assessing a smaller number of core subjects (e.g. English and Maths)</t>
  </si>
  <si>
    <t>To what extent would you support or oppose making the following changes to the school exam system?: Not providing a pass/fail grade, just a percentage</t>
  </si>
  <si>
    <t>To what extent would you support or oppose making the following changes to the school exam system?: Completely abolishing exams and only assessing through coursework</t>
  </si>
  <si>
    <t>To what extent would you support or oppose making the following changes to the school exam system?: More open-book exams, where children can have textbooks</t>
  </si>
  <si>
    <t>To what extent would you support or oppose making the following changes to the school exam system?: Allowing children to bring their revision notes into exams</t>
  </si>
  <si>
    <t xml:space="preserve"> More project-based assessment in place of exams</t>
  </si>
  <si>
    <t xml:space="preserve"> Allow children to obtain micro-credentials/skills-specific assessments in place of subject exams</t>
  </si>
  <si>
    <t xml:space="preserve"> More continuous assessments in place of exams</t>
  </si>
  <si>
    <t xml:space="preserve"> More coursework in place of exams</t>
  </si>
  <si>
    <t xml:space="preserve"> Assess by asking children to present a portfolio of work instead of exams</t>
  </si>
  <si>
    <t xml:space="preserve"> Allow children to take the test whenever they’re ready (up to 18)</t>
  </si>
  <si>
    <t xml:space="preserve"> Allow employers to assess children’s skills instead of schools</t>
  </si>
  <si>
    <t xml:space="preserve"> Allow children to take the test whenever they’re ready (up to 25)</t>
  </si>
  <si>
    <t>Grid Summary: To what extent would you support or oppose making the following changes to the school's assessment system?</t>
  </si>
  <si>
    <t>To what extent would you support or oppose making the following changes to the school's assessment system?: More continuous assessments in place of exams</t>
  </si>
  <si>
    <t>To what extent would you support or oppose making the following changes to the school's assessment system?: More coursework in place of exams</t>
  </si>
  <si>
    <t>To what extent would you support or oppose making the following changes to the school's assessment system?: More project-based assessment in place of exams</t>
  </si>
  <si>
    <t>To what extent would you support or oppose making the following changes to the school's assessment system?: Assess by asking children to present a portfolio of work instead of exams</t>
  </si>
  <si>
    <t>To what extent would you support or oppose making the following changes to the school's assessment system?: Allow employers to assess children’s skills instead of schools</t>
  </si>
  <si>
    <t>To what extent would you support or oppose making the following changes to the school's assessment system?: Allow children to obtain micro-credentials/skills-specific assessments in place of subject exams</t>
  </si>
  <si>
    <t>To what extent would you support or oppose making the following changes to the school's assessment system?: Allow children to take the test whenever they’re ready (up to 18)</t>
  </si>
  <si>
    <t>To what extent would you support or oppose making the following changes to the school's assessment system?: Allow children to take the test whenever they’re ready (up to 25)</t>
  </si>
  <si>
    <t>How close the school was to home</t>
  </si>
  <si>
    <t>School Ofsted rating</t>
  </si>
  <si>
    <t>Pupil behaviour</t>
  </si>
  <si>
    <t>The facilities in the school such as playgrounds, laboratories</t>
  </si>
  <si>
    <t>Breadth of subject offerings</t>
  </si>
  <si>
    <t>Whether they could be in the same school as their friends or siblings</t>
  </si>
  <si>
    <t>Pupil outcomes (e.g. attainment in exams)</t>
  </si>
  <si>
    <t>Support for pupil mental health and wellbeing</t>
  </si>
  <si>
    <t>Availability of extra-curricular activities</t>
  </si>
  <si>
    <t>Adherence to National Curriculum</t>
  </si>
  <si>
    <t>Quality of wider services for pupils (e.g. career guidance)</t>
  </si>
  <si>
    <t>Assistance offered to pupils with SEN (Special Educational Needs)</t>
  </si>
  <si>
    <t>Pupil destinations (e.g. University, apprenticeships, employment)</t>
  </si>
  <si>
    <t>How strict the school seemed</t>
  </si>
  <si>
    <t>Whether the school taught for a certain faith/religion</t>
  </si>
  <si>
    <t>Thinking about when you chose your child’s current school, which of the following were important to your decision of where to send your child? Select any which apply</t>
  </si>
  <si>
    <t>There was only one school I could realistically send my child too, so I did not have to choose</t>
  </si>
  <si>
    <t>I had a choice of a few schools to send my child too</t>
  </si>
  <si>
    <t>I entirely based the decision of where my child would go to school on how close the school was</t>
  </si>
  <si>
    <t>I mainly based the decision of where my child would go to school on how close the school was, but information about the school did matter</t>
  </si>
  <si>
    <t>I mainly based the decision of where my child went to school on information about the school, but how close it was did matter</t>
  </si>
  <si>
    <t>I entirely based the decision of where my child went to school on information about the school, and how close it was did not matter at all</t>
  </si>
  <si>
    <t xml:space="preserve"> Which of the following best explains how you decided on your child’s school?</t>
  </si>
  <si>
    <t>School website</t>
  </si>
  <si>
    <t>Open Day</t>
  </si>
  <si>
    <t>Ofsted report</t>
  </si>
  <si>
    <t>Word of mouth</t>
  </si>
  <si>
    <t>Advice from friends/family with children at the school</t>
  </si>
  <si>
    <t>School league tables</t>
  </si>
  <si>
    <t>Department for Education ‘Get Information about Schools’ website</t>
  </si>
  <si>
    <t>Search engine provider reviews</t>
  </si>
  <si>
    <t>Online forums/Social media (e.g. Facebook pages, Mumsnet)</t>
  </si>
  <si>
    <t>Information on SEND provisions</t>
  </si>
  <si>
    <t>Local newspaper</t>
  </si>
  <si>
    <t>When choosing your child’s school, which of the following information did you use to help make your decision, if any? Select any which apply</t>
  </si>
  <si>
    <t> And which would you say were most important in guiding your decision? Tick up to three</t>
  </si>
  <si>
    <t>I don’t know what Ofsted ratings are</t>
  </si>
  <si>
    <t>N/A My child’s school has not had an Ofsted inspection</t>
  </si>
  <si>
    <t xml:space="preserve"> Without checking, do you know what your child’s school’s Ofsted rating is?</t>
  </si>
  <si>
    <t>Outstanding</t>
  </si>
  <si>
    <t>Good</t>
  </si>
  <si>
    <t>Requires Improvement</t>
  </si>
  <si>
    <t>Inadequate</t>
  </si>
  <si>
    <t xml:space="preserve"> What is your child’s school’s Ofsted rating?</t>
  </si>
  <si>
    <t>Yes, it is accurate</t>
  </si>
  <si>
    <t>Not, it is not accurate</t>
  </si>
  <si>
    <t xml:space="preserve"> Do you think that the Ofsted rating is an accurate reflection of your child’s experience at that school?</t>
  </si>
  <si>
    <t>My child’s experience is better than the Ofsted rating the school obtained</t>
  </si>
  <si>
    <t>My child’s experience is worse than the Ofsted rating the school obtained</t>
  </si>
  <si>
    <t xml:space="preserve"> You said that the Ofsted rating is not an accurate reflection of your child’s experience. Which of these comes closest to your view?</t>
  </si>
  <si>
    <t>BASE: Parents who do not know what their child's school's Ofsted rating is</t>
  </si>
  <si>
    <t>Very positive</t>
  </si>
  <si>
    <t>Positive</t>
  </si>
  <si>
    <t>Neither positive nor negative</t>
  </si>
  <si>
    <t>Negative</t>
  </si>
  <si>
    <t>Very negative</t>
  </si>
  <si>
    <t xml:space="preserve"> Do you have a positive or negative view of Ofsted?</t>
  </si>
  <si>
    <t>No, I don’t know have any idea what their standing is in any league table</t>
  </si>
  <si>
    <t>Yes, I have an an idea</t>
  </si>
  <si>
    <t xml:space="preserve"> Do you know approximately how well your child’s school is ranked in any league tables? (e.g. Local newspaper league tables, the Times league tables, The Good School Guide)</t>
  </si>
  <si>
    <t>Quality of teaching</t>
  </si>
  <si>
    <t>Pupil satisfaction</t>
  </si>
  <si>
    <t>State of school infrastructure and facilities</t>
  </si>
  <si>
    <t>Staff satisfaction and retention</t>
  </si>
  <si>
    <t>Inclusivity</t>
  </si>
  <si>
    <t>Quality and model of school governance</t>
  </si>
  <si>
    <t>What do you think are the most important indicators of a good school that Ofsted should report on? Select up to 5 that you think are most important from this list</t>
  </si>
  <si>
    <t>Ofsted makes schools better for pupils</t>
  </si>
  <si>
    <t>Ofsted has no impact on schools</t>
  </si>
  <si>
    <t>Ofsted makes schools worse for pupils</t>
  </si>
  <si>
    <t>The current model of Ofsted inspections is right</t>
  </si>
  <si>
    <t>School inspection needs to be changed, but some form of inspection is important</t>
  </si>
  <si>
    <t>We should not have school inspections at all</t>
  </si>
  <si>
    <t>Ofsted should be more transparent on how they make their judgements</t>
  </si>
  <si>
    <t>Ofsted should visit schools for longer than the current 1 or 2 day inspection.</t>
  </si>
  <si>
    <t>Ofsted should come more frequently (e.g. annually) than every 4 years.</t>
  </si>
  <si>
    <t>Ofsted should not use single word judgements e.g. ‘Outstanding’ or ‘Requires Improvements’</t>
  </si>
  <si>
    <t>Ofsted inspections should only be undertaken by inspectors who have expertise in that particular phase (e.g. primary or secondary) or subject (e.g. maths or French)</t>
  </si>
  <si>
    <t>Ofsted judgements should include a greater number of areas than they currently do</t>
  </si>
  <si>
    <t>Ofsted should focus on a smaller number of aspects of school life</t>
  </si>
  <si>
    <t>Ofsted judgements should not be published - they should only be shared with the school</t>
  </si>
  <si>
    <t>I don't think anything should change</t>
  </si>
  <si>
    <t>What do you think should change about Ofsted inspections, if anything? Select all that apply</t>
  </si>
  <si>
    <t>Good idea</t>
  </si>
  <si>
    <t>Bad idea</t>
  </si>
  <si>
    <t xml:space="preserve"> Rather than single word ratings, schools could have a ‘report card’ which would provide more information about a school’s performance in a series of different categories. Specifically, there wouldn’t be a single judgement. Do you think this is a good or bad idea?  </t>
  </si>
  <si>
    <t>Full Results</t>
  </si>
  <si>
    <t>BASE: Parents who know what their child's school Ofsted rating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</si>
</sst>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b/>
      <i/>
      <sz val="11"/>
      <color rgb="FF000000"/>
      <name val="Calibri"/>
      <family val="2"/>
    </font>
    <font>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5">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12" fillId="0" borderId="0" xfId="0" applyFont="1" applyBorder="1"/>
    <xf numFmtId="0" fontId="7" fillId="0" borderId="0" xfId="0" applyFont="1" applyBorder="1"/>
    <xf numFmtId="0" fontId="0" fillId="0" borderId="0" xfId="0" applyBorder="1"/>
    <xf numFmtId="0" fontId="1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1001</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0"/>
  <sheetViews>
    <sheetView showGridLines="0" tabSelected="1" workbookViewId="0">
      <selection activeCell="F51" sqref="F5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"Which do you think are the most important issues facing the country at this time? Please select up to three.")</f>
        <v>Which do you think are the most important issues facing the country at this time? Please select up to three.</v>
      </c>
      <c r="E9" s="14" t="str">
        <f>HYPERLINK("#'Full Results'!A11", "11")</f>
        <v>11</v>
      </c>
      <c r="F9" t="s">
        <v>84</v>
      </c>
    </row>
    <row r="10" spans="3:6" x14ac:dyDescent="0.35">
      <c r="C10">
        <v>2</v>
      </c>
      <c r="D10" s="8" t="str">
        <f>HYPERLINK("#'Table 2'!A1", " Overall, how satisfied or dissatisfied would you say you are with the quality of the education provided by the state school system in England?")</f>
        <v xml:space="preserve"> Overall, how satisfied or dissatisfied would you say you are with the quality of the education provided by the state school system in England?</v>
      </c>
      <c r="E10" s="14" t="str">
        <f>HYPERLINK("#'Full Results'!A31", "31")</f>
        <v>31</v>
      </c>
      <c r="F10" t="s">
        <v>84</v>
      </c>
    </row>
    <row r="11" spans="3:6" x14ac:dyDescent="0.35">
      <c r="C11">
        <v>3</v>
      </c>
      <c r="D11" s="8" t="str">
        <f>HYPERLINK("#'Table 3'!A1", " Overall, how satisfied or dissatisfied would you say you are with the quality of the education provided by your child’s school?If you have more than one child, please think of the youngest one in the age bracket 5-17 when answering questions abo...")</f>
        <v xml:space="preserve"> Overall, how satisfied or dissatisfied would you say you are with the quality of the education provided by your child’s school?If you have more than one child, please think of the youngest one in the age bracket 5-17 when answering questions abo...</v>
      </c>
      <c r="E11" s="14" t="str">
        <f>HYPERLINK("#'Full Results'!A43", "43")</f>
        <v>43</v>
      </c>
      <c r="F11" t="s">
        <v>84</v>
      </c>
    </row>
    <row r="12" spans="3:6" x14ac:dyDescent="0.35">
      <c r="C12">
        <v>4</v>
      </c>
      <c r="D12" s="8" t="str">
        <f>HYPERLINK("#'Table 4'!A1", "Which of the following, if any, are important factors for a school to be high quality? Select any which apply")</f>
        <v>Which of the following, if any, are important factors for a school to be high quality? Select any which apply</v>
      </c>
      <c r="E12" s="14" t="str">
        <f>HYPERLINK("#'Full Results'!A55", "55")</f>
        <v>55</v>
      </c>
      <c r="F12" t="s">
        <v>84</v>
      </c>
    </row>
    <row r="13" spans="3:6" x14ac:dyDescent="0.35">
      <c r="C13">
        <v>5</v>
      </c>
      <c r="D13" s="8" t="str">
        <f>HYPERLINK("#'Table 5'!A1", "And if you had to choose, which of the following would you most want to see your child’s school prioritise? Select up to three")</f>
        <v>And if you had to choose, which of the following would you most want to see your child’s school prioritise? Select up to three</v>
      </c>
      <c r="E13" s="14" t="str">
        <f>HYPERLINK("#'Full Results'!A74", "74")</f>
        <v>74</v>
      </c>
      <c r="F13" t="s">
        <v>116</v>
      </c>
    </row>
    <row r="14" spans="3:6" x14ac:dyDescent="0.35">
      <c r="C14">
        <v>6</v>
      </c>
      <c r="D14" s="8" t="str">
        <f>HYPERLINK("#'Table 6'!A1", "Grid Summary: On a scale of 1 to 5, with 1 being very poor and 5 being excellent, how would you rate your child’s school on the following aspects?   ")</f>
        <v>Grid Summary: On a scale of 1 to 5, with 1 being very poor and 5 being excellent, how would you rate your child’s school on the following aspects?   </v>
      </c>
      <c r="E14" s="7"/>
      <c r="F14" t="s">
        <v>84</v>
      </c>
    </row>
    <row r="15" spans="3:6" x14ac:dyDescent="0.35">
      <c r="C15">
        <v>7</v>
      </c>
      <c r="D15" s="8" t="str">
        <f>HYPERLINK("#'Table 7'!A1", "On a scale of 1 to 5, with 1 being very poor and 5 being excellent, how would you rate your child’s school on the following aspects?   : The quality of teaching in national curriculum subjects (e.g. english, maths, science, etc)")</f>
        <v>On a scale of 1 to 5, with 1 being very poor and 5 being excellent, how would you rate your child’s school on the following aspects?   : The quality of teaching in national curriculum subjects (e.g. english, maths, science, etc)</v>
      </c>
      <c r="E15" s="14" t="str">
        <f>HYPERLINK("#'Full Results'!A93", "93")</f>
        <v>93</v>
      </c>
      <c r="F15" t="s">
        <v>84</v>
      </c>
    </row>
    <row r="16" spans="3:6" x14ac:dyDescent="0.35">
      <c r="C16">
        <v>8</v>
      </c>
      <c r="D16" s="8" t="str">
        <f>HYPERLINK("#'Table 8'!A1", "On a scale of 1 to 5, with 1 being very poor and 5 being excellent, how would you rate your child’s school on the following aspects?   : How they prepare pupils for exams")</f>
        <v>On a scale of 1 to 5, with 1 being very poor and 5 being excellent, how would you rate your child’s school on the following aspects?   : How they prepare pupils for exams</v>
      </c>
      <c r="E16" s="14" t="str">
        <f>HYPERLINK("#'Full Results'!A102", "102")</f>
        <v>102</v>
      </c>
      <c r="F16" t="s">
        <v>84</v>
      </c>
    </row>
    <row r="17" spans="3:6" x14ac:dyDescent="0.35">
      <c r="C17">
        <v>9</v>
      </c>
      <c r="D17" s="8" t="str">
        <f>HYPERLINK("#'Table 9'!A1", "On a scale of 1 to 5, with 1 being very poor and 5 being excellent, how would you rate your child’s school on the following aspects?   : Encouraging pupils to pursue what they are interested in")</f>
        <v>On a scale of 1 to 5, with 1 being very poor and 5 being excellent, how would you rate your child’s school on the following aspects?   : Encouraging pupils to pursue what they are interested in</v>
      </c>
      <c r="E17" s="14" t="str">
        <f>HYPERLINK("#'Full Results'!A111", "111")</f>
        <v>111</v>
      </c>
      <c r="F17" t="s">
        <v>84</v>
      </c>
    </row>
    <row r="18" spans="3:6" x14ac:dyDescent="0.35">
      <c r="C18">
        <v>10</v>
      </c>
      <c r="D18" s="8" t="str">
        <f>HYPERLINK("#'Table 10'!A1", "On a scale of 1 to 5, with 1 being very poor and 5 being excellent, how would you rate your child’s school on the following aspects?   : Encouraging pupils to pursue what they are good at")</f>
        <v>On a scale of 1 to 5, with 1 being very poor and 5 being excellent, how would you rate your child’s school on the following aspects?   : Encouraging pupils to pursue what they are good at</v>
      </c>
      <c r="E18" s="14" t="str">
        <f>HYPERLINK("#'Full Results'!A120", "120")</f>
        <v>120</v>
      </c>
      <c r="F18" t="s">
        <v>84</v>
      </c>
    </row>
    <row r="19" spans="3:6" x14ac:dyDescent="0.35">
      <c r="C19">
        <v>11</v>
      </c>
      <c r="D19" s="8" t="str">
        <f>HYPERLINK("#'Table 11'!A1", "On a scale of 1 to 5, with 1 being very poor and 5 being excellent, how would you rate your child’s school on the following aspects?   : The range of subjects offered by the school")</f>
        <v>On a scale of 1 to 5, with 1 being very poor and 5 being excellent, how would you rate your child’s school on the following aspects?   : The range of subjects offered by the school</v>
      </c>
      <c r="E19" s="14" t="str">
        <f>HYPERLINK("#'Full Results'!A129", "129")</f>
        <v>129</v>
      </c>
      <c r="F19" t="s">
        <v>84</v>
      </c>
    </row>
    <row r="20" spans="3:6" x14ac:dyDescent="0.35">
      <c r="C20">
        <v>12</v>
      </c>
      <c r="D20" s="8" t="str">
        <f>HYPERLINK("#'Table 12'!A1", "On a scale of 1 to 5, with 1 being very poor and 5 being excellent, how would you rate your child’s school on the following aspects?   : The breadth of extra-curricular activities (recurrent activities such as sports teams, drama clubs etc.)")</f>
        <v>On a scale of 1 to 5, with 1 being very poor and 5 being excellent, how would you rate your child’s school on the following aspects?   : The breadth of extra-curricular activities (recurrent activities such as sports teams, drama clubs etc.)</v>
      </c>
      <c r="E20" s="14" t="str">
        <f>HYPERLINK("#'Full Results'!A138", "138")</f>
        <v>138</v>
      </c>
      <c r="F20" t="s">
        <v>84</v>
      </c>
    </row>
    <row r="21" spans="3:6" x14ac:dyDescent="0.35">
      <c r="C21">
        <v>13</v>
      </c>
      <c r="D21" s="8" t="str">
        <f>HYPERLINK("#'Table 13'!A1", "On a scale of 1 to 5, with 1 being very poor and 5 being excellent, how would you rate your child’s school on the following aspects?   : The breadth of enrichment experiences (e.g. school trips, talks from external speakers, volunteering opportun...")</f>
        <v>On a scale of 1 to 5, with 1 being very poor and 5 being excellent, how would you rate your child’s school on the following aspects?   : The breadth of enrichment experiences (e.g. school trips, talks from external speakers, volunteering opportun...</v>
      </c>
      <c r="E21" s="14" t="str">
        <f>HYPERLINK("#'Full Results'!A147", "147")</f>
        <v>147</v>
      </c>
      <c r="F21" t="s">
        <v>84</v>
      </c>
    </row>
    <row r="22" spans="3:6" x14ac:dyDescent="0.35">
      <c r="C22">
        <v>14</v>
      </c>
      <c r="D22" s="8" t="str">
        <f>HYPERLINK("#'Table 14'!A1", "On a scale of 1 to 5, with 1 being very poor and 5 being excellent, how would you rate your child’s school on the following aspects?   : Support for mental health and wellbeing")</f>
        <v>On a scale of 1 to 5, with 1 being very poor and 5 being excellent, how would you rate your child’s school on the following aspects?   : Support for mental health and wellbeing</v>
      </c>
      <c r="E22" s="14" t="str">
        <f>HYPERLINK("#'Full Results'!A156", "156")</f>
        <v>156</v>
      </c>
      <c r="F22" t="s">
        <v>84</v>
      </c>
    </row>
    <row r="23" spans="3:6" x14ac:dyDescent="0.35">
      <c r="C23">
        <v>15</v>
      </c>
      <c r="D23" s="8" t="str">
        <f>HYPERLINK("#'Table 15'!A1", "On a scale of 1 to 5, with 1 being very poor and 5 being excellent, how would you rate your child’s school on the following aspects?   : Promoting success beyond academic attainment")</f>
        <v>On a scale of 1 to 5, with 1 being very poor and 5 being excellent, how would you rate your child’s school on the following aspects?   : Promoting success beyond academic attainment</v>
      </c>
      <c r="E23" s="14" t="str">
        <f>HYPERLINK("#'Full Results'!A165", "165")</f>
        <v>165</v>
      </c>
      <c r="F23" t="s">
        <v>84</v>
      </c>
    </row>
    <row r="24" spans="3:6" x14ac:dyDescent="0.35">
      <c r="C24">
        <v>16</v>
      </c>
      <c r="D24" s="8" t="str">
        <f>HYPERLINK("#'Table 16'!A1", "Grid Summary: On a scale of 1 to 5, with 1 being very poor and 5 being excellent, how would you rate your child’s school when it comes to preparing them for the following?  ")</f>
        <v>Grid Summary: On a scale of 1 to 5, with 1 being very poor and 5 being excellent, how would you rate your child’s school when it comes to preparing them for the following?  </v>
      </c>
      <c r="E24" s="7"/>
      <c r="F24" t="s">
        <v>84</v>
      </c>
    </row>
    <row r="25" spans="3:6" x14ac:dyDescent="0.35">
      <c r="C25">
        <v>17</v>
      </c>
      <c r="D25" s="8" t="str">
        <f>HYPERLINK("#'Table 17'!A1", "On a scale of 1 to 5, with 1 being very poor and 5 being excellent, how would you rate your child’s school when it comes to preparing them for the following?  : Further academic study (e.g. progressing to sixth form and university)")</f>
        <v>On a scale of 1 to 5, with 1 being very poor and 5 being excellent, how would you rate your child’s school when it comes to preparing them for the following?  : Further academic study (e.g. progressing to sixth form and university)</v>
      </c>
      <c r="E25" s="14" t="str">
        <f>HYPERLINK("#'Full Results'!A174", "174")</f>
        <v>174</v>
      </c>
      <c r="F25" t="s">
        <v>84</v>
      </c>
    </row>
    <row r="26" spans="3:6" x14ac:dyDescent="0.35">
      <c r="C26">
        <v>18</v>
      </c>
      <c r="D26" s="8" t="str">
        <f>HYPERLINK("#'Table 18'!A1", "On a scale of 1 to 5, with 1 being very poor and 5 being excellent, how would you rate your child’s school when it comes to preparing them for the following?  : Further vocational study (e.g. apprenticeships)")</f>
        <v>On a scale of 1 to 5, with 1 being very poor and 5 being excellent, how would you rate your child’s school when it comes to preparing them for the following?  : Further vocational study (e.g. apprenticeships)</v>
      </c>
      <c r="E26" s="14" t="str">
        <f>HYPERLINK("#'Full Results'!A183", "183")</f>
        <v>183</v>
      </c>
      <c r="F26" t="s">
        <v>84</v>
      </c>
    </row>
    <row r="27" spans="3:6" x14ac:dyDescent="0.35">
      <c r="C27">
        <v>19</v>
      </c>
      <c r="D27" s="8" t="str">
        <f>HYPERLINK("#'Table 19'!A1", "On a scale of 1 to 5, with 1 being very poor and 5 being excellent, how would you rate your child’s school when it comes to preparing them for the following?  : The world of work")</f>
        <v>On a scale of 1 to 5, with 1 being very poor and 5 being excellent, how would you rate your child’s school when it comes to preparing them for the following?  : The world of work</v>
      </c>
      <c r="E27" s="14" t="str">
        <f>HYPERLINK("#'Full Results'!A192", "192")</f>
        <v>192</v>
      </c>
      <c r="F27" t="s">
        <v>84</v>
      </c>
    </row>
    <row r="28" spans="3:6" x14ac:dyDescent="0.35">
      <c r="C28">
        <v>20</v>
      </c>
      <c r="D28" s="8" t="str">
        <f>HYPERLINK("#'Table 20'!A1", "On a scale of 1 to 5, with 1 being very poor and 5 being excellent, how would you rate your child’s school when it comes to preparing them for the following?  : Being an active member of the community")</f>
        <v>On a scale of 1 to 5, with 1 being very poor and 5 being excellent, how would you rate your child’s school when it comes to preparing them for the following?  : Being an active member of the community</v>
      </c>
      <c r="E28" s="14" t="str">
        <f>HYPERLINK("#'Full Results'!A201", "201")</f>
        <v>201</v>
      </c>
      <c r="F28" t="s">
        <v>84</v>
      </c>
    </row>
    <row r="29" spans="3:6" x14ac:dyDescent="0.35">
      <c r="C29">
        <v>21</v>
      </c>
      <c r="D29" s="8" t="str">
        <f>HYPERLINK("#'Table 21'!A1", "On a scale of 1 to 5, with 1 being very poor and 5 being excellent, how would you rate your child’s school when it comes to preparing them for the following?  : Adult life (e.g. managing personal finances)")</f>
        <v>On a scale of 1 to 5, with 1 being very poor and 5 being excellent, how would you rate your child’s school when it comes to preparing them for the following?  : Adult life (e.g. managing personal finances)</v>
      </c>
      <c r="E29" s="14" t="str">
        <f>HYPERLINK("#'Full Results'!A210", "210")</f>
        <v>210</v>
      </c>
      <c r="F29" t="s">
        <v>84</v>
      </c>
    </row>
    <row r="30" spans="3:6" x14ac:dyDescent="0.35">
      <c r="C30">
        <v>22</v>
      </c>
      <c r="D30" s="8" t="str">
        <f>HYPERLINK("#'Table 22'!A1", "On a scale of 1 to 5, with 1 being very poor and 5 being excellent, how would you rate your child’s school when it comes to preparing them for the following?  : Being an active member of society e.g. voting")</f>
        <v>On a scale of 1 to 5, with 1 being very poor and 5 being excellent, how would you rate your child’s school when it comes to preparing them for the following?  : Being an active member of society e.g. voting</v>
      </c>
      <c r="E30" s="14" t="str">
        <f>HYPERLINK("#'Full Results'!A219", "219")</f>
        <v>219</v>
      </c>
      <c r="F30" t="s">
        <v>84</v>
      </c>
    </row>
    <row r="31" spans="3:6" x14ac:dyDescent="0.35">
      <c r="C31">
        <v>23</v>
      </c>
      <c r="D31" s="8" t="str">
        <f>HYPERLINK("#'Table 23'!A1", "Grid Summary: To what extent do you think schools should prioritise the following?")</f>
        <v>Grid Summary: To what extent do you think schools should prioritise the following?</v>
      </c>
      <c r="E31" s="7"/>
      <c r="F31" t="s">
        <v>84</v>
      </c>
    </row>
    <row r="32" spans="3:6" x14ac:dyDescent="0.35">
      <c r="C32">
        <v>24</v>
      </c>
      <c r="D32" s="8" t="str">
        <f>HYPERLINK("#'Table 24'!A1", "To what extent do you think schools should prioritise the following?: Ensuring children grow to be ‘well-rounded’ individuals")</f>
        <v>To what extent do you think schools should prioritise the following?: Ensuring children grow to be ‘well-rounded’ individuals</v>
      </c>
      <c r="E32" s="14" t="str">
        <f>HYPERLINK("#'Full Results'!A228", "228")</f>
        <v>228</v>
      </c>
      <c r="F32" t="s">
        <v>84</v>
      </c>
    </row>
    <row r="33" spans="3:6" x14ac:dyDescent="0.35">
      <c r="C33">
        <v>25</v>
      </c>
      <c r="D33" s="8" t="str">
        <f>HYPERLINK("#'Table 25'!A1", "To what extent do you think schools should prioritise the following?: Preparing them for future employment ")</f>
        <v xml:space="preserve">To what extent do you think schools should prioritise the following?: Preparing them for future employment </v>
      </c>
      <c r="E33" s="14" t="str">
        <f>HYPERLINK("#'Full Results'!A236", "236")</f>
        <v>236</v>
      </c>
      <c r="F33" t="s">
        <v>84</v>
      </c>
    </row>
    <row r="34" spans="3:6" x14ac:dyDescent="0.35">
      <c r="C34">
        <v>26</v>
      </c>
      <c r="D34" s="8" t="str">
        <f>HYPERLINK("#'Table 26'!A1", "To what extent do you think schools should prioritise the following?: Preparing them for further academic study")</f>
        <v>To what extent do you think schools should prioritise the following?: Preparing them for further academic study</v>
      </c>
      <c r="E34" s="14" t="str">
        <f>HYPERLINK("#'Full Results'!A244", "244")</f>
        <v>244</v>
      </c>
      <c r="F34" t="s">
        <v>84</v>
      </c>
    </row>
    <row r="35" spans="3:6" x14ac:dyDescent="0.35">
      <c r="C35">
        <v>27</v>
      </c>
      <c r="D35" s="8" t="str">
        <f>HYPERLINK("#'Table 27'!A1", "To what extent do you think schools should prioritise the following?: Preparing them for vocational pathways such as apprenticeships")</f>
        <v>To what extent do you think schools should prioritise the following?: Preparing them for vocational pathways such as apprenticeships</v>
      </c>
      <c r="E35" s="14" t="str">
        <f>HYPERLINK("#'Full Results'!A252", "252")</f>
        <v>252</v>
      </c>
      <c r="F35" t="s">
        <v>84</v>
      </c>
    </row>
    <row r="36" spans="3:6" x14ac:dyDescent="0.35">
      <c r="C36">
        <v>28</v>
      </c>
      <c r="D36" s="8" t="str">
        <f>HYPERLINK("#'Table 28'!A1", "To what extent do you think schools should prioritise the following?: Promoting success beyond academic attainment")</f>
        <v>To what extent do you think schools should prioritise the following?: Promoting success beyond academic attainment</v>
      </c>
      <c r="E36" s="14" t="str">
        <f>HYPERLINK("#'Full Results'!A260", "260")</f>
        <v>260</v>
      </c>
      <c r="F36" t="s">
        <v>84</v>
      </c>
    </row>
    <row r="37" spans="3:6" x14ac:dyDescent="0.35">
      <c r="C37">
        <v>29</v>
      </c>
      <c r="D37" s="8" t="str">
        <f>HYPERLINK("#'Table 29'!A1", "To what extent do you think schools should prioritise the following?: Encouraging children to do extra-curricular activities")</f>
        <v>To what extent do you think schools should prioritise the following?: Encouraging children to do extra-curricular activities</v>
      </c>
      <c r="E37" s="14" t="str">
        <f>HYPERLINK("#'Full Results'!A268", "268")</f>
        <v>268</v>
      </c>
      <c r="F37" t="s">
        <v>84</v>
      </c>
    </row>
    <row r="38" spans="3:6" x14ac:dyDescent="0.35">
      <c r="C38">
        <v>30</v>
      </c>
      <c r="D38" s="8" t="str">
        <f>HYPERLINK("#'Table 30'!A1", " If you had to choose, which of the following do you think it is more important for your child to pursue in their education?")</f>
        <v xml:space="preserve"> If you had to choose, which of the following do you think it is more important for your child to pursue in their education?</v>
      </c>
      <c r="E38" s="14" t="str">
        <f>HYPERLINK("#'Full Results'!A276", "276")</f>
        <v>276</v>
      </c>
      <c r="F38" t="s">
        <v>84</v>
      </c>
    </row>
    <row r="39" spans="3:6" x14ac:dyDescent="0.35">
      <c r="C39">
        <v>31</v>
      </c>
      <c r="D39" s="8" t="str">
        <f>HYPERLINK("#'Table 31'!A1", " And if you had to choose, which of the following would you say is more important for your child to focus on?")</f>
        <v xml:space="preserve"> And if you had to choose, which of the following would you say is more important for your child to focus on?</v>
      </c>
      <c r="E39" s="14" t="str">
        <f>HYPERLINK("#'Full Results'!A283", "283")</f>
        <v>283</v>
      </c>
      <c r="F39" t="s">
        <v>84</v>
      </c>
    </row>
    <row r="40" spans="3:6" x14ac:dyDescent="0.35">
      <c r="C40">
        <v>32</v>
      </c>
      <c r="D40" s="8" t="str">
        <f>HYPERLINK("#'Table 32'!A1", "Grid Summary: How important or unimportant do you think it is for schools to prepare your child for the following?")</f>
        <v>Grid Summary: How important or unimportant do you think it is for schools to prepare your child for the following?</v>
      </c>
      <c r="E40" s="7"/>
      <c r="F40" t="s">
        <v>84</v>
      </c>
    </row>
    <row r="41" spans="3:6" x14ac:dyDescent="0.35">
      <c r="C41">
        <v>33</v>
      </c>
      <c r="D41" s="8" t="str">
        <f>HYPERLINK("#'Table 33'!A1", "How important or unimportant do you think it is for schools to prepare your child for the following?: Further academic study (e.g. progressing to sixth form and university)")</f>
        <v>How important or unimportant do you think it is for schools to prepare your child for the following?: Further academic study (e.g. progressing to sixth form and university)</v>
      </c>
      <c r="E41" s="14" t="str">
        <f>HYPERLINK("#'Full Results'!A289", "289")</f>
        <v>289</v>
      </c>
      <c r="F41" t="s">
        <v>84</v>
      </c>
    </row>
    <row r="42" spans="3:6" x14ac:dyDescent="0.35">
      <c r="C42">
        <v>34</v>
      </c>
      <c r="D42" s="8" t="str">
        <f>HYPERLINK("#'Table 34'!A1", "How important or unimportant do you think it is for schools to prepare your child for the following?: Further vocational study (e.g. apprenticeships)")</f>
        <v>How important or unimportant do you think it is for schools to prepare your child for the following?: Further vocational study (e.g. apprenticeships)</v>
      </c>
      <c r="E42" s="14" t="str">
        <f>HYPERLINK("#'Full Results'!A297", "297")</f>
        <v>297</v>
      </c>
      <c r="F42" t="s">
        <v>84</v>
      </c>
    </row>
    <row r="43" spans="3:6" x14ac:dyDescent="0.35">
      <c r="C43">
        <v>35</v>
      </c>
      <c r="D43" s="8" t="str">
        <f>HYPERLINK("#'Table 35'!A1", "How important or unimportant do you think it is for schools to prepare your child for the following?: The world of work")</f>
        <v>How important or unimportant do you think it is for schools to prepare your child for the following?: The world of work</v>
      </c>
      <c r="E43" s="14" t="str">
        <f>HYPERLINK("#'Full Results'!A305", "305")</f>
        <v>305</v>
      </c>
      <c r="F43" t="s">
        <v>84</v>
      </c>
    </row>
    <row r="44" spans="3:6" x14ac:dyDescent="0.35">
      <c r="C44">
        <v>36</v>
      </c>
      <c r="D44" s="8" t="str">
        <f>HYPERLINK("#'Table 36'!A1", "How important or unimportant do you think it is for schools to prepare your child for the following?: Being an active member of the community")</f>
        <v>How important or unimportant do you think it is for schools to prepare your child for the following?: Being an active member of the community</v>
      </c>
      <c r="E44" s="14" t="str">
        <f>HYPERLINK("#'Full Results'!A313", "313")</f>
        <v>313</v>
      </c>
      <c r="F44" t="s">
        <v>84</v>
      </c>
    </row>
    <row r="45" spans="3:6" x14ac:dyDescent="0.35">
      <c r="C45">
        <v>37</v>
      </c>
      <c r="D45" s="8" t="str">
        <f>HYPERLINK("#'Table 37'!A1", "How important or unimportant do you think it is for schools to prepare your child for the following?: Adult life (e.g. managing personal finances)")</f>
        <v>How important or unimportant do you think it is for schools to prepare your child for the following?: Adult life (e.g. managing personal finances)</v>
      </c>
      <c r="E45" s="14" t="str">
        <f>HYPERLINK("#'Full Results'!A321", "321")</f>
        <v>321</v>
      </c>
      <c r="F45" t="s">
        <v>84</v>
      </c>
    </row>
    <row r="46" spans="3:6" x14ac:dyDescent="0.35">
      <c r="C46">
        <v>38</v>
      </c>
      <c r="D46" s="8" t="str">
        <f>HYPERLINK("#'Table 38'!A1", "How important or unimportant do you think it is for schools to prepare your child for the following?: Being an active member of society e.g. voting ")</f>
        <v xml:space="preserve">How important or unimportant do you think it is for schools to prepare your child for the following?: Being an active member of society e.g. voting </v>
      </c>
      <c r="E46" s="14" t="str">
        <f>HYPERLINK("#'Full Results'!A329", "329")</f>
        <v>329</v>
      </c>
      <c r="F46" t="s">
        <v>84</v>
      </c>
    </row>
    <row r="47" spans="3:6" x14ac:dyDescent="0.35">
      <c r="C47">
        <v>39</v>
      </c>
      <c r="D47" s="8" t="str">
        <f>HYPERLINK("#'Table 39'!A1", "You said earlier that you think it’s important for schools to encourage pupils to do extra-curricular activities. Why is that? Select all that apply")</f>
        <v>You said earlier that you think it’s important for schools to encourage pupils to do extra-curricular activities. Why is that? Select all that apply</v>
      </c>
      <c r="E47" s="14" t="str">
        <f>HYPERLINK("#'Full Results'!A337", "337")</f>
        <v>337</v>
      </c>
      <c r="F47" t="s">
        <v>198</v>
      </c>
    </row>
    <row r="48" spans="3:6" x14ac:dyDescent="0.35">
      <c r="C48">
        <v>40</v>
      </c>
      <c r="D48" s="8" t="str">
        <f>HYPERLINK("#'Table 40'!A1", " Which of the following comes closest to your view?")</f>
        <v xml:space="preserve"> Which of the following comes closest to your view?</v>
      </c>
      <c r="E48" s="14" t="str">
        <f>HYPERLINK("#'Full Results'!A349", "349")</f>
        <v>349</v>
      </c>
      <c r="F48" t="s">
        <v>84</v>
      </c>
    </row>
    <row r="49" spans="3:6" x14ac:dyDescent="0.35">
      <c r="C49">
        <v>41</v>
      </c>
      <c r="D49" s="8" t="str">
        <f>HYPERLINK("#'Table 41'!A1", " Which of the following comes closest to your view?")</f>
        <v xml:space="preserve"> Which of the following comes closest to your view?</v>
      </c>
      <c r="E49" s="14" t="str">
        <f>HYPERLINK("#'Full Results'!A356", "356")</f>
        <v>356</v>
      </c>
      <c r="F49" t="s">
        <v>84</v>
      </c>
    </row>
    <row r="50" spans="3:6" x14ac:dyDescent="0.35">
      <c r="C50">
        <v>42</v>
      </c>
      <c r="D50" s="8" t="str">
        <f>HYPERLINK("#'Table 42'!A1", "Which of the following, if any, would you consider “life skills”? Select all that apply ")</f>
        <v>Which of the following, if any, would you consider “life skills”? Select all that apply </v>
      </c>
      <c r="E50" s="14" t="str">
        <f>HYPERLINK("#'Full Results'!A362", "362")</f>
        <v>362</v>
      </c>
      <c r="F50" t="s">
        <v>84</v>
      </c>
    </row>
    <row r="51" spans="3:6" x14ac:dyDescent="0.35">
      <c r="C51">
        <v>43</v>
      </c>
      <c r="D51" s="8" t="str">
        <f>HYPERLINK("#'Table 43'!A1", "And of those, which would you say are most important for your child's school to help your child develop? Select up to three")</f>
        <v>And of those, which would you say are most important for your child's school to help your child develop? Select up to three</v>
      </c>
      <c r="E51" s="14" t="str">
        <f>HYPERLINK("#'Full Results'!A380", "380")</f>
        <v>380</v>
      </c>
      <c r="F51" t="s">
        <v>116</v>
      </c>
    </row>
    <row r="52" spans="3:6" x14ac:dyDescent="0.35">
      <c r="C52">
        <v>44</v>
      </c>
      <c r="D52" s="8" t="str">
        <f>HYPERLINK("#'Table 44'!A1", "And of the following list of values/attributes, which would you say are most important for schools to teach pupils, if any? Select up to three  ")</f>
        <v>And of the following list of values/attributes, which would you say are most important for schools to teach pupils, if any? Select up to three  </v>
      </c>
      <c r="E52" s="14" t="str">
        <f>HYPERLINK("#'Full Results'!A398", "398")</f>
        <v>398</v>
      </c>
      <c r="F52" t="s">
        <v>84</v>
      </c>
    </row>
    <row r="53" spans="3:6" x14ac:dyDescent="0.35">
      <c r="C53">
        <v>45</v>
      </c>
      <c r="D53" s="8" t="str">
        <f>HYPERLINK("#'Table 45'!A1", "What kind of cultural activities/trips/experiences do you think are most important for schools to provide? Select up to three")</f>
        <v>What kind of cultural activities/trips/experiences do you think are most important for schools to provide? Select up to three</v>
      </c>
      <c r="E53" s="14" t="str">
        <f>HYPERLINK("#'Full Results'!A421", "421")</f>
        <v>421</v>
      </c>
      <c r="F53" t="s">
        <v>84</v>
      </c>
    </row>
    <row r="54" spans="3:6" x14ac:dyDescent="0.35">
      <c r="C54">
        <v>46</v>
      </c>
      <c r="D54" s="8" t="str">
        <f>HYPERLINK("#'Table 46'!A1", "Imagine your child was only going to be taught 5 subjects at school. What do you think they should be? Select five of the following")</f>
        <v>Imagine your child was only going to be taught 5 subjects at school. What do you think they should be? Select five of the following</v>
      </c>
      <c r="E54" s="14" t="str">
        <f>HYPERLINK("#'Full Results'!A437", "437")</f>
        <v>437</v>
      </c>
      <c r="F54" t="s">
        <v>84</v>
      </c>
    </row>
    <row r="55" spans="3:6" x14ac:dyDescent="0.35">
      <c r="C55">
        <v>47</v>
      </c>
      <c r="D55" s="8" t="str">
        <f>HYPERLINK("#'Table 47'!A1", " Which of the following comes closest to your view?")</f>
        <v xml:space="preserve"> Which of the following comes closest to your view?</v>
      </c>
      <c r="E55" s="14" t="str">
        <f>HYPERLINK("#'Full Results'!A455", "455")</f>
        <v>455</v>
      </c>
      <c r="F55" t="s">
        <v>84</v>
      </c>
    </row>
    <row r="56" spans="3:6" x14ac:dyDescent="0.35">
      <c r="C56">
        <v>48</v>
      </c>
      <c r="D56" s="8" t="str">
        <f>HYPERLINK("#'Table 48'!A1", " Which of the following comes closest to your view?")</f>
        <v xml:space="preserve"> Which of the following comes closest to your view?</v>
      </c>
      <c r="E56" s="14" t="str">
        <f>HYPERLINK("#'Full Results'!A461", "461")</f>
        <v>461</v>
      </c>
      <c r="F56" t="s">
        <v>84</v>
      </c>
    </row>
    <row r="57" spans="3:6" x14ac:dyDescent="0.35">
      <c r="C57">
        <v>49</v>
      </c>
      <c r="D57" s="8" t="str">
        <f>HYPERLINK("#'Table 49'!A1", " Which of the following comes closest to your view on exams?")</f>
        <v xml:space="preserve"> Which of the following comes closest to your view on exams?</v>
      </c>
      <c r="E57" s="14" t="str">
        <f>HYPERLINK("#'Full Results'!A468", "468")</f>
        <v>468</v>
      </c>
      <c r="F57" t="s">
        <v>84</v>
      </c>
    </row>
    <row r="58" spans="3:6" x14ac:dyDescent="0.35">
      <c r="C58">
        <v>50</v>
      </c>
      <c r="D58" s="8" t="str">
        <f>HYPERLINK("#'Table 50'!A1", "Grid Summary: To what extent do you agree or disagree with the following?")</f>
        <v>Grid Summary: To what extent do you agree or disagree with the following?</v>
      </c>
      <c r="E58" s="7"/>
      <c r="F58" t="s">
        <v>84</v>
      </c>
    </row>
    <row r="59" spans="3:6" x14ac:dyDescent="0.35">
      <c r="C59">
        <v>51</v>
      </c>
      <c r="D59" s="8" t="str">
        <f>HYPERLINK("#'Table 51'!A1", "To what extent do you agree or disagree with the following?: Exams, and preparation for exams, equip children and young people with an important life skill")</f>
        <v>To what extent do you agree or disagree with the following?: Exams, and preparation for exams, equip children and young people with an important life skill</v>
      </c>
      <c r="E59" s="14" t="str">
        <f>HYPERLINK("#'Full Results'!A476", "476")</f>
        <v>476</v>
      </c>
      <c r="F59" t="s">
        <v>84</v>
      </c>
    </row>
    <row r="60" spans="3:6" x14ac:dyDescent="0.35">
      <c r="C60">
        <v>52</v>
      </c>
      <c r="D60" s="8" t="str">
        <f>HYPERLINK("#'Table 52'!A1", "To what extent do you agree or disagree with the following?: Exams only teach children to memorise specific information for that test")</f>
        <v>To what extent do you agree or disagree with the following?: Exams only teach children to memorise specific information for that test</v>
      </c>
      <c r="E60" s="14" t="str">
        <f>HYPERLINK("#'Full Results'!A488", "488")</f>
        <v>488</v>
      </c>
      <c r="F60" t="s">
        <v>84</v>
      </c>
    </row>
    <row r="61" spans="3:6" x14ac:dyDescent="0.35">
      <c r="C61">
        <v>53</v>
      </c>
      <c r="D61" s="8" t="str">
        <f>HYPERLINK("#'Table 53'!A1", "To what extent do you agree or disagree with the following?: Exams are the only way to assess children in a way that is transparent")</f>
        <v>To what extent do you agree or disagree with the following?: Exams are the only way to assess children in a way that is transparent</v>
      </c>
      <c r="E61" s="14" t="str">
        <f>HYPERLINK("#'Full Results'!A500", "500")</f>
        <v>500</v>
      </c>
      <c r="F61" t="s">
        <v>84</v>
      </c>
    </row>
    <row r="62" spans="3:6" x14ac:dyDescent="0.35">
      <c r="C62">
        <v>54</v>
      </c>
      <c r="D62" s="8" t="str">
        <f>HYPERLINK("#'Table 54'!A1", "To what extent do you agree or disagree with the following?: Exams cause unnecessary stress for children.")</f>
        <v>To what extent do you agree or disagree with the following?: Exams cause unnecessary stress for children.</v>
      </c>
      <c r="E62" s="14" t="str">
        <f>HYPERLINK("#'Full Results'!A512", "512")</f>
        <v>512</v>
      </c>
      <c r="F62" t="s">
        <v>84</v>
      </c>
    </row>
    <row r="63" spans="3:6" x14ac:dyDescent="0.35">
      <c r="C63">
        <v>55</v>
      </c>
      <c r="D63" s="8" t="str">
        <f>HYPERLINK("#'Table 55'!A1", "To what extent do you agree or disagree with the following?: The stress of exams is necessary to teach children important life skills")</f>
        <v>To what extent do you agree or disagree with the following?: The stress of exams is necessary to teach children important life skills</v>
      </c>
      <c r="E63" s="14" t="str">
        <f>HYPERLINK("#'Full Results'!A524", "524")</f>
        <v>524</v>
      </c>
      <c r="F63" t="s">
        <v>84</v>
      </c>
    </row>
    <row r="64" spans="3:6" x14ac:dyDescent="0.35">
      <c r="C64">
        <v>56</v>
      </c>
      <c r="D64" s="8" t="str">
        <f>HYPERLINK("#'Table 56'!A1", "To what extent do you agree or disagree with the following?: Exams cause schools to focus too much on particular subjects and skills")</f>
        <v>To what extent do you agree or disagree with the following?: Exams cause schools to focus too much on particular subjects and skills</v>
      </c>
      <c r="E64" s="14" t="str">
        <f>HYPERLINK("#'Full Results'!A536", "536")</f>
        <v>536</v>
      </c>
      <c r="F64" t="s">
        <v>84</v>
      </c>
    </row>
    <row r="65" spans="3:6" x14ac:dyDescent="0.35">
      <c r="C65">
        <v>57</v>
      </c>
      <c r="D65" s="8" t="str">
        <f>HYPERLINK("#'Table 57'!A1", " Since 2007, the school leaving age has been raised to 18, meaning children have to stay in some form of education (for example at college, in an apprenticeship or in work based training) until the age of 18. Given this, do you think the school s...")</f>
        <v xml:space="preserve"> Since 2007, the school leaving age has been raised to 18, meaning children have to stay in some form of education (for example at college, in an apprenticeship or in work based training) until the age of 18. Given this, do you think the school s...</v>
      </c>
      <c r="E65" s="14" t="str">
        <f>HYPERLINK("#'Full Results'!A548", "548")</f>
        <v>548</v>
      </c>
      <c r="F65" t="s">
        <v>84</v>
      </c>
    </row>
    <row r="66" spans="3:6" x14ac:dyDescent="0.35">
      <c r="C66">
        <v>58</v>
      </c>
      <c r="D66" s="8" t="str">
        <f>HYPERLINK("#'Table 58'!A1", " Which of the following comes closest to your view?")</f>
        <v xml:space="preserve"> Which of the following comes closest to your view?</v>
      </c>
      <c r="E66" s="14" t="str">
        <f>HYPERLINK("#'Full Results'!A554", "554")</f>
        <v>554</v>
      </c>
      <c r="F66" t="s">
        <v>84</v>
      </c>
    </row>
    <row r="67" spans="3:6" x14ac:dyDescent="0.35">
      <c r="C67">
        <v>59</v>
      </c>
      <c r="D67" s="8" t="str">
        <f>HYPERLINK("#'Table 59'!A1", "Grid Summary: To what extent would you support or oppose making the following changes to the school exam system?")</f>
        <v>Grid Summary: To what extent would you support or oppose making the following changes to the school exam system?</v>
      </c>
      <c r="E67" s="7"/>
      <c r="F67" t="s">
        <v>84</v>
      </c>
    </row>
    <row r="68" spans="3:6" x14ac:dyDescent="0.35">
      <c r="C68">
        <v>60</v>
      </c>
      <c r="D68" s="8" t="str">
        <f>HYPERLINK("#'Table 60'!A1", "To what extent would you support or oppose making the following changes to the school exam system?: Fewer exams in number")</f>
        <v>To what extent would you support or oppose making the following changes to the school exam system?: Fewer exams in number</v>
      </c>
      <c r="E68" s="14" t="str">
        <f>HYPERLINK("#'Full Results'!A560", "560")</f>
        <v>560</v>
      </c>
      <c r="F68" t="s">
        <v>84</v>
      </c>
    </row>
    <row r="69" spans="3:6" x14ac:dyDescent="0.35">
      <c r="C69">
        <v>61</v>
      </c>
      <c r="D69" s="8" t="str">
        <f>HYPERLINK("#'Table 61'!A1", "To what extent would you support or oppose making the following changes to the school exam system?: Shorter exams in length")</f>
        <v>To what extent would you support or oppose making the following changes to the school exam system?: Shorter exams in length</v>
      </c>
      <c r="E69" s="14" t="str">
        <f>HYPERLINK("#'Full Results'!A572", "572")</f>
        <v>572</v>
      </c>
      <c r="F69" t="s">
        <v>84</v>
      </c>
    </row>
    <row r="70" spans="3:6" x14ac:dyDescent="0.35">
      <c r="C70">
        <v>62</v>
      </c>
      <c r="D70" s="8" t="str">
        <f>HYPERLINK("#'Table 62'!A1", "To what extent would you support or oppose making the following changes to the school exam system?: Give pupils longer revision time")</f>
        <v>To what extent would you support or oppose making the following changes to the school exam system?: Give pupils longer revision time</v>
      </c>
      <c r="E70" s="14" t="str">
        <f>HYPERLINK("#'Full Results'!A584", "584")</f>
        <v>584</v>
      </c>
      <c r="F70" t="s">
        <v>84</v>
      </c>
    </row>
    <row r="71" spans="3:6" x14ac:dyDescent="0.35">
      <c r="C71">
        <v>63</v>
      </c>
      <c r="D71" s="8" t="str">
        <f>HYPERLINK("#'Table 63'!A1", "To what extent would you support or oppose making the following changes to the school exam system?: Only assessing a smaller number of core subjects (e.g. English and Maths)")</f>
        <v>To what extent would you support or oppose making the following changes to the school exam system?: Only assessing a smaller number of core subjects (e.g. English and Maths)</v>
      </c>
      <c r="E71" s="14" t="str">
        <f>HYPERLINK("#'Full Results'!A596", "596")</f>
        <v>596</v>
      </c>
      <c r="F71" t="s">
        <v>84</v>
      </c>
    </row>
    <row r="72" spans="3:6" x14ac:dyDescent="0.35">
      <c r="C72">
        <v>64</v>
      </c>
      <c r="D72" s="8" t="str">
        <f>HYPERLINK("#'Table 64'!A1", "To what extent would you support or oppose making the following changes to the school exam system?: Not providing a pass/fail grade, just a percentage")</f>
        <v>To what extent would you support or oppose making the following changes to the school exam system?: Not providing a pass/fail grade, just a percentage</v>
      </c>
      <c r="E72" s="14" t="str">
        <f>HYPERLINK("#'Full Results'!A608", "608")</f>
        <v>608</v>
      </c>
      <c r="F72" t="s">
        <v>84</v>
      </c>
    </row>
    <row r="73" spans="3:6" x14ac:dyDescent="0.35">
      <c r="C73">
        <v>65</v>
      </c>
      <c r="D73" s="8" t="str">
        <f>HYPERLINK("#'Table 65'!A1", "To what extent would you support or oppose making the following changes to the school exam system?: Completely abolishing exams and only assessing through coursework")</f>
        <v>To what extent would you support or oppose making the following changes to the school exam system?: Completely abolishing exams and only assessing through coursework</v>
      </c>
      <c r="E73" s="14" t="str">
        <f>HYPERLINK("#'Full Results'!A620", "620")</f>
        <v>620</v>
      </c>
      <c r="F73" t="s">
        <v>84</v>
      </c>
    </row>
    <row r="74" spans="3:6" x14ac:dyDescent="0.35">
      <c r="C74">
        <v>66</v>
      </c>
      <c r="D74" s="8" t="str">
        <f>HYPERLINK("#'Table 66'!A1", "To what extent would you support or oppose making the following changes to the school exam system?: More open-book exams, where children can have textbooks")</f>
        <v>To what extent would you support or oppose making the following changes to the school exam system?: More open-book exams, where children can have textbooks</v>
      </c>
      <c r="E74" s="14" t="str">
        <f>HYPERLINK("#'Full Results'!A632", "632")</f>
        <v>632</v>
      </c>
      <c r="F74" t="s">
        <v>84</v>
      </c>
    </row>
    <row r="75" spans="3:6" x14ac:dyDescent="0.35">
      <c r="C75">
        <v>67</v>
      </c>
      <c r="D75" s="8" t="str">
        <f>HYPERLINK("#'Table 67'!A1", "To what extent would you support or oppose making the following changes to the school exam system?: Allowing children to bring their revision notes into exams")</f>
        <v>To what extent would you support or oppose making the following changes to the school exam system?: Allowing children to bring their revision notes into exams</v>
      </c>
      <c r="E75" s="14" t="str">
        <f>HYPERLINK("#'Full Results'!A644", "644")</f>
        <v>644</v>
      </c>
      <c r="F75" t="s">
        <v>84</v>
      </c>
    </row>
    <row r="76" spans="3:6" x14ac:dyDescent="0.35">
      <c r="C76">
        <v>68</v>
      </c>
      <c r="D76" s="8" t="str">
        <f>HYPERLINK("#'Table 68'!A1", "Grid Summary: To what extent would you support or oppose making the following changes to the school's assessment system?")</f>
        <v>Grid Summary: To what extent would you support or oppose making the following changes to the school's assessment system?</v>
      </c>
      <c r="E76" s="7"/>
      <c r="F76" t="s">
        <v>84</v>
      </c>
    </row>
    <row r="77" spans="3:6" x14ac:dyDescent="0.35">
      <c r="C77">
        <v>69</v>
      </c>
      <c r="D77" s="8" t="str">
        <f>HYPERLINK("#'Table 69'!A1", "To what extent would you support or oppose making the following changes to the school's assessment system?: More continuous assessments in place of exams")</f>
        <v>To what extent would you support or oppose making the following changes to the school's assessment system?: More continuous assessments in place of exams</v>
      </c>
      <c r="E77" s="14" t="str">
        <f>HYPERLINK("#'Full Results'!A656", "656")</f>
        <v>656</v>
      </c>
      <c r="F77" t="s">
        <v>84</v>
      </c>
    </row>
    <row r="78" spans="3:6" x14ac:dyDescent="0.35">
      <c r="C78">
        <v>70</v>
      </c>
      <c r="D78" s="8" t="str">
        <f>HYPERLINK("#'Table 70'!A1", "To what extent would you support or oppose making the following changes to the school's assessment system?: More coursework in place of exams")</f>
        <v>To what extent would you support or oppose making the following changes to the school's assessment system?: More coursework in place of exams</v>
      </c>
      <c r="E78" s="14" t="str">
        <f>HYPERLINK("#'Full Results'!A668", "668")</f>
        <v>668</v>
      </c>
      <c r="F78" t="s">
        <v>84</v>
      </c>
    </row>
    <row r="79" spans="3:6" x14ac:dyDescent="0.35">
      <c r="C79">
        <v>71</v>
      </c>
      <c r="D79" s="8" t="str">
        <f>HYPERLINK("#'Table 71'!A1", "To what extent would you support or oppose making the following changes to the school's assessment system?: More project-based assessment in place of exams")</f>
        <v>To what extent would you support or oppose making the following changes to the school's assessment system?: More project-based assessment in place of exams</v>
      </c>
      <c r="E79" s="14" t="str">
        <f>HYPERLINK("#'Full Results'!A680", "680")</f>
        <v>680</v>
      </c>
      <c r="F79" t="s">
        <v>84</v>
      </c>
    </row>
    <row r="80" spans="3:6" x14ac:dyDescent="0.35">
      <c r="C80">
        <v>72</v>
      </c>
      <c r="D80" s="8" t="str">
        <f>HYPERLINK("#'Table 72'!A1", "To what extent would you support or oppose making the following changes to the school's assessment system?: Assess by asking children to present a portfolio of work instead of exams")</f>
        <v>To what extent would you support or oppose making the following changes to the school's assessment system?: Assess by asking children to present a portfolio of work instead of exams</v>
      </c>
      <c r="E80" s="14" t="str">
        <f>HYPERLINK("#'Full Results'!A692", "692")</f>
        <v>692</v>
      </c>
      <c r="F80" t="s">
        <v>84</v>
      </c>
    </row>
    <row r="81" spans="3:6" x14ac:dyDescent="0.35">
      <c r="C81">
        <v>73</v>
      </c>
      <c r="D81" s="8" t="str">
        <f>HYPERLINK("#'Table 73'!A1", "To what extent would you support or oppose making the following changes to the school's assessment system?: Allow employers to assess children’s skills instead of schools")</f>
        <v>To what extent would you support or oppose making the following changes to the school's assessment system?: Allow employers to assess children’s skills instead of schools</v>
      </c>
      <c r="E81" s="14" t="str">
        <f>HYPERLINK("#'Full Results'!A704", "704")</f>
        <v>704</v>
      </c>
      <c r="F81" t="s">
        <v>84</v>
      </c>
    </row>
    <row r="82" spans="3:6" x14ac:dyDescent="0.35">
      <c r="C82">
        <v>74</v>
      </c>
      <c r="D82" s="8" t="str">
        <f>HYPERLINK("#'Table 74'!A1", "To what extent would you support or oppose making the following changes to the school's assessment system?: Allow children to obtain micro-credentials/skills-specific assessments in place of subject exams")</f>
        <v>To what extent would you support or oppose making the following changes to the school's assessment system?: Allow children to obtain micro-credentials/skills-specific assessments in place of subject exams</v>
      </c>
      <c r="E82" s="14" t="str">
        <f>HYPERLINK("#'Full Results'!A716", "716")</f>
        <v>716</v>
      </c>
      <c r="F82" t="s">
        <v>84</v>
      </c>
    </row>
    <row r="83" spans="3:6" x14ac:dyDescent="0.35">
      <c r="C83">
        <v>75</v>
      </c>
      <c r="D83" s="8" t="str">
        <f>HYPERLINK("#'Table 75'!A1", "To what extent would you support or oppose making the following changes to the school's assessment system?: Allow children to take the test whenever they’re ready (up to 18)")</f>
        <v>To what extent would you support or oppose making the following changes to the school's assessment system?: Allow children to take the test whenever they’re ready (up to 18)</v>
      </c>
      <c r="E83" s="14" t="str">
        <f>HYPERLINK("#'Full Results'!A728", "728")</f>
        <v>728</v>
      </c>
      <c r="F83" t="s">
        <v>84</v>
      </c>
    </row>
    <row r="84" spans="3:6" x14ac:dyDescent="0.35">
      <c r="C84">
        <v>76</v>
      </c>
      <c r="D84" s="8" t="str">
        <f>HYPERLINK("#'Table 76'!A1", "To what extent would you support or oppose making the following changes to the school's assessment system?: Allow children to take the test whenever they’re ready (up to 25)")</f>
        <v>To what extent would you support or oppose making the following changes to the school's assessment system?: Allow children to take the test whenever they’re ready (up to 25)</v>
      </c>
      <c r="E84" s="14" t="str">
        <f>HYPERLINK("#'Full Results'!A740", "740")</f>
        <v>740</v>
      </c>
      <c r="F84" t="s">
        <v>84</v>
      </c>
    </row>
    <row r="85" spans="3:6" x14ac:dyDescent="0.35">
      <c r="C85">
        <v>77</v>
      </c>
      <c r="D85" s="8" t="str">
        <f>HYPERLINK("#'Table 77'!A1", "Thinking about when you chose your child’s current school, which of the following were important to your decision of where to send your child? Select any which apply")</f>
        <v>Thinking about when you chose your child’s current school, which of the following were important to your decision of where to send your child? Select any which apply</v>
      </c>
      <c r="E85" s="14" t="str">
        <f>HYPERLINK("#'Full Results'!A752", "752")</f>
        <v>752</v>
      </c>
      <c r="F85" t="s">
        <v>84</v>
      </c>
    </row>
    <row r="86" spans="3:6" x14ac:dyDescent="0.35">
      <c r="C86">
        <v>78</v>
      </c>
      <c r="D86" s="8" t="str">
        <f>HYPERLINK("#'Table 78'!A1", " Which of the following comes closest to your view?")</f>
        <v xml:space="preserve"> Which of the following comes closest to your view?</v>
      </c>
      <c r="E86" s="14" t="str">
        <f>HYPERLINK("#'Full Results'!A772", "772")</f>
        <v>772</v>
      </c>
      <c r="F86" t="s">
        <v>84</v>
      </c>
    </row>
    <row r="87" spans="3:6" x14ac:dyDescent="0.35">
      <c r="C87">
        <v>79</v>
      </c>
      <c r="D87" s="8" t="str">
        <f>HYPERLINK("#'Table 79'!A1", " Which of the following best explains how you decided on your child’s school?")</f>
        <v xml:space="preserve"> Which of the following best explains how you decided on your child’s school?</v>
      </c>
      <c r="E87" s="14" t="str">
        <f>HYPERLINK("#'Full Results'!A778", "778")</f>
        <v>778</v>
      </c>
      <c r="F87" t="s">
        <v>84</v>
      </c>
    </row>
    <row r="88" spans="3:6" x14ac:dyDescent="0.35">
      <c r="C88">
        <v>80</v>
      </c>
      <c r="D88" s="8" t="str">
        <f>HYPERLINK("#'Table 80'!A1", "When choosing your child’s school, which of the following information did you use to help make your decision, if any? Select any which apply")</f>
        <v>When choosing your child’s school, which of the following information did you use to help make your decision, if any? Select any which apply</v>
      </c>
      <c r="E88" s="14" t="str">
        <f>HYPERLINK("#'Full Results'!A786", "786")</f>
        <v>786</v>
      </c>
      <c r="F88" t="s">
        <v>84</v>
      </c>
    </row>
    <row r="89" spans="3:6" x14ac:dyDescent="0.35">
      <c r="C89">
        <v>81</v>
      </c>
      <c r="D89" s="8" t="str">
        <f>HYPERLINK("#'Table 81'!A1", " And which would you say were most important in guiding your decision? Tick up to three")</f>
        <v> And which would you say were most important in guiding your decision? Tick up to three</v>
      </c>
      <c r="E89" s="14" t="str">
        <f>HYPERLINK("#'Full Results'!A802", "802")</f>
        <v>802</v>
      </c>
      <c r="F89" s="33" t="s">
        <v>116</v>
      </c>
    </row>
    <row r="90" spans="3:6" x14ac:dyDescent="0.35">
      <c r="C90">
        <v>82</v>
      </c>
      <c r="D90" s="8" t="str">
        <f>HYPERLINK("#'Table 82'!A1", " Without checking, do you know what your child’s school’s Ofsted rating is?")</f>
        <v xml:space="preserve"> Without checking, do you know what your child’s school’s Ofsted rating is?</v>
      </c>
      <c r="E90" s="14" t="str">
        <f>HYPERLINK("#'Full Results'!A817", "817")</f>
        <v>817</v>
      </c>
      <c r="F90" t="s">
        <v>84</v>
      </c>
    </row>
    <row r="91" spans="3:6" x14ac:dyDescent="0.35">
      <c r="C91">
        <v>83</v>
      </c>
      <c r="D91" s="8" t="str">
        <f>HYPERLINK("#'Table 83'!A1", " What is your child’s school’s Ofsted rating?")</f>
        <v xml:space="preserve"> What is your child’s school’s Ofsted rating?</v>
      </c>
      <c r="E91" s="14" t="str">
        <f>HYPERLINK("#'Full Results'!A824", "824")</f>
        <v>824</v>
      </c>
      <c r="F91" t="s">
        <v>429</v>
      </c>
    </row>
    <row r="92" spans="3:6" x14ac:dyDescent="0.35">
      <c r="C92">
        <v>84</v>
      </c>
      <c r="D92" s="8" t="str">
        <f>HYPERLINK("#'Table 84'!A1", " Do you think that the Ofsted rating is an accurate reflection of your child’s experience at that school?")</f>
        <v xml:space="preserve"> Do you think that the Ofsted rating is an accurate reflection of your child’s experience at that school?</v>
      </c>
      <c r="E92" s="14" t="str">
        <f>HYPERLINK("#'Full Results'!A831", "831")</f>
        <v>831</v>
      </c>
      <c r="F92" t="s">
        <v>429</v>
      </c>
    </row>
    <row r="93" spans="3:6" x14ac:dyDescent="0.35">
      <c r="C93">
        <v>85</v>
      </c>
      <c r="D93" s="8" t="str">
        <f>HYPERLINK("#'Table 85'!A1", " You said that the Ofsted rating is not an accurate reflection of your child’s experience. Which of these comes closest to your view?")</f>
        <v xml:space="preserve"> You said that the Ofsted rating is not an accurate reflection of your child’s experience. Which of these comes closest to your view?</v>
      </c>
      <c r="E93" s="14" t="str">
        <f>HYPERLINK("#'Full Results'!A837", "837")</f>
        <v>837</v>
      </c>
      <c r="F93" t="s">
        <v>392</v>
      </c>
    </row>
    <row r="94" spans="3:6" x14ac:dyDescent="0.35">
      <c r="C94">
        <v>86</v>
      </c>
      <c r="D94" s="8" t="str">
        <f>HYPERLINK("#'Table 86'!A1", " Do you have a positive or negative view of Ofsted?")</f>
        <v xml:space="preserve"> Do you have a positive or negative view of Ofsted?</v>
      </c>
      <c r="E94" s="14" t="str">
        <f>HYPERLINK("#'Full Results'!A843", "843")</f>
        <v>843</v>
      </c>
      <c r="F94" t="s">
        <v>84</v>
      </c>
    </row>
    <row r="95" spans="3:6" x14ac:dyDescent="0.35">
      <c r="C95">
        <v>87</v>
      </c>
      <c r="D95" s="8" t="str">
        <f>HYPERLINK("#'Table 87'!A1", " Do you know approximately how well your child’s school is ranked in any league tables? (e.g. Local newspaper league tables, the Times league tables, The Good School Guide)")</f>
        <v xml:space="preserve"> Do you know approximately how well your child’s school is ranked in any league tables? (e.g. Local newspaper league tables, the Times league tables, The Good School Guide)</v>
      </c>
      <c r="E95" s="14" t="str">
        <f>HYPERLINK("#'Full Results'!A852", "852")</f>
        <v>852</v>
      </c>
      <c r="F95" t="s">
        <v>84</v>
      </c>
    </row>
    <row r="96" spans="3:6" x14ac:dyDescent="0.35">
      <c r="C96">
        <v>88</v>
      </c>
      <c r="D96" s="8" t="str">
        <f>HYPERLINK("#'Table 88'!A1", "What do you think are the most important indicators of a good school that Ofsted should report on? Select up to 5 that you think are most important from this list")</f>
        <v>What do you think are the most important indicators of a good school that Ofsted should report on? Select up to 5 that you think are most important from this list</v>
      </c>
      <c r="E96" s="14" t="str">
        <f>HYPERLINK("#'Full Results'!A858", "858")</f>
        <v>858</v>
      </c>
      <c r="F96" t="s">
        <v>84</v>
      </c>
    </row>
    <row r="97" spans="3:6" x14ac:dyDescent="0.35">
      <c r="C97">
        <v>89</v>
      </c>
      <c r="D97" s="8" t="str">
        <f>HYPERLINK("#'Table 89'!A1", " Which of the following comes closest to your view?")</f>
        <v xml:space="preserve"> Which of the following comes closest to your view?</v>
      </c>
      <c r="E97" s="14" t="str">
        <f>HYPERLINK("#'Full Results'!A876", "876")</f>
        <v>876</v>
      </c>
      <c r="F97" t="s">
        <v>84</v>
      </c>
    </row>
    <row r="98" spans="3:6" x14ac:dyDescent="0.35">
      <c r="C98">
        <v>90</v>
      </c>
      <c r="D98" s="8" t="str">
        <f>HYPERLINK("#'Table 90'!A1", " Which of the following comes closest to your view?")</f>
        <v xml:space="preserve"> Which of the following comes closest to your view?</v>
      </c>
      <c r="E98" s="14" t="str">
        <f>HYPERLINK("#'Full Results'!A883", "883")</f>
        <v>883</v>
      </c>
      <c r="F98" t="s">
        <v>84</v>
      </c>
    </row>
    <row r="99" spans="3:6" x14ac:dyDescent="0.35">
      <c r="C99">
        <v>91</v>
      </c>
      <c r="D99" s="8" t="str">
        <f>HYPERLINK("#'Table 91'!A1", "What do you think should change about Ofsted inspections, if anything? Select all that apply")</f>
        <v>What do you think should change about Ofsted inspections, if anything? Select all that apply</v>
      </c>
      <c r="E99" s="14" t="str">
        <f>HYPERLINK("#'Full Results'!A890", "890")</f>
        <v>890</v>
      </c>
      <c r="F99" t="s">
        <v>84</v>
      </c>
    </row>
    <row r="100" spans="3:6" x14ac:dyDescent="0.35">
      <c r="C100">
        <v>92</v>
      </c>
      <c r="D100" s="8" t="str">
        <f>HYPERLINK("#'Table 92'!A1", " Rather than single word ratings, schools could have a ‘report card’ which would provide more information about a school’s performance in a series of different categories. Specifically, there wouldn’t be a single judgement. Do you think this is a...")</f>
        <v xml:space="preserve"> Rather than single word ratings, schools could have a ‘report card’ which would provide more information about a school’s performance in a series of different categories. Specifically, there wouldn’t be a single judgement. Do you think this is a...</v>
      </c>
      <c r="E100" s="14" t="str">
        <f>HYPERLINK("#'Full Results'!A904", "904")</f>
        <v>904</v>
      </c>
      <c r="F100" t="s">
        <v>84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A910"/>
  <sheetViews>
    <sheetView showGridLines="0" workbookViewId="0">
      <pane xSplit="2" ySplit="8" topLeftCell="C791" activePane="bottomRight" state="frozen"/>
      <selection pane="topRight"/>
      <selection pane="bottomLeft"/>
      <selection pane="bottomRight" activeCell="B804" sqref="B804"/>
    </sheetView>
  </sheetViews>
  <sheetFormatPr defaultColWidth="10.90625" defaultRowHeight="14.5" x14ac:dyDescent="0.35"/>
  <cols>
    <col min="2" max="2" width="20.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25"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3"/>
      <c r="C5" s="13"/>
      <c r="D5" s="28" t="s">
        <v>56</v>
      </c>
      <c r="E5" s="28"/>
      <c r="F5" s="13"/>
      <c r="G5" s="28" t="s">
        <v>57</v>
      </c>
      <c r="H5" s="28"/>
      <c r="I5" s="28"/>
      <c r="J5" s="28"/>
      <c r="K5" s="13"/>
      <c r="L5" s="28" t="s">
        <v>58</v>
      </c>
      <c r="M5" s="28"/>
      <c r="N5" s="28"/>
      <c r="O5" s="28"/>
      <c r="P5" s="13"/>
      <c r="Q5" s="28" t="s">
        <v>59</v>
      </c>
      <c r="R5" s="28"/>
      <c r="S5" s="28"/>
      <c r="T5" s="28"/>
      <c r="U5" s="28"/>
      <c r="V5" s="28"/>
      <c r="W5" s="28"/>
      <c r="X5" s="28"/>
      <c r="Y5" s="28"/>
      <c r="Z5" s="13"/>
      <c r="AA5" s="28" t="s">
        <v>60</v>
      </c>
      <c r="AB5" s="28"/>
      <c r="AC5" s="28"/>
      <c r="AD5" s="28"/>
      <c r="AE5" s="28"/>
      <c r="AF5" s="13"/>
      <c r="AG5" s="28" t="s">
        <v>61</v>
      </c>
      <c r="AH5" s="28"/>
      <c r="AI5" s="13"/>
      <c r="AJ5" s="28" t="s">
        <v>62</v>
      </c>
      <c r="AK5" s="28"/>
      <c r="AL5" s="28"/>
      <c r="AM5" s="28"/>
      <c r="AN5" s="13"/>
      <c r="AO5" s="28" t="s">
        <v>63</v>
      </c>
      <c r="AP5" s="28"/>
      <c r="AQ5" s="28"/>
      <c r="AR5" s="13"/>
      <c r="AS5" s="28" t="s">
        <v>64</v>
      </c>
      <c r="AT5" s="28"/>
      <c r="AU5" s="28"/>
      <c r="AV5" s="28"/>
      <c r="AW5" s="28"/>
      <c r="AX5" s="13"/>
      <c r="AY5" s="28" t="s">
        <v>65</v>
      </c>
      <c r="AZ5" s="28"/>
      <c r="BA5" s="28"/>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2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2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11" spans="2:53" x14ac:dyDescent="0.35">
      <c r="B11" s="6" t="s">
        <v>83</v>
      </c>
    </row>
    <row r="12" spans="2:53" x14ac:dyDescent="0.35">
      <c r="B12" s="24" t="s">
        <v>84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row>
    <row r="13" spans="2:53" x14ac:dyDescent="0.35">
      <c r="B13" t="s">
        <v>66</v>
      </c>
      <c r="C13" s="17">
        <v>0.82282389429157099</v>
      </c>
      <c r="D13" s="17">
        <v>0.78061492901827301</v>
      </c>
      <c r="E13" s="17">
        <v>0.86499127964557598</v>
      </c>
      <c r="F13" s="17"/>
      <c r="G13" s="17">
        <v>0.859354836141206</v>
      </c>
      <c r="H13" s="17">
        <v>0.86542837588285904</v>
      </c>
      <c r="I13" s="17">
        <v>0.79913043653865201</v>
      </c>
      <c r="J13" s="17">
        <v>0.67700262301376402</v>
      </c>
      <c r="K13" s="17"/>
      <c r="L13" s="17">
        <v>0.76693878017700201</v>
      </c>
      <c r="M13" s="17">
        <v>0.80104983041158495</v>
      </c>
      <c r="N13" s="17">
        <v>0.86328518380077601</v>
      </c>
      <c r="O13" s="17">
        <v>0.86951020477955598</v>
      </c>
      <c r="P13" s="17"/>
      <c r="Q13" s="17">
        <v>0.81758513284497603</v>
      </c>
      <c r="R13" s="17">
        <v>0.80853263616302895</v>
      </c>
      <c r="S13" s="17">
        <v>0.83613239943925599</v>
      </c>
      <c r="T13" s="17">
        <v>0.80298318715411998</v>
      </c>
      <c r="U13" s="17">
        <v>0.82959290715853296</v>
      </c>
      <c r="V13" s="17">
        <v>0.80243887855247298</v>
      </c>
      <c r="W13" s="17">
        <v>0.83382355514227802</v>
      </c>
      <c r="X13" s="17">
        <v>0.78426072720013296</v>
      </c>
      <c r="Y13" s="17">
        <v>0.87344491383056899</v>
      </c>
      <c r="Z13" s="17"/>
      <c r="AA13" s="17">
        <v>0.87440010481592501</v>
      </c>
      <c r="AB13" s="17">
        <v>0.83046537329882497</v>
      </c>
      <c r="AC13" s="17">
        <v>0.812667654398043</v>
      </c>
      <c r="AD13" s="17">
        <v>0.75348591532922304</v>
      </c>
      <c r="AE13" s="17">
        <v>0.85237872699501405</v>
      </c>
      <c r="AF13" s="17"/>
      <c r="AG13" s="17">
        <v>0.82009875266335597</v>
      </c>
      <c r="AH13" s="17">
        <v>0.82580281512888598</v>
      </c>
      <c r="AI13" s="17"/>
      <c r="AJ13" s="17">
        <v>0.83452955210748203</v>
      </c>
      <c r="AK13" s="17">
        <v>0.81697082697835499</v>
      </c>
      <c r="AL13" s="17">
        <v>0.84738371315034899</v>
      </c>
      <c r="AM13" s="17">
        <v>0.79654974551810398</v>
      </c>
      <c r="AN13" s="17"/>
      <c r="AO13" s="17">
        <v>0.84612029729695104</v>
      </c>
      <c r="AP13" s="17">
        <v>0.86768666125019001</v>
      </c>
      <c r="AQ13" s="17">
        <v>0.78907917363693203</v>
      </c>
      <c r="AR13" s="17"/>
      <c r="AS13" s="17">
        <v>0.80352792915757598</v>
      </c>
      <c r="AT13" s="17">
        <v>0.862451775391751</v>
      </c>
      <c r="AU13" s="17">
        <v>0.62786657433622395</v>
      </c>
      <c r="AV13" s="17">
        <v>0.72535504936377404</v>
      </c>
      <c r="AW13" s="17">
        <v>0.88079339427595604</v>
      </c>
      <c r="AX13" s="17"/>
      <c r="AY13" s="17">
        <v>0.75154068372357696</v>
      </c>
      <c r="AZ13" s="17">
        <v>0.87347858703930603</v>
      </c>
      <c r="BA13" s="17">
        <v>0.74735111849980795</v>
      </c>
    </row>
    <row r="14" spans="2:53" x14ac:dyDescent="0.35">
      <c r="B14" t="s">
        <v>67</v>
      </c>
      <c r="C14" s="17">
        <v>0.477604035122219</v>
      </c>
      <c r="D14" s="17">
        <v>0.43840487434944098</v>
      </c>
      <c r="E14" s="17">
        <v>0.51676458092467903</v>
      </c>
      <c r="F14" s="17"/>
      <c r="G14" s="17">
        <v>0.38144506290929903</v>
      </c>
      <c r="H14" s="17">
        <v>0.462407412956856</v>
      </c>
      <c r="I14" s="17">
        <v>0.54600387304875697</v>
      </c>
      <c r="J14" s="17">
        <v>0.43720416638412002</v>
      </c>
      <c r="K14" s="17"/>
      <c r="L14" s="17">
        <v>0.42445935546763203</v>
      </c>
      <c r="M14" s="17">
        <v>0.49951240900326599</v>
      </c>
      <c r="N14" s="17">
        <v>0.50113325594637004</v>
      </c>
      <c r="O14" s="17">
        <v>0.493420282128122</v>
      </c>
      <c r="P14" s="17"/>
      <c r="Q14" s="17">
        <v>0.35000347655465502</v>
      </c>
      <c r="R14" s="17">
        <v>0.46776864528309398</v>
      </c>
      <c r="S14" s="17">
        <v>0.54874819722422097</v>
      </c>
      <c r="T14" s="17">
        <v>0.53855100131734801</v>
      </c>
      <c r="U14" s="17">
        <v>0.58010802529696204</v>
      </c>
      <c r="V14" s="17">
        <v>0.53942865498598902</v>
      </c>
      <c r="W14" s="17">
        <v>0.422463571866457</v>
      </c>
      <c r="X14" s="17">
        <v>0.55946373320842402</v>
      </c>
      <c r="Y14" s="17">
        <v>0.44324082698706002</v>
      </c>
      <c r="Z14" s="17"/>
      <c r="AA14" s="17">
        <v>0.490704555067077</v>
      </c>
      <c r="AB14" s="17">
        <v>0.50757727231719696</v>
      </c>
      <c r="AC14" s="17">
        <v>0.45060091025518201</v>
      </c>
      <c r="AD14" s="17">
        <v>0.40001537242074803</v>
      </c>
      <c r="AE14" s="17">
        <v>0.47415209957081</v>
      </c>
      <c r="AF14" s="17"/>
      <c r="AG14" s="17">
        <v>0.47868955596116403</v>
      </c>
      <c r="AH14" s="17">
        <v>0.47641742499781697</v>
      </c>
      <c r="AI14" s="17"/>
      <c r="AJ14" s="17">
        <v>0.43057793786691601</v>
      </c>
      <c r="AK14" s="17">
        <v>0.46368043100850198</v>
      </c>
      <c r="AL14" s="17">
        <v>0.48974500216828798</v>
      </c>
      <c r="AM14" s="17">
        <v>0.52273533308155595</v>
      </c>
      <c r="AN14" s="17"/>
      <c r="AO14" s="17">
        <v>0.497934068204886</v>
      </c>
      <c r="AP14" s="17">
        <v>0.41177727899003402</v>
      </c>
      <c r="AQ14" s="17">
        <v>0.49881527600504</v>
      </c>
      <c r="AR14" s="17"/>
      <c r="AS14" s="17">
        <v>0.44473906346339098</v>
      </c>
      <c r="AT14" s="17">
        <v>0.49845215029256101</v>
      </c>
      <c r="AU14" s="17">
        <v>0.49827555484737002</v>
      </c>
      <c r="AV14" s="17">
        <v>0.19867119602348701</v>
      </c>
      <c r="AW14" s="17">
        <v>0.53252765599839202</v>
      </c>
      <c r="AX14" s="17"/>
      <c r="AY14" s="17">
        <v>0.49653527869264302</v>
      </c>
      <c r="AZ14" s="17">
        <v>0.50993394954396598</v>
      </c>
      <c r="BA14" s="17">
        <v>0.386395144025308</v>
      </c>
    </row>
    <row r="15" spans="2:53" x14ac:dyDescent="0.35">
      <c r="B15" t="s">
        <v>68</v>
      </c>
      <c r="C15" s="17">
        <v>0.43680255547936297</v>
      </c>
      <c r="D15" s="17">
        <v>0.48425057900698798</v>
      </c>
      <c r="E15" s="17">
        <v>0.389401272850882</v>
      </c>
      <c r="F15" s="17"/>
      <c r="G15" s="17">
        <v>0.41166365513083503</v>
      </c>
      <c r="H15" s="17">
        <v>0.39136859348742598</v>
      </c>
      <c r="I15" s="17">
        <v>0.50692577396706895</v>
      </c>
      <c r="J15" s="17">
        <v>0.43727792923131198</v>
      </c>
      <c r="K15" s="17"/>
      <c r="L15" s="17">
        <v>0.51837951997082798</v>
      </c>
      <c r="M15" s="17">
        <v>0.48905818855725802</v>
      </c>
      <c r="N15" s="17">
        <v>0.38272528035501402</v>
      </c>
      <c r="O15" s="17">
        <v>0.34368878775891298</v>
      </c>
      <c r="P15" s="17"/>
      <c r="Q15" s="17">
        <v>0.41347072372169102</v>
      </c>
      <c r="R15" s="17">
        <v>0.42861964741126901</v>
      </c>
      <c r="S15" s="17">
        <v>0.45172609109448603</v>
      </c>
      <c r="T15" s="17">
        <v>0.43802510919611898</v>
      </c>
      <c r="U15" s="17">
        <v>0.447984031056399</v>
      </c>
      <c r="V15" s="17">
        <v>0.381286158116379</v>
      </c>
      <c r="W15" s="17">
        <v>0.42419560758960101</v>
      </c>
      <c r="X15" s="17">
        <v>0.46884050119550202</v>
      </c>
      <c r="Y15" s="17">
        <v>0.501881667011569</v>
      </c>
      <c r="Z15" s="17"/>
      <c r="AA15" s="17">
        <v>0.39492203764499501</v>
      </c>
      <c r="AB15" s="17">
        <v>0.422191060113209</v>
      </c>
      <c r="AC15" s="17">
        <v>0.44777174441071099</v>
      </c>
      <c r="AD15" s="17">
        <v>0.47964285946795698</v>
      </c>
      <c r="AE15" s="17">
        <v>0.42632457397061901</v>
      </c>
      <c r="AF15" s="17"/>
      <c r="AG15" s="17">
        <v>0.43379021510529198</v>
      </c>
      <c r="AH15" s="17">
        <v>0.440095420487367</v>
      </c>
      <c r="AI15" s="17"/>
      <c r="AJ15" s="17">
        <v>0.41897977740725101</v>
      </c>
      <c r="AK15" s="17">
        <v>0.41517569179606501</v>
      </c>
      <c r="AL15" s="17">
        <v>0.425107627049296</v>
      </c>
      <c r="AM15" s="17">
        <v>0.485708640036279</v>
      </c>
      <c r="AN15" s="17"/>
      <c r="AO15" s="17">
        <v>0.35329171905255902</v>
      </c>
      <c r="AP15" s="17">
        <v>0.45247873218380602</v>
      </c>
      <c r="AQ15" s="17">
        <v>0.47090685855208098</v>
      </c>
      <c r="AR15" s="17"/>
      <c r="AS15" s="17">
        <v>0.456055307069753</v>
      </c>
      <c r="AT15" s="17">
        <v>0.458041086103461</v>
      </c>
      <c r="AU15" s="17">
        <v>0.52182260870827502</v>
      </c>
      <c r="AV15" s="17">
        <v>0.385023188266929</v>
      </c>
      <c r="AW15" s="17">
        <v>0.34192465215442203</v>
      </c>
      <c r="AX15" s="17"/>
      <c r="AY15" s="17">
        <v>0.39624184858542999</v>
      </c>
      <c r="AZ15" s="17">
        <v>0.45632478517676101</v>
      </c>
      <c r="BA15" s="17">
        <v>0.536662466795643</v>
      </c>
    </row>
    <row r="16" spans="2:53" x14ac:dyDescent="0.35">
      <c r="B16" t="s">
        <v>69</v>
      </c>
      <c r="C16" s="17">
        <v>0.21738739962697401</v>
      </c>
      <c r="D16" s="17">
        <v>0.25738008642918597</v>
      </c>
      <c r="E16" s="17">
        <v>0.17743410949508401</v>
      </c>
      <c r="F16" s="17"/>
      <c r="G16" s="17">
        <v>0.135560443851132</v>
      </c>
      <c r="H16" s="17">
        <v>0.22072588233470999</v>
      </c>
      <c r="I16" s="17">
        <v>0.19715311395445301</v>
      </c>
      <c r="J16" s="17">
        <v>0.35875974802605398</v>
      </c>
      <c r="K16" s="17"/>
      <c r="L16" s="17">
        <v>0.18059722726512201</v>
      </c>
      <c r="M16" s="17">
        <v>0.18874916447444101</v>
      </c>
      <c r="N16" s="17">
        <v>0.28359752945240901</v>
      </c>
      <c r="O16" s="17">
        <v>0.22950918568853301</v>
      </c>
      <c r="P16" s="17"/>
      <c r="Q16" s="17">
        <v>0.187205820032565</v>
      </c>
      <c r="R16" s="17">
        <v>0.22494808477020301</v>
      </c>
      <c r="S16" s="17">
        <v>0.207941316597994</v>
      </c>
      <c r="T16" s="17">
        <v>0.20528541333580499</v>
      </c>
      <c r="U16" s="17">
        <v>0.22666274372491299</v>
      </c>
      <c r="V16" s="17">
        <v>0.29239132911176302</v>
      </c>
      <c r="W16" s="17">
        <v>0.22300989858534001</v>
      </c>
      <c r="X16" s="17">
        <v>0.15378893849478301</v>
      </c>
      <c r="Y16" s="17">
        <v>0.216080027838433</v>
      </c>
      <c r="Z16" s="17"/>
      <c r="AA16" s="17">
        <v>0.307286879880247</v>
      </c>
      <c r="AB16" s="17">
        <v>0.18961772734162199</v>
      </c>
      <c r="AC16" s="17">
        <v>0.17339360559327399</v>
      </c>
      <c r="AD16" s="17">
        <v>0.14512170845953901</v>
      </c>
      <c r="AE16" s="17">
        <v>0.219476332408341</v>
      </c>
      <c r="AF16" s="17"/>
      <c r="AG16" s="17">
        <v>0.20726928106060899</v>
      </c>
      <c r="AH16" s="17">
        <v>0.22844776945131701</v>
      </c>
      <c r="AI16" s="17"/>
      <c r="AJ16" s="17">
        <v>0.159898701518986</v>
      </c>
      <c r="AK16" s="17">
        <v>0.193212071653284</v>
      </c>
      <c r="AL16" s="17">
        <v>0.26863381802684599</v>
      </c>
      <c r="AM16" s="17">
        <v>0.247313710184344</v>
      </c>
      <c r="AN16" s="17"/>
      <c r="AO16" s="17">
        <v>0.188583807980861</v>
      </c>
      <c r="AP16" s="17">
        <v>0.17358002658079999</v>
      </c>
      <c r="AQ16" s="17">
        <v>0.25033208500973497</v>
      </c>
      <c r="AR16" s="17"/>
      <c r="AS16" s="17">
        <v>0.34940572154954302</v>
      </c>
      <c r="AT16" s="17">
        <v>0.12711165413103601</v>
      </c>
      <c r="AU16" s="17">
        <v>3.2409164685032799E-2</v>
      </c>
      <c r="AV16" s="17">
        <v>0.46131996508439299</v>
      </c>
      <c r="AW16" s="17">
        <v>0.21633392917935201</v>
      </c>
      <c r="AX16" s="17"/>
      <c r="AY16" s="17">
        <v>0.37190542162561502</v>
      </c>
      <c r="AZ16" s="17">
        <v>0.136030354747183</v>
      </c>
      <c r="BA16" s="17">
        <v>0.112144020233358</v>
      </c>
    </row>
    <row r="17" spans="2:53" x14ac:dyDescent="0.35">
      <c r="B17" t="s">
        <v>70</v>
      </c>
      <c r="C17" s="17">
        <v>0.16986946068536099</v>
      </c>
      <c r="D17" s="17">
        <v>0.15600501965911201</v>
      </c>
      <c r="E17" s="17">
        <v>0.18372024389424399</v>
      </c>
      <c r="F17" s="17"/>
      <c r="G17" s="17">
        <v>0.25468074688478498</v>
      </c>
      <c r="H17" s="17">
        <v>0.16407354822173201</v>
      </c>
      <c r="I17" s="17">
        <v>0.14868045274138</v>
      </c>
      <c r="J17" s="17">
        <v>0.164152844301415</v>
      </c>
      <c r="K17" s="17"/>
      <c r="L17" s="17">
        <v>0.128110355082033</v>
      </c>
      <c r="M17" s="17">
        <v>0.16424790944466899</v>
      </c>
      <c r="N17" s="17">
        <v>0.15057983926971799</v>
      </c>
      <c r="O17" s="17">
        <v>0.234470052715783</v>
      </c>
      <c r="P17" s="17"/>
      <c r="Q17" s="17">
        <v>0.28639135779887198</v>
      </c>
      <c r="R17" s="17">
        <v>0.16956340356476399</v>
      </c>
      <c r="S17" s="17">
        <v>0.20782251021258599</v>
      </c>
      <c r="T17" s="17">
        <v>0.17188615665604001</v>
      </c>
      <c r="U17" s="17">
        <v>8.4341935707705595E-2</v>
      </c>
      <c r="V17" s="17">
        <v>0.12945381473958001</v>
      </c>
      <c r="W17" s="17">
        <v>0.10531985548000899</v>
      </c>
      <c r="X17" s="17">
        <v>9.9439155956677794E-2</v>
      </c>
      <c r="Y17" s="17">
        <v>0.15180311202671601</v>
      </c>
      <c r="Z17" s="17"/>
      <c r="AA17" s="17">
        <v>0.186500486753474</v>
      </c>
      <c r="AB17" s="17">
        <v>0.170775754938781</v>
      </c>
      <c r="AC17" s="17">
        <v>0.15760419983361601</v>
      </c>
      <c r="AD17" s="17">
        <v>0.167646728704264</v>
      </c>
      <c r="AE17" s="17">
        <v>0.30670874086410399</v>
      </c>
      <c r="AF17" s="17"/>
      <c r="AG17" s="17">
        <v>0.15938239691422901</v>
      </c>
      <c r="AH17" s="17">
        <v>0.18133313379013899</v>
      </c>
      <c r="AI17" s="17"/>
      <c r="AJ17" s="17">
        <v>0.240297184662526</v>
      </c>
      <c r="AK17" s="17">
        <v>0.18345983082463299</v>
      </c>
      <c r="AL17" s="17">
        <v>0.15706173330922499</v>
      </c>
      <c r="AM17" s="17">
        <v>0.105058577794739</v>
      </c>
      <c r="AN17" s="17"/>
      <c r="AO17" s="17">
        <v>0.29844946831714497</v>
      </c>
      <c r="AP17" s="17">
        <v>0.141094410421327</v>
      </c>
      <c r="AQ17" s="17">
        <v>0.12260824830988599</v>
      </c>
      <c r="AR17" s="17"/>
      <c r="AS17" s="17">
        <v>0.12932331271575001</v>
      </c>
      <c r="AT17" s="17">
        <v>0.188576420846961</v>
      </c>
      <c r="AU17" s="17">
        <v>0.13518902998391499</v>
      </c>
      <c r="AV17" s="17">
        <v>0</v>
      </c>
      <c r="AW17" s="17">
        <v>0.224571356057021</v>
      </c>
      <c r="AX17" s="17"/>
      <c r="AY17" s="17">
        <v>0.107442212832581</v>
      </c>
      <c r="AZ17" s="17">
        <v>0.20436737080845899</v>
      </c>
      <c r="BA17" s="17">
        <v>0.16347532699058601</v>
      </c>
    </row>
    <row r="18" spans="2:53" x14ac:dyDescent="0.35">
      <c r="B18" t="s">
        <v>71</v>
      </c>
      <c r="C18" s="17">
        <v>0.15176611950758601</v>
      </c>
      <c r="D18" s="17">
        <v>0.146395587611994</v>
      </c>
      <c r="E18" s="17">
        <v>0.157131360909054</v>
      </c>
      <c r="F18" s="17"/>
      <c r="G18" s="17">
        <v>0.107213787897895</v>
      </c>
      <c r="H18" s="17">
        <v>0.155580193505826</v>
      </c>
      <c r="I18" s="17">
        <v>0.13589743853424599</v>
      </c>
      <c r="J18" s="17">
        <v>0.23546913706029901</v>
      </c>
      <c r="K18" s="17"/>
      <c r="L18" s="17">
        <v>0.21583946159516301</v>
      </c>
      <c r="M18" s="17">
        <v>0.140518629394869</v>
      </c>
      <c r="N18" s="17">
        <v>0.11331856295852399</v>
      </c>
      <c r="O18" s="17">
        <v>0.12870521401143301</v>
      </c>
      <c r="P18" s="17"/>
      <c r="Q18" s="17">
        <v>0.13057920351651001</v>
      </c>
      <c r="R18" s="17">
        <v>0.19267997518583699</v>
      </c>
      <c r="S18" s="17">
        <v>0.18018004058346301</v>
      </c>
      <c r="T18" s="17">
        <v>0.10650783248602901</v>
      </c>
      <c r="U18" s="17">
        <v>0.17938132236798399</v>
      </c>
      <c r="V18" s="17">
        <v>0.120537704179701</v>
      </c>
      <c r="W18" s="17">
        <v>0.18529885378250399</v>
      </c>
      <c r="X18" s="17">
        <v>0.18853653059973899</v>
      </c>
      <c r="Y18" s="17">
        <v>0.11808969540563199</v>
      </c>
      <c r="Z18" s="17"/>
      <c r="AA18" s="17">
        <v>0.10501999365385099</v>
      </c>
      <c r="AB18" s="17">
        <v>0.12913096391696399</v>
      </c>
      <c r="AC18" s="17">
        <v>0.174934723394499</v>
      </c>
      <c r="AD18" s="17">
        <v>0.24363399184399501</v>
      </c>
      <c r="AE18" s="17">
        <v>0.189503095622613</v>
      </c>
      <c r="AF18" s="17"/>
      <c r="AG18" s="17">
        <v>0.15087333713241599</v>
      </c>
      <c r="AH18" s="17">
        <v>0.15274204237083999</v>
      </c>
      <c r="AI18" s="17"/>
      <c r="AJ18" s="17">
        <v>0.134567012286572</v>
      </c>
      <c r="AK18" s="17">
        <v>0.15842002320387399</v>
      </c>
      <c r="AL18" s="17">
        <v>0.150202695461536</v>
      </c>
      <c r="AM18" s="17">
        <v>0.16135718757575501</v>
      </c>
      <c r="AN18" s="17"/>
      <c r="AO18" s="17">
        <v>0.156940150312389</v>
      </c>
      <c r="AP18" s="17">
        <v>0.13197488948268099</v>
      </c>
      <c r="AQ18" s="17">
        <v>0.158697872794795</v>
      </c>
      <c r="AR18" s="17"/>
      <c r="AS18" s="17">
        <v>0.12579318195334099</v>
      </c>
      <c r="AT18" s="17">
        <v>0.18338488251646101</v>
      </c>
      <c r="AU18" s="17">
        <v>0.21534173903505599</v>
      </c>
      <c r="AV18" s="17">
        <v>8.0739880753695994E-2</v>
      </c>
      <c r="AW18" s="17">
        <v>7.63578559620742E-2</v>
      </c>
      <c r="AX18" s="17"/>
      <c r="AY18" s="17">
        <v>0.124816633424748</v>
      </c>
      <c r="AZ18" s="17">
        <v>0.15570180726135199</v>
      </c>
      <c r="BA18" s="17">
        <v>0.204502999892958</v>
      </c>
    </row>
    <row r="19" spans="2:53" x14ac:dyDescent="0.35">
      <c r="B19" t="s">
        <v>72</v>
      </c>
      <c r="C19" s="17">
        <v>0.136291432916122</v>
      </c>
      <c r="D19" s="17">
        <v>0.12505627321083401</v>
      </c>
      <c r="E19" s="17">
        <v>0.14751552490082701</v>
      </c>
      <c r="F19" s="17"/>
      <c r="G19" s="17">
        <v>0.19050976265115699</v>
      </c>
      <c r="H19" s="17">
        <v>0.12664269394788899</v>
      </c>
      <c r="I19" s="17">
        <v>0.123523026023151</v>
      </c>
      <c r="J19" s="17">
        <v>0.15507947815183001</v>
      </c>
      <c r="K19" s="17"/>
      <c r="L19" s="17">
        <v>0.113343352499657</v>
      </c>
      <c r="M19" s="17">
        <v>0.12250808577179</v>
      </c>
      <c r="N19" s="17">
        <v>0.13850767443120501</v>
      </c>
      <c r="O19" s="17">
        <v>0.17400491399440399</v>
      </c>
      <c r="P19" s="17"/>
      <c r="Q19" s="17">
        <v>0.20248457930781399</v>
      </c>
      <c r="R19" s="17">
        <v>0.119802707002132</v>
      </c>
      <c r="S19" s="17">
        <v>8.1002411913645198E-2</v>
      </c>
      <c r="T19" s="17">
        <v>9.6201850345262699E-2</v>
      </c>
      <c r="U19" s="17">
        <v>0.16523597915131699</v>
      </c>
      <c r="V19" s="17">
        <v>0.106234653763495</v>
      </c>
      <c r="W19" s="17">
        <v>0.12682615361080499</v>
      </c>
      <c r="X19" s="17">
        <v>0.139563989791645</v>
      </c>
      <c r="Y19" s="17">
        <v>0.155296891127577</v>
      </c>
      <c r="Z19" s="17"/>
      <c r="AA19" s="17">
        <v>0.145538677875926</v>
      </c>
      <c r="AB19" s="17">
        <v>0.12570226796980999</v>
      </c>
      <c r="AC19" s="17">
        <v>0.13678094898276699</v>
      </c>
      <c r="AD19" s="17">
        <v>0.112188197555776</v>
      </c>
      <c r="AE19" s="17">
        <v>0.227382269228044</v>
      </c>
      <c r="AF19" s="17"/>
      <c r="AG19" s="17">
        <v>0.14790359430848099</v>
      </c>
      <c r="AH19" s="17">
        <v>0.123597887311074</v>
      </c>
      <c r="AI19" s="17"/>
      <c r="AJ19" s="17">
        <v>0.15006113570110899</v>
      </c>
      <c r="AK19" s="17">
        <v>0.15766219811318799</v>
      </c>
      <c r="AL19" s="17">
        <v>0.12291791916603</v>
      </c>
      <c r="AM19" s="17">
        <v>0.113776501298198</v>
      </c>
      <c r="AN19" s="17"/>
      <c r="AO19" s="17">
        <v>0.16556832754075201</v>
      </c>
      <c r="AP19" s="17">
        <v>0.151646782524957</v>
      </c>
      <c r="AQ19" s="17">
        <v>0.11764559692312899</v>
      </c>
      <c r="AR19" s="17"/>
      <c r="AS19" s="17">
        <v>0.17206731488205401</v>
      </c>
      <c r="AT19" s="17">
        <v>8.8947414167502195E-2</v>
      </c>
      <c r="AU19" s="17">
        <v>8.9354305906653206E-2</v>
      </c>
      <c r="AV19" s="17">
        <v>0.15014655697415899</v>
      </c>
      <c r="AW19" s="17">
        <v>0.16408484047685201</v>
      </c>
      <c r="AX19" s="17"/>
      <c r="AY19" s="17">
        <v>0.20926359896243199</v>
      </c>
      <c r="AZ19" s="17">
        <v>9.4873879695920593E-2</v>
      </c>
      <c r="BA19" s="17">
        <v>9.4151364671819504E-2</v>
      </c>
    </row>
    <row r="20" spans="2:53" x14ac:dyDescent="0.35">
      <c r="B20" t="s">
        <v>73</v>
      </c>
      <c r="C20" s="17">
        <v>0.130464196924582</v>
      </c>
      <c r="D20" s="17">
        <v>0.15233394314138701</v>
      </c>
      <c r="E20" s="17">
        <v>0.108615994526175</v>
      </c>
      <c r="F20" s="17"/>
      <c r="G20" s="17">
        <v>0.11106579804283701</v>
      </c>
      <c r="H20" s="17">
        <v>0.11722739080700401</v>
      </c>
      <c r="I20" s="17">
        <v>0.13055316599126399</v>
      </c>
      <c r="J20" s="17">
        <v>0.207465899822317</v>
      </c>
      <c r="K20" s="17"/>
      <c r="L20" s="17">
        <v>0.20850417130506299</v>
      </c>
      <c r="M20" s="17">
        <v>0.13208088953729499</v>
      </c>
      <c r="N20" s="17">
        <v>7.9974089799128095E-2</v>
      </c>
      <c r="O20" s="17">
        <v>8.9452815334537902E-2</v>
      </c>
      <c r="P20" s="17"/>
      <c r="Q20" s="17">
        <v>0.161395083519244</v>
      </c>
      <c r="R20" s="17">
        <v>0.116153797357684</v>
      </c>
      <c r="S20" s="17">
        <v>0.12536666198638399</v>
      </c>
      <c r="T20" s="17">
        <v>9.7240322618369499E-2</v>
      </c>
      <c r="U20" s="17">
        <v>9.9046717216638103E-2</v>
      </c>
      <c r="V20" s="17">
        <v>0.124040661255336</v>
      </c>
      <c r="W20" s="17">
        <v>0.157844668072878</v>
      </c>
      <c r="X20" s="17">
        <v>0.19085386027000201</v>
      </c>
      <c r="Y20" s="17">
        <v>0.12135737514992501</v>
      </c>
      <c r="Z20" s="17"/>
      <c r="AA20" s="17">
        <v>0.102480782207566</v>
      </c>
      <c r="AB20" s="17">
        <v>0.116743273422228</v>
      </c>
      <c r="AC20" s="17">
        <v>0.16244977323829399</v>
      </c>
      <c r="AD20" s="17">
        <v>0.16607886246190601</v>
      </c>
      <c r="AE20" s="17">
        <v>0.164247586207279</v>
      </c>
      <c r="AF20" s="17"/>
      <c r="AG20" s="17">
        <v>0.148285826798326</v>
      </c>
      <c r="AH20" s="17">
        <v>0.11098292518583899</v>
      </c>
      <c r="AI20" s="17"/>
      <c r="AJ20" s="17">
        <v>0.122072879094272</v>
      </c>
      <c r="AK20" s="17">
        <v>0.10930932306931</v>
      </c>
      <c r="AL20" s="17">
        <v>0.10761508813457001</v>
      </c>
      <c r="AM20" s="17">
        <v>0.180595016817714</v>
      </c>
      <c r="AN20" s="17"/>
      <c r="AO20" s="17">
        <v>0.117638677029933</v>
      </c>
      <c r="AP20" s="17">
        <v>0.121814659515548</v>
      </c>
      <c r="AQ20" s="17">
        <v>0.136692450079275</v>
      </c>
      <c r="AR20" s="17"/>
      <c r="AS20" s="17">
        <v>6.6952507700671404E-2</v>
      </c>
      <c r="AT20" s="17">
        <v>0.17203896873479599</v>
      </c>
      <c r="AU20" s="17">
        <v>0.35403029436315298</v>
      </c>
      <c r="AV20" s="17">
        <v>0.122283928664928</v>
      </c>
      <c r="AW20" s="17">
        <v>7.1725049975151306E-2</v>
      </c>
      <c r="AX20" s="17"/>
      <c r="AY20" s="17">
        <v>6.3823621557891397E-2</v>
      </c>
      <c r="AZ20" s="17">
        <v>0.15648653383671501</v>
      </c>
      <c r="BA20" s="17">
        <v>0.27321168242667898</v>
      </c>
    </row>
    <row r="21" spans="2:53" x14ac:dyDescent="0.35">
      <c r="B21" t="s">
        <v>74</v>
      </c>
      <c r="C21" s="17">
        <v>0.102990511066436</v>
      </c>
      <c r="D21" s="17">
        <v>8.7143603154783006E-2</v>
      </c>
      <c r="E21" s="17">
        <v>0.118821808238814</v>
      </c>
      <c r="F21" s="17"/>
      <c r="G21" s="17">
        <v>0.160606050036848</v>
      </c>
      <c r="H21" s="17">
        <v>0.106576345628801</v>
      </c>
      <c r="I21" s="17">
        <v>8.4760724226249598E-2</v>
      </c>
      <c r="J21" s="17">
        <v>7.9561830428692998E-2</v>
      </c>
      <c r="K21" s="17"/>
      <c r="L21" s="17">
        <v>9.3721270327703901E-2</v>
      </c>
      <c r="M21" s="17">
        <v>0.104196211719286</v>
      </c>
      <c r="N21" s="17">
        <v>0.111342945777548</v>
      </c>
      <c r="O21" s="17">
        <v>0.104809181883791</v>
      </c>
      <c r="P21" s="17"/>
      <c r="Q21" s="17">
        <v>6.7342175202027205E-2</v>
      </c>
      <c r="R21" s="17">
        <v>0.10859133572948999</v>
      </c>
      <c r="S21" s="17">
        <v>0.132029449563625</v>
      </c>
      <c r="T21" s="17">
        <v>0.18166679477127301</v>
      </c>
      <c r="U21" s="17">
        <v>5.90810394503141E-2</v>
      </c>
      <c r="V21" s="17">
        <v>7.4068451589967998E-2</v>
      </c>
      <c r="W21" s="17">
        <v>0.117679786348549</v>
      </c>
      <c r="X21" s="17">
        <v>8.6200414984512197E-2</v>
      </c>
      <c r="Y21" s="17">
        <v>0.10438052421192</v>
      </c>
      <c r="Z21" s="17"/>
      <c r="AA21" s="17">
        <v>9.1371138794792195E-2</v>
      </c>
      <c r="AB21" s="17">
        <v>0.115496717977118</v>
      </c>
      <c r="AC21" s="17">
        <v>8.6744786701917598E-2</v>
      </c>
      <c r="AD21" s="17">
        <v>0.12354222206336</v>
      </c>
      <c r="AE21" s="17">
        <v>5.9750328851735E-2</v>
      </c>
      <c r="AF21" s="17"/>
      <c r="AG21" s="17">
        <v>9.8512511245581399E-2</v>
      </c>
      <c r="AH21" s="17">
        <v>0.10788552526963401</v>
      </c>
      <c r="AI21" s="17"/>
      <c r="AJ21" s="17">
        <v>8.7206526793343703E-2</v>
      </c>
      <c r="AK21" s="17">
        <v>0.142270539967428</v>
      </c>
      <c r="AL21" s="17">
        <v>0.111041868780741</v>
      </c>
      <c r="AM21" s="17">
        <v>6.8477702994318504E-2</v>
      </c>
      <c r="AN21" s="17"/>
      <c r="AO21" s="17">
        <v>7.1952218678755106E-2</v>
      </c>
      <c r="AP21" s="17">
        <v>0.14707227727646999</v>
      </c>
      <c r="AQ21" s="17">
        <v>0.100676796248511</v>
      </c>
      <c r="AR21" s="17"/>
      <c r="AS21" s="17">
        <v>0.100509209539526</v>
      </c>
      <c r="AT21" s="17">
        <v>0.11659074723622199</v>
      </c>
      <c r="AU21" s="17">
        <v>0.10412083618361399</v>
      </c>
      <c r="AV21" s="17">
        <v>0</v>
      </c>
      <c r="AW21" s="17">
        <v>5.5378100564703298E-2</v>
      </c>
      <c r="AX21" s="17"/>
      <c r="AY21" s="17">
        <v>9.3835235593473398E-2</v>
      </c>
      <c r="AZ21" s="17">
        <v>0.114431686883494</v>
      </c>
      <c r="BA21" s="17">
        <v>7.7935455364847195E-2</v>
      </c>
    </row>
    <row r="22" spans="2:53" x14ac:dyDescent="0.35">
      <c r="B22" t="s">
        <v>75</v>
      </c>
      <c r="C22" s="17">
        <v>9.6537761967786101E-2</v>
      </c>
      <c r="D22" s="17">
        <v>0.115394283919667</v>
      </c>
      <c r="E22" s="17">
        <v>7.7699815516531601E-2</v>
      </c>
      <c r="F22" s="17"/>
      <c r="G22" s="17">
        <v>0.122352105013465</v>
      </c>
      <c r="H22" s="17">
        <v>0.108545431581745</v>
      </c>
      <c r="I22" s="17">
        <v>8.9382749604771397E-2</v>
      </c>
      <c r="J22" s="17">
        <v>3.9390649550830402E-2</v>
      </c>
      <c r="K22" s="17"/>
      <c r="L22" s="17">
        <v>0.10907455960325101</v>
      </c>
      <c r="M22" s="17">
        <v>0.12828526440642099</v>
      </c>
      <c r="N22" s="17">
        <v>8.3940295019144795E-2</v>
      </c>
      <c r="O22" s="17">
        <v>6.14525399479788E-2</v>
      </c>
      <c r="P22" s="17"/>
      <c r="Q22" s="17">
        <v>0.122172729226044</v>
      </c>
      <c r="R22" s="17">
        <v>0.115275145813902</v>
      </c>
      <c r="S22" s="17">
        <v>4.1969293137344502E-2</v>
      </c>
      <c r="T22" s="17">
        <v>4.2096781481695197E-2</v>
      </c>
      <c r="U22" s="17">
        <v>0.11140223894191</v>
      </c>
      <c r="V22" s="17">
        <v>0.14995000909452599</v>
      </c>
      <c r="W22" s="17">
        <v>9.8503458190436197E-2</v>
      </c>
      <c r="X22" s="17">
        <v>8.6035571453127097E-2</v>
      </c>
      <c r="Y22" s="17">
        <v>7.4059614997397605E-2</v>
      </c>
      <c r="Z22" s="17"/>
      <c r="AA22" s="17">
        <v>8.1189296488635002E-2</v>
      </c>
      <c r="AB22" s="17">
        <v>9.0287363809628998E-2</v>
      </c>
      <c r="AC22" s="17">
        <v>0.12283234855531899</v>
      </c>
      <c r="AD22" s="17">
        <v>0.10920984393003701</v>
      </c>
      <c r="AE22" s="17">
        <v>8.0076246281442207E-2</v>
      </c>
      <c r="AF22" s="17"/>
      <c r="AG22" s="17">
        <v>9.1324287303580498E-2</v>
      </c>
      <c r="AH22" s="17">
        <v>0.102236742215719</v>
      </c>
      <c r="AI22" s="17"/>
      <c r="AJ22" s="17">
        <v>0.14594108939591599</v>
      </c>
      <c r="AK22" s="17">
        <v>7.8351086034815207E-2</v>
      </c>
      <c r="AL22" s="17">
        <v>9.1602550771931801E-2</v>
      </c>
      <c r="AM22" s="17">
        <v>7.6495916869354405E-2</v>
      </c>
      <c r="AN22" s="17"/>
      <c r="AO22" s="17">
        <v>6.2449830792588798E-2</v>
      </c>
      <c r="AP22" s="17">
        <v>0.120962527106023</v>
      </c>
      <c r="AQ22" s="17">
        <v>0.10049182794591099</v>
      </c>
      <c r="AR22" s="17"/>
      <c r="AS22" s="17">
        <v>9.7387425856393497E-2</v>
      </c>
      <c r="AT22" s="17">
        <v>8.9594199077934894E-2</v>
      </c>
      <c r="AU22" s="17">
        <v>8.7121786875572399E-2</v>
      </c>
      <c r="AV22" s="17">
        <v>0.15273325185152301</v>
      </c>
      <c r="AW22" s="17">
        <v>0.14200627581735301</v>
      </c>
      <c r="AX22" s="17"/>
      <c r="AY22" s="17">
        <v>8.39397820129483E-2</v>
      </c>
      <c r="AZ22" s="17">
        <v>8.9655716318314593E-2</v>
      </c>
      <c r="BA22" s="17">
        <v>0.10553419847512201</v>
      </c>
    </row>
    <row r="23" spans="2:53" x14ac:dyDescent="0.35">
      <c r="B23" t="s">
        <v>76</v>
      </c>
      <c r="C23" s="17">
        <v>5.3798272456523202E-2</v>
      </c>
      <c r="D23" s="17">
        <v>5.7231132903489197E-2</v>
      </c>
      <c r="E23" s="17">
        <v>5.03687937096155E-2</v>
      </c>
      <c r="F23" s="17"/>
      <c r="G23" s="17">
        <v>2.4767996640128701E-2</v>
      </c>
      <c r="H23" s="17">
        <v>5.64169697897592E-2</v>
      </c>
      <c r="I23" s="17">
        <v>6.8600585866999395E-2</v>
      </c>
      <c r="J23" s="17">
        <v>2.96352176544529E-2</v>
      </c>
      <c r="K23" s="17"/>
      <c r="L23" s="17">
        <v>5.1610114548272898E-2</v>
      </c>
      <c r="M23" s="17">
        <v>6.2027167660372001E-2</v>
      </c>
      <c r="N23" s="17">
        <v>7.6330566478481895E-2</v>
      </c>
      <c r="O23" s="17">
        <v>2.7990206335933101E-2</v>
      </c>
      <c r="P23" s="17"/>
      <c r="Q23" s="17">
        <v>4.61207462467179E-2</v>
      </c>
      <c r="R23" s="17">
        <v>6.3193607569697302E-2</v>
      </c>
      <c r="S23" s="17">
        <v>4.0150674416719198E-2</v>
      </c>
      <c r="T23" s="17">
        <v>5.4298261994473303E-2</v>
      </c>
      <c r="U23" s="17">
        <v>4.9196662135914601E-2</v>
      </c>
      <c r="V23" s="17">
        <v>6.6281679774051999E-2</v>
      </c>
      <c r="W23" s="17">
        <v>6.8675510220603295E-2</v>
      </c>
      <c r="X23" s="17">
        <v>3.4591406264098797E-2</v>
      </c>
      <c r="Y23" s="17">
        <v>5.1214855921836902E-2</v>
      </c>
      <c r="Z23" s="17"/>
      <c r="AA23" s="17">
        <v>3.1432584840790798E-2</v>
      </c>
      <c r="AB23" s="17">
        <v>7.3180972815585693E-2</v>
      </c>
      <c r="AC23" s="17">
        <v>6.1862363961958301E-2</v>
      </c>
      <c r="AD23" s="17">
        <v>4.6654553267768198E-2</v>
      </c>
      <c r="AE23" s="17">
        <v>0</v>
      </c>
      <c r="AF23" s="17"/>
      <c r="AG23" s="17">
        <v>5.5698497877551503E-2</v>
      </c>
      <c r="AH23" s="17">
        <v>5.17210882677493E-2</v>
      </c>
      <c r="AI23" s="17"/>
      <c r="AJ23" s="17">
        <v>4.8071508188867497E-2</v>
      </c>
      <c r="AK23" s="17">
        <v>4.7003583414502399E-2</v>
      </c>
      <c r="AL23" s="17">
        <v>5.7048149147513001E-2</v>
      </c>
      <c r="AM23" s="17">
        <v>6.3047159879849796E-2</v>
      </c>
      <c r="AN23" s="17"/>
      <c r="AO23" s="17">
        <v>3.3383351867527597E-2</v>
      </c>
      <c r="AP23" s="17">
        <v>5.0322070116553597E-2</v>
      </c>
      <c r="AQ23" s="17">
        <v>6.6134040506785105E-2</v>
      </c>
      <c r="AR23" s="17"/>
      <c r="AS23" s="17">
        <v>6.9507784578465695E-2</v>
      </c>
      <c r="AT23" s="17">
        <v>3.4044128307801E-2</v>
      </c>
      <c r="AU23" s="17">
        <v>4.05320275070047E-2</v>
      </c>
      <c r="AV23" s="17">
        <v>0.196456731026347</v>
      </c>
      <c r="AW23" s="17">
        <v>6.6802982758058099E-2</v>
      </c>
      <c r="AX23" s="17"/>
      <c r="AY23" s="17">
        <v>7.74622408952573E-2</v>
      </c>
      <c r="AZ23" s="17">
        <v>3.5288781261995597E-2</v>
      </c>
      <c r="BA23" s="17">
        <v>4.05173903945278E-2</v>
      </c>
    </row>
    <row r="24" spans="2:53" x14ac:dyDescent="0.35">
      <c r="B24" t="s">
        <v>77</v>
      </c>
      <c r="C24" s="17">
        <v>4.0524858933996301E-2</v>
      </c>
      <c r="D24" s="17">
        <v>4.2638388543709702E-2</v>
      </c>
      <c r="E24" s="17">
        <v>3.8413411355671903E-2</v>
      </c>
      <c r="F24" s="17"/>
      <c r="G24" s="17">
        <v>4.0149617865268099E-2</v>
      </c>
      <c r="H24" s="17">
        <v>4.6301478493359798E-2</v>
      </c>
      <c r="I24" s="17">
        <v>2.4697877593384598E-2</v>
      </c>
      <c r="J24" s="17">
        <v>6.5980543030280003E-2</v>
      </c>
      <c r="K24" s="17"/>
      <c r="L24" s="17">
        <v>3.5120565989372597E-2</v>
      </c>
      <c r="M24" s="17">
        <v>2.0585762104490299E-2</v>
      </c>
      <c r="N24" s="17">
        <v>4.3173575082816301E-2</v>
      </c>
      <c r="O24" s="17">
        <v>6.4929385241650706E-2</v>
      </c>
      <c r="P24" s="17"/>
      <c r="Q24" s="17">
        <v>3.01426080216847E-2</v>
      </c>
      <c r="R24" s="17">
        <v>3.3053709471654001E-2</v>
      </c>
      <c r="S24" s="17">
        <v>4.0141738471704103E-2</v>
      </c>
      <c r="T24" s="17">
        <v>6.39185647242132E-2</v>
      </c>
      <c r="U24" s="17">
        <v>4.7172707480151899E-2</v>
      </c>
      <c r="V24" s="17">
        <v>4.0570017645313101E-2</v>
      </c>
      <c r="W24" s="17">
        <v>5.8167307214765603E-2</v>
      </c>
      <c r="X24" s="17">
        <v>3.4591406264098797E-2</v>
      </c>
      <c r="Y24" s="17">
        <v>2.86025543693968E-2</v>
      </c>
      <c r="Z24" s="17"/>
      <c r="AA24" s="17">
        <v>4.6240525804420299E-2</v>
      </c>
      <c r="AB24" s="17">
        <v>5.6452164571262099E-2</v>
      </c>
      <c r="AC24" s="17">
        <v>3.0560301914512599E-2</v>
      </c>
      <c r="AD24" s="17">
        <v>2.0830365342121401E-2</v>
      </c>
      <c r="AE24" s="17">
        <v>0</v>
      </c>
      <c r="AF24" s="17"/>
      <c r="AG24" s="17">
        <v>4.7420511521743897E-2</v>
      </c>
      <c r="AH24" s="17">
        <v>3.2987047699582203E-2</v>
      </c>
      <c r="AI24" s="17"/>
      <c r="AJ24" s="17">
        <v>2.5878965981821701E-2</v>
      </c>
      <c r="AK24" s="17">
        <v>4.90884047974601E-2</v>
      </c>
      <c r="AL24" s="17">
        <v>3.4374273185268901E-2</v>
      </c>
      <c r="AM24" s="17">
        <v>4.9989325475597E-2</v>
      </c>
      <c r="AN24" s="17"/>
      <c r="AO24" s="17">
        <v>3.9571652434822101E-2</v>
      </c>
      <c r="AP24" s="17">
        <v>3.4428250877338203E-2</v>
      </c>
      <c r="AQ24" s="17">
        <v>4.4307028597113503E-2</v>
      </c>
      <c r="AR24" s="17"/>
      <c r="AS24" s="17">
        <v>5.7525241111968099E-2</v>
      </c>
      <c r="AT24" s="17">
        <v>1.9828854874813399E-2</v>
      </c>
      <c r="AU24" s="17">
        <v>1.4385602552792901E-2</v>
      </c>
      <c r="AV24" s="17">
        <v>0.18582535214374599</v>
      </c>
      <c r="AW24" s="17">
        <v>4.9163755551223202E-2</v>
      </c>
      <c r="AX24" s="17"/>
      <c r="AY24" s="17">
        <v>6.63839440460679E-2</v>
      </c>
      <c r="AZ24" s="17">
        <v>2.3232125704828199E-2</v>
      </c>
      <c r="BA24" s="17">
        <v>3.7403918327826302E-2</v>
      </c>
    </row>
    <row r="25" spans="2:53" x14ac:dyDescent="0.35">
      <c r="B25" t="s">
        <v>78</v>
      </c>
      <c r="C25" s="17">
        <v>2.7370526187145899E-2</v>
      </c>
      <c r="D25" s="17">
        <v>2.5493726904812299E-2</v>
      </c>
      <c r="E25" s="17">
        <v>2.9245476640393502E-2</v>
      </c>
      <c r="F25" s="17"/>
      <c r="G25" s="17">
        <v>5.0787334953770802E-2</v>
      </c>
      <c r="H25" s="17">
        <v>1.6669666347572699E-2</v>
      </c>
      <c r="I25" s="17">
        <v>3.3191236465561699E-2</v>
      </c>
      <c r="J25" s="17">
        <v>2.7579842892519899E-2</v>
      </c>
      <c r="K25" s="17"/>
      <c r="L25" s="17">
        <v>3.4644617686704897E-2</v>
      </c>
      <c r="M25" s="17">
        <v>1.26205317053348E-2</v>
      </c>
      <c r="N25" s="17">
        <v>1.9600780451003899E-2</v>
      </c>
      <c r="O25" s="17">
        <v>3.7801359981259303E-2</v>
      </c>
      <c r="P25" s="17"/>
      <c r="Q25" s="17">
        <v>5.86590091565845E-2</v>
      </c>
      <c r="R25" s="17">
        <v>2.2218980699688601E-2</v>
      </c>
      <c r="S25" s="17">
        <v>1.05283759189131E-2</v>
      </c>
      <c r="T25" s="17">
        <v>3.2441975123056098E-2</v>
      </c>
      <c r="U25" s="17">
        <v>1.14864684650446E-2</v>
      </c>
      <c r="V25" s="17">
        <v>2.4999179240276399E-2</v>
      </c>
      <c r="W25" s="17">
        <v>3.0049221585113601E-2</v>
      </c>
      <c r="X25" s="17">
        <v>1.6648509267462398E-2</v>
      </c>
      <c r="Y25" s="17">
        <v>1.4904642281755601E-2</v>
      </c>
      <c r="Z25" s="17"/>
      <c r="AA25" s="17">
        <v>1.64818822681626E-2</v>
      </c>
      <c r="AB25" s="17">
        <v>2.8034255953138999E-2</v>
      </c>
      <c r="AC25" s="17">
        <v>3.3429407015820603E-2</v>
      </c>
      <c r="AD25" s="17">
        <v>6.5992750011514195E-2</v>
      </c>
      <c r="AE25" s="17">
        <v>0</v>
      </c>
      <c r="AF25" s="17"/>
      <c r="AG25" s="17">
        <v>3.1375964575236101E-2</v>
      </c>
      <c r="AH25" s="17">
        <v>2.2992080768630099E-2</v>
      </c>
      <c r="AI25" s="17"/>
      <c r="AJ25" s="17">
        <v>2.4778124814687601E-2</v>
      </c>
      <c r="AK25" s="17">
        <v>2.9616761115078299E-2</v>
      </c>
      <c r="AL25" s="17">
        <v>2.3875758915325E-2</v>
      </c>
      <c r="AM25" s="17">
        <v>3.0444280378918501E-2</v>
      </c>
      <c r="AN25" s="17"/>
      <c r="AO25" s="17">
        <v>3.6743411040875501E-2</v>
      </c>
      <c r="AP25" s="17">
        <v>2.6560932549463401E-2</v>
      </c>
      <c r="AQ25" s="17">
        <v>2.3615433373072099E-2</v>
      </c>
      <c r="AR25" s="17"/>
      <c r="AS25" s="17">
        <v>1.9875630395469499E-2</v>
      </c>
      <c r="AT25" s="17">
        <v>3.2044839507459302E-2</v>
      </c>
      <c r="AU25" s="17">
        <v>4.0874428364650897E-2</v>
      </c>
      <c r="AV25" s="17">
        <v>0.109851597531007</v>
      </c>
      <c r="AW25" s="17">
        <v>3.4252356844350601E-2</v>
      </c>
      <c r="AX25" s="17"/>
      <c r="AY25" s="17">
        <v>2.8225714984317401E-2</v>
      </c>
      <c r="AZ25" s="17">
        <v>2.9647148684231898E-2</v>
      </c>
      <c r="BA25" s="17">
        <v>3.4833201512728902E-2</v>
      </c>
    </row>
    <row r="26" spans="2:53" x14ac:dyDescent="0.35">
      <c r="B26" t="s">
        <v>79</v>
      </c>
      <c r="C26" s="17">
        <v>1.6922537996541299E-2</v>
      </c>
      <c r="D26" s="17">
        <v>2.15312923991559E-2</v>
      </c>
      <c r="E26" s="17">
        <v>1.2318323663432299E-2</v>
      </c>
      <c r="F26" s="17"/>
      <c r="G26" s="17">
        <v>4.1205542426731301E-2</v>
      </c>
      <c r="H26" s="17">
        <v>1.0069877999285701E-2</v>
      </c>
      <c r="I26" s="17">
        <v>1.3060959437357101E-2</v>
      </c>
      <c r="J26" s="17">
        <v>3.015207561071E-2</v>
      </c>
      <c r="K26" s="17"/>
      <c r="L26" s="17">
        <v>1.6562862450520702E-2</v>
      </c>
      <c r="M26" s="17">
        <v>2.4443138365565501E-2</v>
      </c>
      <c r="N26" s="17">
        <v>1.4951148933905801E-2</v>
      </c>
      <c r="O26" s="17">
        <v>1.1292075729563899E-2</v>
      </c>
      <c r="P26" s="17"/>
      <c r="Q26" s="17">
        <v>2.2289174690792501E-2</v>
      </c>
      <c r="R26" s="17">
        <v>5.4678947172432397E-3</v>
      </c>
      <c r="S26" s="17">
        <v>1.1451848510140099E-2</v>
      </c>
      <c r="T26" s="17">
        <v>3.2592723988867797E-2</v>
      </c>
      <c r="U26" s="17">
        <v>0</v>
      </c>
      <c r="V26" s="17">
        <v>1.6515441326111401E-2</v>
      </c>
      <c r="W26" s="17">
        <v>5.06929555668836E-2</v>
      </c>
      <c r="X26" s="17">
        <v>0</v>
      </c>
      <c r="Y26" s="17">
        <v>7.5029392724556797E-3</v>
      </c>
      <c r="Z26" s="17"/>
      <c r="AA26" s="17">
        <v>2.0008318768159901E-2</v>
      </c>
      <c r="AB26" s="17">
        <v>4.3163400645754501E-3</v>
      </c>
      <c r="AC26" s="17">
        <v>2.3155517746362299E-2</v>
      </c>
      <c r="AD26" s="17">
        <v>2.7687042106314699E-2</v>
      </c>
      <c r="AE26" s="17">
        <v>0</v>
      </c>
      <c r="AF26" s="17"/>
      <c r="AG26" s="17">
        <v>1.8254329986239701E-2</v>
      </c>
      <c r="AH26" s="17">
        <v>1.5466722684776999E-2</v>
      </c>
      <c r="AI26" s="17"/>
      <c r="AJ26" s="17">
        <v>9.3932806399479301E-3</v>
      </c>
      <c r="AK26" s="17">
        <v>3.0473248825640901E-2</v>
      </c>
      <c r="AL26" s="17">
        <v>1.7841797001071E-2</v>
      </c>
      <c r="AM26" s="17">
        <v>8.5251752549485305E-3</v>
      </c>
      <c r="AN26" s="17"/>
      <c r="AO26" s="17">
        <v>1.6117083229026601E-2</v>
      </c>
      <c r="AP26" s="17">
        <v>2.2645524628572701E-2</v>
      </c>
      <c r="AQ26" s="17">
        <v>1.51122480241535E-2</v>
      </c>
      <c r="AR26" s="17"/>
      <c r="AS26" s="17">
        <v>2.66230726562409E-2</v>
      </c>
      <c r="AT26" s="17">
        <v>1.18693492224474E-2</v>
      </c>
      <c r="AU26" s="17">
        <v>3.2992860506512497E-2</v>
      </c>
      <c r="AV26" s="17">
        <v>0</v>
      </c>
      <c r="AW26" s="17">
        <v>6.9722559207324002E-3</v>
      </c>
      <c r="AX26" s="17"/>
      <c r="AY26" s="17">
        <v>2.7630474264408698E-2</v>
      </c>
      <c r="AZ26" s="17">
        <v>1.2858053391335601E-2</v>
      </c>
      <c r="BA26" s="17">
        <v>3.9614041283442099E-2</v>
      </c>
    </row>
    <row r="27" spans="2:53" x14ac:dyDescent="0.35">
      <c r="B27" t="s">
        <v>80</v>
      </c>
      <c r="C27" s="17">
        <v>1.39586170966226E-2</v>
      </c>
      <c r="D27" s="17">
        <v>2.0115150870859098E-2</v>
      </c>
      <c r="E27" s="17">
        <v>7.8081481044956196E-3</v>
      </c>
      <c r="F27" s="17"/>
      <c r="G27" s="17">
        <v>6.8559038256338703E-3</v>
      </c>
      <c r="H27" s="17">
        <v>1.6018964090718801E-2</v>
      </c>
      <c r="I27" s="17">
        <v>1.8258815544018502E-2</v>
      </c>
      <c r="J27" s="17">
        <v>0</v>
      </c>
      <c r="K27" s="17"/>
      <c r="L27" s="17">
        <v>8.5316460330671605E-3</v>
      </c>
      <c r="M27" s="17">
        <v>2.2504634406781798E-2</v>
      </c>
      <c r="N27" s="17">
        <v>9.7199426036268192E-3</v>
      </c>
      <c r="O27" s="17">
        <v>1.47177558649195E-2</v>
      </c>
      <c r="P27" s="17"/>
      <c r="Q27" s="17">
        <v>7.5927562711999696E-3</v>
      </c>
      <c r="R27" s="17">
        <v>2.35266513377228E-2</v>
      </c>
      <c r="S27" s="17">
        <v>9.9996209231937496E-3</v>
      </c>
      <c r="T27" s="17">
        <v>1.0308389205265301E-2</v>
      </c>
      <c r="U27" s="17">
        <v>2.3881578718160001E-2</v>
      </c>
      <c r="V27" s="17">
        <v>8.6784344406556305E-3</v>
      </c>
      <c r="W27" s="17">
        <v>0</v>
      </c>
      <c r="X27" s="17">
        <v>1.8532685599452699E-2</v>
      </c>
      <c r="Y27" s="17">
        <v>2.3329656961678599E-2</v>
      </c>
      <c r="Z27" s="17"/>
      <c r="AA27" s="17">
        <v>1.8027962461075402E-2</v>
      </c>
      <c r="AB27" s="17">
        <v>8.1541098054511794E-3</v>
      </c>
      <c r="AC27" s="17">
        <v>1.6113991396680499E-2</v>
      </c>
      <c r="AD27" s="17">
        <v>1.13092934640464E-2</v>
      </c>
      <c r="AE27" s="17">
        <v>0</v>
      </c>
      <c r="AF27" s="17"/>
      <c r="AG27" s="17">
        <v>9.1865562582847601E-3</v>
      </c>
      <c r="AH27" s="17">
        <v>1.91750767921769E-2</v>
      </c>
      <c r="AI27" s="17"/>
      <c r="AJ27" s="17">
        <v>1.2840999608373E-2</v>
      </c>
      <c r="AK27" s="17">
        <v>2.20931227725715E-2</v>
      </c>
      <c r="AL27" s="17">
        <v>7.2537756029261201E-3</v>
      </c>
      <c r="AM27" s="17">
        <v>1.24461951548747E-2</v>
      </c>
      <c r="AN27" s="17"/>
      <c r="AO27" s="17">
        <v>4.0726967235307299E-3</v>
      </c>
      <c r="AP27" s="17">
        <v>1.3374495180014901E-2</v>
      </c>
      <c r="AQ27" s="17">
        <v>1.7546539617258099E-2</v>
      </c>
      <c r="AR27" s="17"/>
      <c r="AS27" s="17">
        <v>2.2182452505813698E-2</v>
      </c>
      <c r="AT27" s="17">
        <v>8.1628423993642101E-3</v>
      </c>
      <c r="AU27" s="17">
        <v>2.9564113860310201E-2</v>
      </c>
      <c r="AV27" s="17">
        <v>0</v>
      </c>
      <c r="AW27" s="17">
        <v>1.20801914035476E-2</v>
      </c>
      <c r="AX27" s="17"/>
      <c r="AY27" s="17">
        <v>2.7699747635019499E-2</v>
      </c>
      <c r="AZ27" s="17">
        <v>9.8787984106336393E-3</v>
      </c>
      <c r="BA27" s="17">
        <v>1.14096389795751E-2</v>
      </c>
    </row>
    <row r="28" spans="2:53" x14ac:dyDescent="0.35">
      <c r="B28" t="s">
        <v>81</v>
      </c>
      <c r="C28" s="17">
        <v>1.22430562997848E-2</v>
      </c>
      <c r="D28" s="17">
        <v>8.9850392073896699E-3</v>
      </c>
      <c r="E28" s="17">
        <v>1.54978639297619E-2</v>
      </c>
      <c r="F28" s="17"/>
      <c r="G28" s="17">
        <v>2.0005000451725E-2</v>
      </c>
      <c r="H28" s="17">
        <v>5.93882682884222E-3</v>
      </c>
      <c r="I28" s="17">
        <v>1.90637859266535E-2</v>
      </c>
      <c r="J28" s="17">
        <v>8.6415434225452607E-3</v>
      </c>
      <c r="K28" s="17"/>
      <c r="L28" s="17">
        <v>2.0036108388641598E-2</v>
      </c>
      <c r="M28" s="17">
        <v>1.2861911404447901E-2</v>
      </c>
      <c r="N28" s="17">
        <v>8.0454972658644697E-3</v>
      </c>
      <c r="O28" s="17">
        <v>6.9257749100189898E-3</v>
      </c>
      <c r="P28" s="17"/>
      <c r="Q28" s="17">
        <v>1.57896106299204E-2</v>
      </c>
      <c r="R28" s="17">
        <v>1.71831261360108E-2</v>
      </c>
      <c r="S28" s="17">
        <v>1.0287564909441599E-2</v>
      </c>
      <c r="T28" s="17">
        <v>1.1896472961171901E-2</v>
      </c>
      <c r="U28" s="17">
        <v>1.28717516715635E-2</v>
      </c>
      <c r="V28" s="17">
        <v>7.7444442739501599E-3</v>
      </c>
      <c r="W28" s="17">
        <v>0</v>
      </c>
      <c r="X28" s="17">
        <v>1.6648509267462398E-2</v>
      </c>
      <c r="Y28" s="17">
        <v>1.40526959722254E-2</v>
      </c>
      <c r="Z28" s="17"/>
      <c r="AA28" s="17">
        <v>6.8458667280988598E-3</v>
      </c>
      <c r="AB28" s="17">
        <v>9.7638827112994601E-3</v>
      </c>
      <c r="AC28" s="17">
        <v>1.28603817527167E-2</v>
      </c>
      <c r="AD28" s="17">
        <v>3.3039453598574298E-2</v>
      </c>
      <c r="AE28" s="17">
        <v>0</v>
      </c>
      <c r="AF28" s="17"/>
      <c r="AG28" s="17">
        <v>1.21070128406554E-2</v>
      </c>
      <c r="AH28" s="17">
        <v>1.23917688257634E-2</v>
      </c>
      <c r="AI28" s="17"/>
      <c r="AJ28" s="17">
        <v>8.6441510885575702E-3</v>
      </c>
      <c r="AK28" s="17">
        <v>1.62935224830771E-2</v>
      </c>
      <c r="AL28" s="17">
        <v>3.5423806027385899E-3</v>
      </c>
      <c r="AM28" s="17">
        <v>1.8995234200878501E-2</v>
      </c>
      <c r="AN28" s="17"/>
      <c r="AO28" s="17">
        <v>1.15337520933402E-2</v>
      </c>
      <c r="AP28" s="17">
        <v>4.20371093512321E-3</v>
      </c>
      <c r="AQ28" s="17">
        <v>1.6279855596805601E-2</v>
      </c>
      <c r="AR28" s="17"/>
      <c r="AS28" s="17">
        <v>1.06527984797011E-2</v>
      </c>
      <c r="AT28" s="17">
        <v>1.47268324525503E-2</v>
      </c>
      <c r="AU28" s="17">
        <v>1.3902969743922E-2</v>
      </c>
      <c r="AV28" s="17">
        <v>0</v>
      </c>
      <c r="AW28" s="17">
        <v>1.6289763745783E-2</v>
      </c>
      <c r="AX28" s="17"/>
      <c r="AY28" s="17">
        <v>1.7613378052361101E-2</v>
      </c>
      <c r="AZ28" s="17">
        <v>1.2754602768597001E-2</v>
      </c>
      <c r="BA28" s="17">
        <v>1.06990517232448E-2</v>
      </c>
    </row>
    <row r="29" spans="2:53" x14ac:dyDescent="0.35">
      <c r="B29" t="s">
        <v>82</v>
      </c>
      <c r="C29" s="17">
        <v>1.78482669871581E-3</v>
      </c>
      <c r="D29" s="17">
        <v>3.57141335834596E-3</v>
      </c>
      <c r="E29" s="17">
        <v>0</v>
      </c>
      <c r="F29" s="17"/>
      <c r="G29" s="17">
        <v>7.3071188657721602E-3</v>
      </c>
      <c r="H29" s="17">
        <v>2.0462633440154498E-3</v>
      </c>
      <c r="I29" s="17">
        <v>0</v>
      </c>
      <c r="J29" s="17">
        <v>0</v>
      </c>
      <c r="K29" s="17"/>
      <c r="L29" s="17">
        <v>3.3682006496174202E-3</v>
      </c>
      <c r="M29" s="17">
        <v>0</v>
      </c>
      <c r="N29" s="17">
        <v>3.9872606818991798E-3</v>
      </c>
      <c r="O29" s="17">
        <v>0</v>
      </c>
      <c r="P29" s="17"/>
      <c r="Q29" s="17">
        <v>0</v>
      </c>
      <c r="R29" s="17">
        <v>0</v>
      </c>
      <c r="S29" s="17">
        <v>0</v>
      </c>
      <c r="T29" s="17">
        <v>0</v>
      </c>
      <c r="U29" s="17">
        <v>0</v>
      </c>
      <c r="V29" s="17">
        <v>1.6244238820637101E-2</v>
      </c>
      <c r="W29" s="17">
        <v>0</v>
      </c>
      <c r="X29" s="17">
        <v>0</v>
      </c>
      <c r="Y29" s="17">
        <v>0</v>
      </c>
      <c r="Z29" s="17"/>
      <c r="AA29" s="17">
        <v>0</v>
      </c>
      <c r="AB29" s="17">
        <v>0</v>
      </c>
      <c r="AC29" s="17">
        <v>7.2978066396189199E-3</v>
      </c>
      <c r="AD29" s="17">
        <v>0</v>
      </c>
      <c r="AE29" s="17">
        <v>0</v>
      </c>
      <c r="AF29" s="17"/>
      <c r="AG29" s="17">
        <v>1.6779868154250699E-3</v>
      </c>
      <c r="AH29" s="17">
        <v>1.9016160616230099E-3</v>
      </c>
      <c r="AI29" s="17"/>
      <c r="AJ29" s="17">
        <v>3.8069754510678001E-3</v>
      </c>
      <c r="AK29" s="17">
        <v>0</v>
      </c>
      <c r="AL29" s="17">
        <v>3.8677242719079999E-3</v>
      </c>
      <c r="AM29" s="17">
        <v>0</v>
      </c>
      <c r="AN29" s="17"/>
      <c r="AO29" s="17">
        <v>3.6166509945892E-3</v>
      </c>
      <c r="AP29" s="17">
        <v>0</v>
      </c>
      <c r="AQ29" s="17">
        <v>1.69753940143367E-3</v>
      </c>
      <c r="AR29" s="17"/>
      <c r="AS29" s="17">
        <v>0</v>
      </c>
      <c r="AT29" s="17">
        <v>2.5544766319366601E-3</v>
      </c>
      <c r="AU29" s="17">
        <v>0</v>
      </c>
      <c r="AV29" s="17">
        <v>0</v>
      </c>
      <c r="AW29" s="17">
        <v>0</v>
      </c>
      <c r="AX29" s="17"/>
      <c r="AY29" s="17">
        <v>0</v>
      </c>
      <c r="AZ29" s="17">
        <v>1.8648264321371099E-3</v>
      </c>
      <c r="BA29" s="17">
        <v>0</v>
      </c>
    </row>
    <row r="30" spans="2:53" x14ac:dyDescent="0.35">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row>
    <row r="31" spans="2:53" x14ac:dyDescent="0.35">
      <c r="B31" s="6" t="s">
        <v>96</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row>
    <row r="32" spans="2:53" x14ac:dyDescent="0.35">
      <c r="B32" s="24" t="s">
        <v>84</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row>
    <row r="33" spans="2:53" x14ac:dyDescent="0.35">
      <c r="B33" t="s">
        <v>87</v>
      </c>
      <c r="C33" s="17">
        <v>0.118956862780089</v>
      </c>
      <c r="D33" s="17">
        <v>0.108873074399837</v>
      </c>
      <c r="E33" s="17">
        <v>0.129030717652039</v>
      </c>
      <c r="F33" s="17"/>
      <c r="G33" s="17">
        <v>0.13639792205646201</v>
      </c>
      <c r="H33" s="17">
        <v>0.103165878773631</v>
      </c>
      <c r="I33" s="17">
        <v>0.123282546055773</v>
      </c>
      <c r="J33" s="17">
        <v>0.151853439332896</v>
      </c>
      <c r="K33" s="17"/>
      <c r="L33" s="17">
        <v>8.7541251211025004E-2</v>
      </c>
      <c r="M33" s="17">
        <v>0.11373517990818501</v>
      </c>
      <c r="N33" s="17">
        <v>0.13680838297899001</v>
      </c>
      <c r="O33" s="17">
        <v>0.143082763137547</v>
      </c>
      <c r="P33" s="17"/>
      <c r="Q33" s="17">
        <v>8.3047908557900701E-2</v>
      </c>
      <c r="R33" s="17">
        <v>9.9580521990143403E-2</v>
      </c>
      <c r="S33" s="17">
        <v>9.4360347087682303E-2</v>
      </c>
      <c r="T33" s="17">
        <v>0.130595815053695</v>
      </c>
      <c r="U33" s="17">
        <v>0.168204530440037</v>
      </c>
      <c r="V33" s="17">
        <v>0.105347299452235</v>
      </c>
      <c r="W33" s="17">
        <v>0.12967216942783699</v>
      </c>
      <c r="X33" s="17">
        <v>0.15113501069732399</v>
      </c>
      <c r="Y33" s="17">
        <v>0.15656787859393401</v>
      </c>
      <c r="Z33" s="17"/>
      <c r="AA33" s="17">
        <v>0.12565739179541799</v>
      </c>
      <c r="AB33" s="17">
        <v>0.13995573729835201</v>
      </c>
      <c r="AC33" s="17">
        <v>9.0061546819840299E-2</v>
      </c>
      <c r="AD33" s="17">
        <v>6.9946876822140194E-2</v>
      </c>
      <c r="AE33" s="17">
        <v>0.11950065770347</v>
      </c>
      <c r="AF33" s="17"/>
      <c r="AG33" s="17">
        <v>0.10537162171400601</v>
      </c>
      <c r="AH33" s="17">
        <v>0.133807231389451</v>
      </c>
      <c r="AI33" s="17"/>
      <c r="AJ33" s="17">
        <v>0.14848004790722</v>
      </c>
      <c r="AK33" s="17">
        <v>0.11183946978314301</v>
      </c>
      <c r="AL33" s="17">
        <v>8.6180129553365001E-2</v>
      </c>
      <c r="AM33" s="17">
        <v>0.12987797141308599</v>
      </c>
      <c r="AN33" s="17"/>
      <c r="AO33" s="17">
        <v>0.18841502607667299</v>
      </c>
      <c r="AP33" s="17">
        <v>0.11573300329931401</v>
      </c>
      <c r="AQ33" s="17">
        <v>8.5225675223819505E-2</v>
      </c>
      <c r="AR33" s="17"/>
      <c r="AS33" s="17">
        <v>0.12900360790505</v>
      </c>
      <c r="AT33" s="17">
        <v>0.116665816758292</v>
      </c>
      <c r="AU33" s="17">
        <v>0.16135326511400899</v>
      </c>
      <c r="AV33" s="17">
        <v>7.1670348893102406E-2</v>
      </c>
      <c r="AW33" s="17">
        <v>8.3559187561181802E-2</v>
      </c>
      <c r="AX33" s="17"/>
      <c r="AY33" s="17">
        <v>0.138172307473066</v>
      </c>
      <c r="AZ33" s="17">
        <v>0.121342257507025</v>
      </c>
      <c r="BA33" s="17">
        <v>0.123727235139121</v>
      </c>
    </row>
    <row r="34" spans="2:53" x14ac:dyDescent="0.35">
      <c r="B34" t="s">
        <v>88</v>
      </c>
      <c r="C34" s="17">
        <v>0.525720617374557</v>
      </c>
      <c r="D34" s="17">
        <v>0.50703391926500097</v>
      </c>
      <c r="E34" s="17">
        <v>0.54438890727641998</v>
      </c>
      <c r="F34" s="17"/>
      <c r="G34" s="17">
        <v>0.510180452697932</v>
      </c>
      <c r="H34" s="17">
        <v>0.53561557695179296</v>
      </c>
      <c r="I34" s="17">
        <v>0.51888597460714103</v>
      </c>
      <c r="J34" s="17">
        <v>0.52313470474160995</v>
      </c>
      <c r="K34" s="17"/>
      <c r="L34" s="17">
        <v>0.56288437087353105</v>
      </c>
      <c r="M34" s="17">
        <v>0.50973677678262497</v>
      </c>
      <c r="N34" s="17">
        <v>0.56202369167785804</v>
      </c>
      <c r="O34" s="17">
        <v>0.46836313489386699</v>
      </c>
      <c r="P34" s="17"/>
      <c r="Q34" s="17">
        <v>0.56431158684457405</v>
      </c>
      <c r="R34" s="17">
        <v>0.52091638370316895</v>
      </c>
      <c r="S34" s="17">
        <v>0.57102313489452405</v>
      </c>
      <c r="T34" s="17">
        <v>0.51260179160116803</v>
      </c>
      <c r="U34" s="17">
        <v>0.57827459183655106</v>
      </c>
      <c r="V34" s="17">
        <v>0.52709299218432004</v>
      </c>
      <c r="W34" s="17">
        <v>0.43335557502285399</v>
      </c>
      <c r="X34" s="17">
        <v>0.522401932751969</v>
      </c>
      <c r="Y34" s="17">
        <v>0.49190811370658899</v>
      </c>
      <c r="Z34" s="17"/>
      <c r="AA34" s="17">
        <v>0.50374889393684397</v>
      </c>
      <c r="AB34" s="17">
        <v>0.52685662341188</v>
      </c>
      <c r="AC34" s="17">
        <v>0.55180889841464298</v>
      </c>
      <c r="AD34" s="17">
        <v>0.56313556800020803</v>
      </c>
      <c r="AE34" s="17">
        <v>0.51577409206689095</v>
      </c>
      <c r="AF34" s="17"/>
      <c r="AG34" s="17">
        <v>0.53105065790196004</v>
      </c>
      <c r="AH34" s="17">
        <v>0.519894216050521</v>
      </c>
      <c r="AI34" s="17"/>
      <c r="AJ34" s="17">
        <v>0.54851018342420699</v>
      </c>
      <c r="AK34" s="17">
        <v>0.53321716814277798</v>
      </c>
      <c r="AL34" s="17">
        <v>0.55174577358838195</v>
      </c>
      <c r="AM34" s="17">
        <v>0.47436106066327899</v>
      </c>
      <c r="AN34" s="17"/>
      <c r="AO34" s="17">
        <v>0.50679188309129297</v>
      </c>
      <c r="AP34" s="17">
        <v>0.50732222533841898</v>
      </c>
      <c r="AQ34" s="17">
        <v>0.54356266525007702</v>
      </c>
      <c r="AR34" s="17"/>
      <c r="AS34" s="17">
        <v>0.52427611873651803</v>
      </c>
      <c r="AT34" s="17">
        <v>0.496624810736016</v>
      </c>
      <c r="AU34" s="17">
        <v>0.63130405619432195</v>
      </c>
      <c r="AV34" s="17">
        <v>0.656261865901273</v>
      </c>
      <c r="AW34" s="17">
        <v>0.58216170655905497</v>
      </c>
      <c r="AX34" s="17"/>
      <c r="AY34" s="17">
        <v>0.52309003985218705</v>
      </c>
      <c r="AZ34" s="17">
        <v>0.53082130712598696</v>
      </c>
      <c r="BA34" s="17">
        <v>0.68132185272259005</v>
      </c>
    </row>
    <row r="35" spans="2:53" x14ac:dyDescent="0.35">
      <c r="B35" t="s">
        <v>89</v>
      </c>
      <c r="C35" s="17">
        <v>0.142552536069222</v>
      </c>
      <c r="D35" s="17">
        <v>0.14449442010656799</v>
      </c>
      <c r="E35" s="17">
        <v>0.140612564975749</v>
      </c>
      <c r="F35" s="17"/>
      <c r="G35" s="17">
        <v>0.11101283218522</v>
      </c>
      <c r="H35" s="17">
        <v>0.16168001796445</v>
      </c>
      <c r="I35" s="17">
        <v>0.14067161212278001</v>
      </c>
      <c r="J35" s="17">
        <v>0.104030521148576</v>
      </c>
      <c r="K35" s="17"/>
      <c r="L35" s="17">
        <v>0.114257043532155</v>
      </c>
      <c r="M35" s="17">
        <v>0.14527720866423099</v>
      </c>
      <c r="N35" s="17">
        <v>0.14766885876001601</v>
      </c>
      <c r="O35" s="17">
        <v>0.166345854686822</v>
      </c>
      <c r="P35" s="17"/>
      <c r="Q35" s="17">
        <v>0.13336018150216</v>
      </c>
      <c r="R35" s="17">
        <v>0.178467381542155</v>
      </c>
      <c r="S35" s="17">
        <v>0.106387182108982</v>
      </c>
      <c r="T35" s="17">
        <v>0.12829071256204799</v>
      </c>
      <c r="U35" s="17">
        <v>0.108082964884553</v>
      </c>
      <c r="V35" s="17">
        <v>0.14749670398648501</v>
      </c>
      <c r="W35" s="17">
        <v>0.240816244572604</v>
      </c>
      <c r="X35" s="17">
        <v>0.18592631076837399</v>
      </c>
      <c r="Y35" s="17">
        <v>8.0152445217447396E-2</v>
      </c>
      <c r="Z35" s="17"/>
      <c r="AA35" s="17">
        <v>0.16571032382216</v>
      </c>
      <c r="AB35" s="17">
        <v>0.16263816898782499</v>
      </c>
      <c r="AC35" s="17">
        <v>0.116381654256382</v>
      </c>
      <c r="AD35" s="17">
        <v>0.13826077734825501</v>
      </c>
      <c r="AE35" s="17">
        <v>0.12785894276947299</v>
      </c>
      <c r="AF35" s="17"/>
      <c r="AG35" s="17">
        <v>0.16226694111672799</v>
      </c>
      <c r="AH35" s="17">
        <v>0.121002224194328</v>
      </c>
      <c r="AI35" s="17"/>
      <c r="AJ35" s="17">
        <v>0.11059154422244501</v>
      </c>
      <c r="AK35" s="17">
        <v>0.17249202004407399</v>
      </c>
      <c r="AL35" s="17">
        <v>0.127946958724065</v>
      </c>
      <c r="AM35" s="17">
        <v>0.15247381911475399</v>
      </c>
      <c r="AN35" s="17"/>
      <c r="AO35" s="17">
        <v>0.12721689152248999</v>
      </c>
      <c r="AP35" s="17">
        <v>0.115415796150728</v>
      </c>
      <c r="AQ35" s="17">
        <v>0.15893976019530401</v>
      </c>
      <c r="AR35" s="17"/>
      <c r="AS35" s="17">
        <v>0.14777855201078899</v>
      </c>
      <c r="AT35" s="17">
        <v>0.148428014087787</v>
      </c>
      <c r="AU35" s="17">
        <v>2.8544879258393999E-2</v>
      </c>
      <c r="AV35" s="17">
        <v>0</v>
      </c>
      <c r="AW35" s="17">
        <v>0.140186888245353</v>
      </c>
      <c r="AX35" s="17"/>
      <c r="AY35" s="17">
        <v>0.16471903077540001</v>
      </c>
      <c r="AZ35" s="17">
        <v>0.13017098061443599</v>
      </c>
      <c r="BA35" s="17">
        <v>6.6424680734458799E-2</v>
      </c>
    </row>
    <row r="36" spans="2:53" x14ac:dyDescent="0.35">
      <c r="B36" t="s">
        <v>90</v>
      </c>
      <c r="C36" s="17">
        <v>0.15111557288567601</v>
      </c>
      <c r="D36" s="17">
        <v>0.16753348891835901</v>
      </c>
      <c r="E36" s="17">
        <v>0.134713830090578</v>
      </c>
      <c r="F36" s="17"/>
      <c r="G36" s="17">
        <v>0.17617949179497999</v>
      </c>
      <c r="H36" s="17">
        <v>0.134766408887731</v>
      </c>
      <c r="I36" s="17">
        <v>0.16830405736973</v>
      </c>
      <c r="J36" s="17">
        <v>0.13775543689714101</v>
      </c>
      <c r="K36" s="17"/>
      <c r="L36" s="17">
        <v>0.17680688588264101</v>
      </c>
      <c r="M36" s="17">
        <v>0.15831925619746301</v>
      </c>
      <c r="N36" s="17">
        <v>9.7418673609589598E-2</v>
      </c>
      <c r="O36" s="17">
        <v>0.163734857859195</v>
      </c>
      <c r="P36" s="17"/>
      <c r="Q36" s="17">
        <v>0.143172394168291</v>
      </c>
      <c r="R36" s="17">
        <v>0.16030056679653601</v>
      </c>
      <c r="S36" s="17">
        <v>0.154320817032676</v>
      </c>
      <c r="T36" s="17">
        <v>0.118658325936928</v>
      </c>
      <c r="U36" s="17">
        <v>0.120302300169205</v>
      </c>
      <c r="V36" s="17">
        <v>0.16348819171673701</v>
      </c>
      <c r="W36" s="17">
        <v>0.13725283076348699</v>
      </c>
      <c r="X36" s="17">
        <v>0.140536745782332</v>
      </c>
      <c r="Y36" s="17">
        <v>0.19960220685003199</v>
      </c>
      <c r="Z36" s="17"/>
      <c r="AA36" s="17">
        <v>0.13468308561699599</v>
      </c>
      <c r="AB36" s="17">
        <v>0.11869348400318901</v>
      </c>
      <c r="AC36" s="17">
        <v>0.18786185614317999</v>
      </c>
      <c r="AD36" s="17">
        <v>0.16699167797046399</v>
      </c>
      <c r="AE36" s="17">
        <v>0.15679006117872399</v>
      </c>
      <c r="AF36" s="17"/>
      <c r="AG36" s="17">
        <v>0.143966145287731</v>
      </c>
      <c r="AH36" s="17">
        <v>0.15893079196489299</v>
      </c>
      <c r="AI36" s="17"/>
      <c r="AJ36" s="17">
        <v>0.14946213434547001</v>
      </c>
      <c r="AK36" s="17">
        <v>0.13131008298184499</v>
      </c>
      <c r="AL36" s="17">
        <v>0.17156277622778701</v>
      </c>
      <c r="AM36" s="17">
        <v>0.15494576200644</v>
      </c>
      <c r="AN36" s="17"/>
      <c r="AO36" s="17">
        <v>0.119986020970499</v>
      </c>
      <c r="AP36" s="17">
        <v>0.21814489286962799</v>
      </c>
      <c r="AQ36" s="17">
        <v>0.13968831683491301</v>
      </c>
      <c r="AR36" s="17"/>
      <c r="AS36" s="17">
        <v>0.16233108128580501</v>
      </c>
      <c r="AT36" s="17">
        <v>0.17228646661054101</v>
      </c>
      <c r="AU36" s="17">
        <v>0.107783518016805</v>
      </c>
      <c r="AV36" s="17">
        <v>7.3810101927957505E-2</v>
      </c>
      <c r="AW36" s="17">
        <v>0.104438945471814</v>
      </c>
      <c r="AX36" s="17"/>
      <c r="AY36" s="17">
        <v>0.150056646302409</v>
      </c>
      <c r="AZ36" s="17">
        <v>0.15597506940706199</v>
      </c>
      <c r="BA36" s="17">
        <v>6.5062786869355002E-2</v>
      </c>
    </row>
    <row r="37" spans="2:53" x14ac:dyDescent="0.35">
      <c r="B37" t="s">
        <v>91</v>
      </c>
      <c r="C37" s="17">
        <v>5.90140096334104E-2</v>
      </c>
      <c r="D37" s="17">
        <v>6.6781691180333905E-2</v>
      </c>
      <c r="E37" s="17">
        <v>5.1253980005213598E-2</v>
      </c>
      <c r="F37" s="17"/>
      <c r="G37" s="17">
        <v>5.8922182399633399E-2</v>
      </c>
      <c r="H37" s="17">
        <v>6.2864936265945803E-2</v>
      </c>
      <c r="I37" s="17">
        <v>4.6075510177198298E-2</v>
      </c>
      <c r="J37" s="17">
        <v>8.3225897879776398E-2</v>
      </c>
      <c r="K37" s="17"/>
      <c r="L37" s="17">
        <v>5.8510448500647801E-2</v>
      </c>
      <c r="M37" s="17">
        <v>7.2931578447495995E-2</v>
      </c>
      <c r="N37" s="17">
        <v>4.7919305118833702E-2</v>
      </c>
      <c r="O37" s="17">
        <v>5.5082980101506099E-2</v>
      </c>
      <c r="P37" s="17"/>
      <c r="Q37" s="17">
        <v>7.6107928927073798E-2</v>
      </c>
      <c r="R37" s="17">
        <v>3.52672512507533E-2</v>
      </c>
      <c r="S37" s="17">
        <v>7.3908518876135795E-2</v>
      </c>
      <c r="T37" s="17">
        <v>0.109853354846162</v>
      </c>
      <c r="U37" s="17">
        <v>2.5135612669653602E-2</v>
      </c>
      <c r="V37" s="17">
        <v>4.85991542454959E-2</v>
      </c>
      <c r="W37" s="17">
        <v>5.8903180213217901E-2</v>
      </c>
      <c r="X37" s="17">
        <v>0</v>
      </c>
      <c r="Y37" s="17">
        <v>6.4705201261051407E-2</v>
      </c>
      <c r="Z37" s="17"/>
      <c r="AA37" s="17">
        <v>6.6886742486721107E-2</v>
      </c>
      <c r="AB37" s="17">
        <v>4.8385264603783999E-2</v>
      </c>
      <c r="AC37" s="17">
        <v>5.0302939390892601E-2</v>
      </c>
      <c r="AD37" s="17">
        <v>6.1665099858932503E-2</v>
      </c>
      <c r="AE37" s="17">
        <v>8.0076246281442207E-2</v>
      </c>
      <c r="AF37" s="17"/>
      <c r="AG37" s="17">
        <v>5.5666647164150401E-2</v>
      </c>
      <c r="AH37" s="17">
        <v>6.2673095717775698E-2</v>
      </c>
      <c r="AI37" s="17"/>
      <c r="AJ37" s="17">
        <v>3.9149114649589797E-2</v>
      </c>
      <c r="AK37" s="17">
        <v>5.1141259048158701E-2</v>
      </c>
      <c r="AL37" s="17">
        <v>5.8959522445585701E-2</v>
      </c>
      <c r="AM37" s="17">
        <v>8.4828480000065001E-2</v>
      </c>
      <c r="AN37" s="17"/>
      <c r="AO37" s="17">
        <v>5.7590178339045298E-2</v>
      </c>
      <c r="AP37" s="17">
        <v>4.3384082341911302E-2</v>
      </c>
      <c r="AQ37" s="17">
        <v>6.7468807178213699E-2</v>
      </c>
      <c r="AR37" s="17"/>
      <c r="AS37" s="17">
        <v>3.6610640061837001E-2</v>
      </c>
      <c r="AT37" s="17">
        <v>6.5994891807364203E-2</v>
      </c>
      <c r="AU37" s="17">
        <v>7.1014281416470301E-2</v>
      </c>
      <c r="AV37" s="17">
        <v>0.19825768327766699</v>
      </c>
      <c r="AW37" s="17">
        <v>8.4478247117596106E-2</v>
      </c>
      <c r="AX37" s="17"/>
      <c r="AY37" s="17">
        <v>2.3961975596938599E-2</v>
      </c>
      <c r="AZ37" s="17">
        <v>6.1690385345490602E-2</v>
      </c>
      <c r="BA37" s="17">
        <v>6.3463444534475E-2</v>
      </c>
    </row>
    <row r="38" spans="2:53" x14ac:dyDescent="0.35">
      <c r="B38" t="s">
        <v>92</v>
      </c>
      <c r="C38" s="17">
        <v>2.64040125704568E-3</v>
      </c>
      <c r="D38" s="17">
        <v>5.2834061299011897E-3</v>
      </c>
      <c r="E38" s="17">
        <v>0</v>
      </c>
      <c r="F38" s="17"/>
      <c r="G38" s="17">
        <v>7.3071188657721602E-3</v>
      </c>
      <c r="H38" s="17">
        <v>1.9071811564498099E-3</v>
      </c>
      <c r="I38" s="17">
        <v>2.7802996673776201E-3</v>
      </c>
      <c r="J38" s="17">
        <v>0</v>
      </c>
      <c r="K38" s="17"/>
      <c r="L38" s="17">
        <v>0</v>
      </c>
      <c r="M38" s="17">
        <v>0</v>
      </c>
      <c r="N38" s="17">
        <v>8.1610878547133999E-3</v>
      </c>
      <c r="O38" s="17">
        <v>3.3904093210631102E-3</v>
      </c>
      <c r="P38" s="17"/>
      <c r="Q38" s="17">
        <v>0</v>
      </c>
      <c r="R38" s="17">
        <v>5.4678947172432397E-3</v>
      </c>
      <c r="S38" s="17">
        <v>0</v>
      </c>
      <c r="T38" s="17">
        <v>0</v>
      </c>
      <c r="U38" s="17">
        <v>0</v>
      </c>
      <c r="V38" s="17">
        <v>7.9756584147263904E-3</v>
      </c>
      <c r="W38" s="17">
        <v>0</v>
      </c>
      <c r="X38" s="17">
        <v>0</v>
      </c>
      <c r="Y38" s="17">
        <v>7.0641543709468102E-3</v>
      </c>
      <c r="Z38" s="17"/>
      <c r="AA38" s="17">
        <v>3.3135623418603199E-3</v>
      </c>
      <c r="AB38" s="17">
        <v>3.4707216949709302E-3</v>
      </c>
      <c r="AC38" s="17">
        <v>3.5831049750621601E-3</v>
      </c>
      <c r="AD38" s="17">
        <v>0</v>
      </c>
      <c r="AE38" s="17">
        <v>0</v>
      </c>
      <c r="AF38" s="17"/>
      <c r="AG38" s="17">
        <v>1.6779868154250699E-3</v>
      </c>
      <c r="AH38" s="17">
        <v>3.6924406830312899E-3</v>
      </c>
      <c r="AI38" s="17"/>
      <c r="AJ38" s="17">
        <v>3.8069754510678001E-3</v>
      </c>
      <c r="AK38" s="17">
        <v>0</v>
      </c>
      <c r="AL38" s="17">
        <v>3.6048394608151702E-3</v>
      </c>
      <c r="AM38" s="17">
        <v>3.51290680237596E-3</v>
      </c>
      <c r="AN38" s="17"/>
      <c r="AO38" s="17">
        <v>0</v>
      </c>
      <c r="AP38" s="17">
        <v>0</v>
      </c>
      <c r="AQ38" s="17">
        <v>5.1147753176731597E-3</v>
      </c>
      <c r="AR38" s="17"/>
      <c r="AS38" s="17">
        <v>0</v>
      </c>
      <c r="AT38" s="17">
        <v>0</v>
      </c>
      <c r="AU38" s="17">
        <v>0</v>
      </c>
      <c r="AV38" s="17">
        <v>0</v>
      </c>
      <c r="AW38" s="17">
        <v>5.1750250450010703E-3</v>
      </c>
      <c r="AX38" s="17"/>
      <c r="AY38" s="17">
        <v>0</v>
      </c>
      <c r="AZ38" s="17">
        <v>0</v>
      </c>
      <c r="BA38" s="17">
        <v>0</v>
      </c>
    </row>
    <row r="39" spans="2:53" x14ac:dyDescent="0.35">
      <c r="B39" t="s">
        <v>93</v>
      </c>
      <c r="C39" s="17">
        <v>0.64467748015464599</v>
      </c>
      <c r="D39" s="17">
        <v>0.61590699366483703</v>
      </c>
      <c r="E39" s="17">
        <v>0.67341962492845997</v>
      </c>
      <c r="F39" s="17"/>
      <c r="G39" s="17">
        <v>0.64657837475439395</v>
      </c>
      <c r="H39" s="17">
        <v>0.638781455725424</v>
      </c>
      <c r="I39" s="17">
        <v>0.64216852066291497</v>
      </c>
      <c r="J39" s="17">
        <v>0.67498814407450602</v>
      </c>
      <c r="K39" s="17"/>
      <c r="L39" s="17">
        <v>0.65042562208455601</v>
      </c>
      <c r="M39" s="17">
        <v>0.62347195669081001</v>
      </c>
      <c r="N39" s="17">
        <v>0.69883207465684805</v>
      </c>
      <c r="O39" s="17">
        <v>0.61144589803141403</v>
      </c>
      <c r="P39" s="17"/>
      <c r="Q39" s="17">
        <v>0.64735949540247495</v>
      </c>
      <c r="R39" s="17">
        <v>0.62049690569331195</v>
      </c>
      <c r="S39" s="17">
        <v>0.66538348198220698</v>
      </c>
      <c r="T39" s="17">
        <v>0.64319760665486203</v>
      </c>
      <c r="U39" s="17">
        <v>0.74647912227658797</v>
      </c>
      <c r="V39" s="17">
        <v>0.63244029163655602</v>
      </c>
      <c r="W39" s="17">
        <v>0.56302774445069004</v>
      </c>
      <c r="X39" s="17">
        <v>0.67353694344929305</v>
      </c>
      <c r="Y39" s="17">
        <v>0.648475992300523</v>
      </c>
      <c r="Z39" s="17"/>
      <c r="AA39" s="17">
        <v>0.62940628573226298</v>
      </c>
      <c r="AB39" s="17">
        <v>0.66681236071023098</v>
      </c>
      <c r="AC39" s="17">
        <v>0.641870445234483</v>
      </c>
      <c r="AD39" s="17">
        <v>0.63308244482234899</v>
      </c>
      <c r="AE39" s="17">
        <v>0.63527474977036102</v>
      </c>
      <c r="AF39" s="17"/>
      <c r="AG39" s="17">
        <v>0.63642227961596598</v>
      </c>
      <c r="AH39" s="17">
        <v>0.65370144743997205</v>
      </c>
      <c r="AI39" s="17"/>
      <c r="AJ39" s="17">
        <v>0.69699023133142701</v>
      </c>
      <c r="AK39" s="17">
        <v>0.64505663792592205</v>
      </c>
      <c r="AL39" s="17">
        <v>0.63792590314174702</v>
      </c>
      <c r="AM39" s="17">
        <v>0.60423903207636498</v>
      </c>
      <c r="AN39" s="17"/>
      <c r="AO39" s="17">
        <v>0.69520690916796601</v>
      </c>
      <c r="AP39" s="17">
        <v>0.62305522863773299</v>
      </c>
      <c r="AQ39" s="17">
        <v>0.62878834047389598</v>
      </c>
      <c r="AR39" s="17"/>
      <c r="AS39" s="17">
        <v>0.65327972664156797</v>
      </c>
      <c r="AT39" s="17">
        <v>0.61329062749430796</v>
      </c>
      <c r="AU39" s="17">
        <v>0.792657321308331</v>
      </c>
      <c r="AV39" s="17">
        <v>0.72793221479437498</v>
      </c>
      <c r="AW39" s="17">
        <v>0.66572089412023705</v>
      </c>
      <c r="AX39" s="17"/>
      <c r="AY39" s="17">
        <v>0.66126234732525302</v>
      </c>
      <c r="AZ39" s="17">
        <v>0.65216356463301195</v>
      </c>
      <c r="BA39" s="17">
        <v>0.80504908786171103</v>
      </c>
    </row>
    <row r="40" spans="2:53" x14ac:dyDescent="0.35">
      <c r="B40" t="s">
        <v>94</v>
      </c>
      <c r="C40" s="17">
        <v>0.210129582519087</v>
      </c>
      <c r="D40" s="17">
        <v>0.23431518009869301</v>
      </c>
      <c r="E40" s="17">
        <v>0.185967810095792</v>
      </c>
      <c r="F40" s="17"/>
      <c r="G40" s="17">
        <v>0.235101674194613</v>
      </c>
      <c r="H40" s="17">
        <v>0.197631345153677</v>
      </c>
      <c r="I40" s="17">
        <v>0.214379567546928</v>
      </c>
      <c r="J40" s="17">
        <v>0.220981334776917</v>
      </c>
      <c r="K40" s="17"/>
      <c r="L40" s="17">
        <v>0.235317334383289</v>
      </c>
      <c r="M40" s="17">
        <v>0.23125083464495899</v>
      </c>
      <c r="N40" s="17">
        <v>0.145337978728423</v>
      </c>
      <c r="O40" s="17">
        <v>0.21881783796070101</v>
      </c>
      <c r="P40" s="17"/>
      <c r="Q40" s="17">
        <v>0.21928032309536499</v>
      </c>
      <c r="R40" s="17">
        <v>0.19556781804729001</v>
      </c>
      <c r="S40" s="17">
        <v>0.228229335908812</v>
      </c>
      <c r="T40" s="17">
        <v>0.22851168078308901</v>
      </c>
      <c r="U40" s="17">
        <v>0.14543791283885901</v>
      </c>
      <c r="V40" s="17">
        <v>0.212087345962232</v>
      </c>
      <c r="W40" s="17">
        <v>0.19615601097670499</v>
      </c>
      <c r="X40" s="17">
        <v>0.140536745782332</v>
      </c>
      <c r="Y40" s="17">
        <v>0.264307408111083</v>
      </c>
      <c r="Z40" s="17"/>
      <c r="AA40" s="17">
        <v>0.20156982810371701</v>
      </c>
      <c r="AB40" s="17">
        <v>0.167078748606973</v>
      </c>
      <c r="AC40" s="17">
        <v>0.23816479553407299</v>
      </c>
      <c r="AD40" s="17">
        <v>0.228656777829397</v>
      </c>
      <c r="AE40" s="17">
        <v>0.23686630746016599</v>
      </c>
      <c r="AF40" s="17"/>
      <c r="AG40" s="17">
        <v>0.19963279245188201</v>
      </c>
      <c r="AH40" s="17">
        <v>0.221603887682669</v>
      </c>
      <c r="AI40" s="17"/>
      <c r="AJ40" s="17">
        <v>0.18861124899505999</v>
      </c>
      <c r="AK40" s="17">
        <v>0.18245134203000399</v>
      </c>
      <c r="AL40" s="17">
        <v>0.23052229867337301</v>
      </c>
      <c r="AM40" s="17">
        <v>0.23977424200650499</v>
      </c>
      <c r="AN40" s="17"/>
      <c r="AO40" s="17">
        <v>0.17757619930954499</v>
      </c>
      <c r="AP40" s="17">
        <v>0.26152897521153901</v>
      </c>
      <c r="AQ40" s="17">
        <v>0.207157124013127</v>
      </c>
      <c r="AR40" s="17"/>
      <c r="AS40" s="17">
        <v>0.19894172134764199</v>
      </c>
      <c r="AT40" s="17">
        <v>0.23828135841790499</v>
      </c>
      <c r="AU40" s="17">
        <v>0.17879779943327501</v>
      </c>
      <c r="AV40" s="17">
        <v>0.27206778520562502</v>
      </c>
      <c r="AW40" s="17">
        <v>0.18891719258941</v>
      </c>
      <c r="AX40" s="17"/>
      <c r="AY40" s="17">
        <v>0.174018621899347</v>
      </c>
      <c r="AZ40" s="17">
        <v>0.217665454752552</v>
      </c>
      <c r="BA40" s="17">
        <v>0.12852623140382999</v>
      </c>
    </row>
    <row r="41" spans="2:53" x14ac:dyDescent="0.35">
      <c r="B41" t="s">
        <v>95</v>
      </c>
      <c r="C41" s="17">
        <v>0.43454789763556001</v>
      </c>
      <c r="D41" s="17">
        <v>0.38159181356614402</v>
      </c>
      <c r="E41" s="17">
        <v>0.48745181483266797</v>
      </c>
      <c r="F41" s="17"/>
      <c r="G41" s="17">
        <v>0.41147670055978097</v>
      </c>
      <c r="H41" s="17">
        <v>0.44115011057174702</v>
      </c>
      <c r="I41" s="17">
        <v>0.42778895311598603</v>
      </c>
      <c r="J41" s="17">
        <v>0.45400680929758902</v>
      </c>
      <c r="K41" s="17"/>
      <c r="L41" s="17">
        <v>0.41510828770126701</v>
      </c>
      <c r="M41" s="17">
        <v>0.39222112204585102</v>
      </c>
      <c r="N41" s="17">
        <v>0.55349409592842402</v>
      </c>
      <c r="O41" s="17">
        <v>0.39262806007071399</v>
      </c>
      <c r="P41" s="17"/>
      <c r="Q41" s="17">
        <v>0.42807917230711001</v>
      </c>
      <c r="R41" s="17">
        <v>0.424929087646022</v>
      </c>
      <c r="S41" s="17">
        <v>0.43715414607339498</v>
      </c>
      <c r="T41" s="17">
        <v>0.414685925871773</v>
      </c>
      <c r="U41" s="17">
        <v>0.60104120943772898</v>
      </c>
      <c r="V41" s="17">
        <v>0.42035294567432302</v>
      </c>
      <c r="W41" s="17">
        <v>0.366871733473985</v>
      </c>
      <c r="X41" s="17">
        <v>0.53300019766696105</v>
      </c>
      <c r="Y41" s="17">
        <v>0.384168584189439</v>
      </c>
      <c r="Z41" s="17"/>
      <c r="AA41" s="17">
        <v>0.427836457628545</v>
      </c>
      <c r="AB41" s="17">
        <v>0.49973361210325801</v>
      </c>
      <c r="AC41" s="17">
        <v>0.40370564970041001</v>
      </c>
      <c r="AD41" s="17">
        <v>0.40442566699295202</v>
      </c>
      <c r="AE41" s="17">
        <v>0.39840844231019501</v>
      </c>
      <c r="AF41" s="17"/>
      <c r="AG41" s="17">
        <v>0.436789487164084</v>
      </c>
      <c r="AH41" s="17">
        <v>0.43209755975730302</v>
      </c>
      <c r="AI41" s="17"/>
      <c r="AJ41" s="17">
        <v>0.50837898233636702</v>
      </c>
      <c r="AK41" s="17">
        <v>0.46260529589591798</v>
      </c>
      <c r="AL41" s="17">
        <v>0.40740360446837398</v>
      </c>
      <c r="AM41" s="17">
        <v>0.36446479006985999</v>
      </c>
      <c r="AN41" s="17"/>
      <c r="AO41" s="17">
        <v>0.51763070985842097</v>
      </c>
      <c r="AP41" s="17">
        <v>0.36152625342619399</v>
      </c>
      <c r="AQ41" s="17">
        <v>0.42163121646076901</v>
      </c>
      <c r="AR41" s="17"/>
      <c r="AS41" s="17">
        <v>0.45433800529392598</v>
      </c>
      <c r="AT41" s="17">
        <v>0.37500926907640297</v>
      </c>
      <c r="AU41" s="17">
        <v>0.61385952187505599</v>
      </c>
      <c r="AV41" s="17">
        <v>0.45586442958875101</v>
      </c>
      <c r="AW41" s="17">
        <v>0.47680370153082702</v>
      </c>
      <c r="AX41" s="17"/>
      <c r="AY41" s="17">
        <v>0.48724372542590599</v>
      </c>
      <c r="AZ41" s="17">
        <v>0.43449810988046</v>
      </c>
      <c r="BA41" s="17">
        <v>0.67652285645788102</v>
      </c>
    </row>
    <row r="42" spans="2:53"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row>
    <row r="43" spans="2:53" x14ac:dyDescent="0.35">
      <c r="B43" s="6" t="s">
        <v>97</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row>
    <row r="44" spans="2:53" x14ac:dyDescent="0.35">
      <c r="B44" s="24" t="s">
        <v>84</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row>
    <row r="45" spans="2:53" x14ac:dyDescent="0.35">
      <c r="B45" t="s">
        <v>87</v>
      </c>
      <c r="C45" s="17">
        <v>0.24554401631613301</v>
      </c>
      <c r="D45" s="17">
        <v>0.228448640912919</v>
      </c>
      <c r="E45" s="17">
        <v>0.26262255111866101</v>
      </c>
      <c r="F45" s="17"/>
      <c r="G45" s="17">
        <v>0.28370282545247899</v>
      </c>
      <c r="H45" s="17">
        <v>0.222710367315748</v>
      </c>
      <c r="I45" s="17">
        <v>0.24248814613981901</v>
      </c>
      <c r="J45" s="17">
        <v>0.30743325032066998</v>
      </c>
      <c r="K45" s="17"/>
      <c r="L45" s="17">
        <v>0.22825354917169999</v>
      </c>
      <c r="M45" s="17">
        <v>0.27176887571362202</v>
      </c>
      <c r="N45" s="17">
        <v>0.20879683993172099</v>
      </c>
      <c r="O45" s="17">
        <v>0.266263558342278</v>
      </c>
      <c r="P45" s="17"/>
      <c r="Q45" s="17">
        <v>0.25806899370845898</v>
      </c>
      <c r="R45" s="17">
        <v>0.249648170605243</v>
      </c>
      <c r="S45" s="17">
        <v>0.27576949906049197</v>
      </c>
      <c r="T45" s="17">
        <v>0.217589024656902</v>
      </c>
      <c r="U45" s="17">
        <v>0.28007956530741901</v>
      </c>
      <c r="V45" s="17">
        <v>0.21019858468109301</v>
      </c>
      <c r="W45" s="17">
        <v>0.18697754840936401</v>
      </c>
      <c r="X45" s="17">
        <v>0.30700114179944299</v>
      </c>
      <c r="Y45" s="17">
        <v>0.252197807609498</v>
      </c>
      <c r="Z45" s="17"/>
      <c r="AA45" s="17">
        <v>0.245671579954018</v>
      </c>
      <c r="AB45" s="17">
        <v>0.23285116662250199</v>
      </c>
      <c r="AC45" s="17">
        <v>0.223565258071281</v>
      </c>
      <c r="AD45" s="17">
        <v>0.26581537929691101</v>
      </c>
      <c r="AE45" s="17">
        <v>0.31754630380523402</v>
      </c>
      <c r="AF45" s="17"/>
      <c r="AG45" s="17">
        <v>0.24641545879117799</v>
      </c>
      <c r="AH45" s="17">
        <v>0.24459142063429501</v>
      </c>
      <c r="AI45" s="17"/>
      <c r="AJ45" s="17">
        <v>0.31461485238827902</v>
      </c>
      <c r="AK45" s="17">
        <v>0.226186499792911</v>
      </c>
      <c r="AL45" s="17">
        <v>0.22073739090837199</v>
      </c>
      <c r="AM45" s="17">
        <v>0.22726761774807999</v>
      </c>
      <c r="AN45" s="17"/>
      <c r="AO45" s="17">
        <v>0.34941039931419499</v>
      </c>
      <c r="AP45" s="17">
        <v>0.20636304786248699</v>
      </c>
      <c r="AQ45" s="17">
        <v>0.21277379055763901</v>
      </c>
      <c r="AR45" s="17"/>
      <c r="AS45" s="17">
        <v>0.240163514366384</v>
      </c>
      <c r="AT45" s="17">
        <v>0.24696883651818999</v>
      </c>
      <c r="AU45" s="17">
        <v>0.33619666174581703</v>
      </c>
      <c r="AV45" s="17">
        <v>7.1670348893102406E-2</v>
      </c>
      <c r="AW45" s="17">
        <v>0.21678894751257699</v>
      </c>
      <c r="AX45" s="17"/>
      <c r="AY45" s="17">
        <v>0.22651289279309</v>
      </c>
      <c r="AZ45" s="17">
        <v>0.24753040496461601</v>
      </c>
      <c r="BA45" s="17">
        <v>0.30344263716097403</v>
      </c>
    </row>
    <row r="46" spans="2:53" x14ac:dyDescent="0.35">
      <c r="B46" t="s">
        <v>88</v>
      </c>
      <c r="C46" s="17">
        <v>0.47101816715466299</v>
      </c>
      <c r="D46" s="17">
        <v>0.46478231782079998</v>
      </c>
      <c r="E46" s="17">
        <v>0.47724787357290699</v>
      </c>
      <c r="F46" s="17"/>
      <c r="G46" s="17">
        <v>0.41481653020565801</v>
      </c>
      <c r="H46" s="17">
        <v>0.50316994652554503</v>
      </c>
      <c r="I46" s="17">
        <v>0.461078689653592</v>
      </c>
      <c r="J46" s="17">
        <v>0.43093129813414399</v>
      </c>
      <c r="K46" s="17"/>
      <c r="L46" s="17">
        <v>0.49336598932392101</v>
      </c>
      <c r="M46" s="17">
        <v>0.43226374303863202</v>
      </c>
      <c r="N46" s="17">
        <v>0.51983099117326004</v>
      </c>
      <c r="O46" s="17">
        <v>0.44611590782478799</v>
      </c>
      <c r="P46" s="17"/>
      <c r="Q46" s="17">
        <v>0.44031443680977</v>
      </c>
      <c r="R46" s="17">
        <v>0.47482487221779701</v>
      </c>
      <c r="S46" s="17">
        <v>0.46254002720231402</v>
      </c>
      <c r="T46" s="17">
        <v>0.47947956568502897</v>
      </c>
      <c r="U46" s="17">
        <v>0.49364758110540302</v>
      </c>
      <c r="V46" s="17">
        <v>0.50328916231716903</v>
      </c>
      <c r="W46" s="17">
        <v>0.47169730821477901</v>
      </c>
      <c r="X46" s="17">
        <v>0.450833217316227</v>
      </c>
      <c r="Y46" s="17">
        <v>0.47110806818114798</v>
      </c>
      <c r="Z46" s="17"/>
      <c r="AA46" s="17">
        <v>0.44916739773409697</v>
      </c>
      <c r="AB46" s="17">
        <v>0.50130398844901802</v>
      </c>
      <c r="AC46" s="17">
        <v>0.52116632881476999</v>
      </c>
      <c r="AD46" s="17">
        <v>0.39689693799139097</v>
      </c>
      <c r="AE46" s="17">
        <v>0.380700546632676</v>
      </c>
      <c r="AF46" s="17"/>
      <c r="AG46" s="17">
        <v>0.47885856579404401</v>
      </c>
      <c r="AH46" s="17">
        <v>0.46244763025562802</v>
      </c>
      <c r="AI46" s="17"/>
      <c r="AJ46" s="17">
        <v>0.44743709648554802</v>
      </c>
      <c r="AK46" s="17">
        <v>0.51391221178963398</v>
      </c>
      <c r="AL46" s="17">
        <v>0.45535272979236302</v>
      </c>
      <c r="AM46" s="17">
        <v>0.46092332952725901</v>
      </c>
      <c r="AN46" s="17"/>
      <c r="AO46" s="17">
        <v>0.42649986319613398</v>
      </c>
      <c r="AP46" s="17">
        <v>0.46690759801195703</v>
      </c>
      <c r="AQ46" s="17">
        <v>0.492444370623349</v>
      </c>
      <c r="AR46" s="17"/>
      <c r="AS46" s="17">
        <v>0.45725316759657803</v>
      </c>
      <c r="AT46" s="17">
        <v>0.48964580363013999</v>
      </c>
      <c r="AU46" s="17">
        <v>0.45935605964759701</v>
      </c>
      <c r="AV46" s="17">
        <v>0.656261865901273</v>
      </c>
      <c r="AW46" s="17">
        <v>0.45244259311212698</v>
      </c>
      <c r="AX46" s="17"/>
      <c r="AY46" s="17">
        <v>0.454300478946633</v>
      </c>
      <c r="AZ46" s="17">
        <v>0.49261255258924003</v>
      </c>
      <c r="BA46" s="17">
        <v>0.49637868030589899</v>
      </c>
    </row>
    <row r="47" spans="2:53" x14ac:dyDescent="0.35">
      <c r="B47" t="s">
        <v>89</v>
      </c>
      <c r="C47" s="17">
        <v>0.124254640702474</v>
      </c>
      <c r="D47" s="17">
        <v>0.14334217654078399</v>
      </c>
      <c r="E47" s="17">
        <v>0.10518590793584499</v>
      </c>
      <c r="F47" s="17"/>
      <c r="G47" s="17">
        <v>0.12186244405178701</v>
      </c>
      <c r="H47" s="17">
        <v>0.123480354681715</v>
      </c>
      <c r="I47" s="17">
        <v>0.12895249081607599</v>
      </c>
      <c r="J47" s="17">
        <v>0.115594135982337</v>
      </c>
      <c r="K47" s="17"/>
      <c r="L47" s="17">
        <v>0.116613725296997</v>
      </c>
      <c r="M47" s="17">
        <v>0.123230175124616</v>
      </c>
      <c r="N47" s="17">
        <v>0.110587122699182</v>
      </c>
      <c r="O47" s="17">
        <v>0.146096707947067</v>
      </c>
      <c r="P47" s="17"/>
      <c r="Q47" s="17">
        <v>0.127256487448873</v>
      </c>
      <c r="R47" s="17">
        <v>0.13788450685731399</v>
      </c>
      <c r="S47" s="17">
        <v>0.117100489671114</v>
      </c>
      <c r="T47" s="17">
        <v>0.118333737739039</v>
      </c>
      <c r="U47" s="17">
        <v>9.3520665251526802E-2</v>
      </c>
      <c r="V47" s="17">
        <v>0.15576840643487699</v>
      </c>
      <c r="W47" s="17">
        <v>0.136280562189836</v>
      </c>
      <c r="X47" s="17">
        <v>0.15323949998509001</v>
      </c>
      <c r="Y47" s="17">
        <v>8.7765529013087401E-2</v>
      </c>
      <c r="Z47" s="17"/>
      <c r="AA47" s="17">
        <v>0.133350951994159</v>
      </c>
      <c r="AB47" s="17">
        <v>0.125785511532327</v>
      </c>
      <c r="AC47" s="17">
        <v>9.9550951837383703E-2</v>
      </c>
      <c r="AD47" s="17">
        <v>0.17816582525462199</v>
      </c>
      <c r="AE47" s="17">
        <v>0.12785894276947299</v>
      </c>
      <c r="AF47" s="17"/>
      <c r="AG47" s="17">
        <v>0.113282100228026</v>
      </c>
      <c r="AH47" s="17">
        <v>0.136249000598927</v>
      </c>
      <c r="AI47" s="17"/>
      <c r="AJ47" s="17">
        <v>0.117481980230944</v>
      </c>
      <c r="AK47" s="17">
        <v>0.121745651824321</v>
      </c>
      <c r="AL47" s="17">
        <v>0.143939787161208</v>
      </c>
      <c r="AM47" s="17">
        <v>0.11514802957769101</v>
      </c>
      <c r="AN47" s="17"/>
      <c r="AO47" s="17">
        <v>0.11536896809297401</v>
      </c>
      <c r="AP47" s="17">
        <v>0.112197646593442</v>
      </c>
      <c r="AQ47" s="17">
        <v>0.13241607164218899</v>
      </c>
      <c r="AR47" s="17"/>
      <c r="AS47" s="17">
        <v>0.121579559281338</v>
      </c>
      <c r="AT47" s="17">
        <v>0.110391612851481</v>
      </c>
      <c r="AU47" s="17">
        <v>5.6056869897049597E-2</v>
      </c>
      <c r="AV47" s="17">
        <v>7.3810101927957505E-2</v>
      </c>
      <c r="AW47" s="17">
        <v>0.180974524068964</v>
      </c>
      <c r="AX47" s="17"/>
      <c r="AY47" s="17">
        <v>0.17096080855163401</v>
      </c>
      <c r="AZ47" s="17">
        <v>0.103388002337966</v>
      </c>
      <c r="BA47" s="17">
        <v>8.4948890210383002E-2</v>
      </c>
    </row>
    <row r="48" spans="2:53" x14ac:dyDescent="0.35">
      <c r="B48" t="s">
        <v>90</v>
      </c>
      <c r="C48" s="17">
        <v>0.100772892121702</v>
      </c>
      <c r="D48" s="17">
        <v>0.103336868457252</v>
      </c>
      <c r="E48" s="17">
        <v>9.8211441551197806E-2</v>
      </c>
      <c r="F48" s="17"/>
      <c r="G48" s="17">
        <v>0.10262384717206301</v>
      </c>
      <c r="H48" s="17">
        <v>9.8136448288889594E-2</v>
      </c>
      <c r="I48" s="17">
        <v>0.11497072265609801</v>
      </c>
      <c r="J48" s="17">
        <v>6.5579890337549199E-2</v>
      </c>
      <c r="K48" s="17"/>
      <c r="L48" s="17">
        <v>0.109680298685675</v>
      </c>
      <c r="M48" s="17">
        <v>0.105354897653037</v>
      </c>
      <c r="N48" s="17">
        <v>9.6771498146311197E-2</v>
      </c>
      <c r="O48" s="17">
        <v>9.0311925546854493E-2</v>
      </c>
      <c r="P48" s="17"/>
      <c r="Q48" s="17">
        <v>9.8252153105823803E-2</v>
      </c>
      <c r="R48" s="17">
        <v>9.8220806345037701E-2</v>
      </c>
      <c r="S48" s="17">
        <v>9.3382656538681899E-2</v>
      </c>
      <c r="T48" s="17">
        <v>7.5218938672001398E-2</v>
      </c>
      <c r="U48" s="17">
        <v>0.107616575665997</v>
      </c>
      <c r="V48" s="17">
        <v>5.7629779161233803E-2</v>
      </c>
      <c r="W48" s="17">
        <v>0.14614140097280401</v>
      </c>
      <c r="X48" s="17">
        <v>8.8926140899239198E-2</v>
      </c>
      <c r="Y48" s="17">
        <v>0.137580271929097</v>
      </c>
      <c r="Z48" s="17"/>
      <c r="AA48" s="17">
        <v>0.10327595859107599</v>
      </c>
      <c r="AB48" s="17">
        <v>8.1521609655565097E-2</v>
      </c>
      <c r="AC48" s="17">
        <v>0.110184342889304</v>
      </c>
      <c r="AD48" s="17">
        <v>9.4804877368483795E-2</v>
      </c>
      <c r="AE48" s="17">
        <v>9.38179605111749E-2</v>
      </c>
      <c r="AF48" s="17"/>
      <c r="AG48" s="17">
        <v>9.9741407162649898E-2</v>
      </c>
      <c r="AH48" s="17">
        <v>0.10190043426706601</v>
      </c>
      <c r="AI48" s="17"/>
      <c r="AJ48" s="17">
        <v>8.0070119284242403E-2</v>
      </c>
      <c r="AK48" s="17">
        <v>9.3521144930554995E-2</v>
      </c>
      <c r="AL48" s="17">
        <v>0.121156003482043</v>
      </c>
      <c r="AM48" s="17">
        <v>0.10829061833345099</v>
      </c>
      <c r="AN48" s="17"/>
      <c r="AO48" s="17">
        <v>6.0914431164830897E-2</v>
      </c>
      <c r="AP48" s="17">
        <v>0.156738915339102</v>
      </c>
      <c r="AQ48" s="17">
        <v>9.7557626197719904E-2</v>
      </c>
      <c r="AR48" s="17"/>
      <c r="AS48" s="17">
        <v>0.12588489363747399</v>
      </c>
      <c r="AT48" s="17">
        <v>0.10151730165954601</v>
      </c>
      <c r="AU48" s="17">
        <v>0.11944116457062701</v>
      </c>
      <c r="AV48" s="17">
        <v>7.5973754612739197E-2</v>
      </c>
      <c r="AW48" s="17">
        <v>6.15036483013323E-2</v>
      </c>
      <c r="AX48" s="17"/>
      <c r="AY48" s="17">
        <v>9.8184356815250104E-2</v>
      </c>
      <c r="AZ48" s="17">
        <v>0.10016297052051901</v>
      </c>
      <c r="BA48" s="17">
        <v>0.10465416995044</v>
      </c>
    </row>
    <row r="49" spans="2:53" x14ac:dyDescent="0.35">
      <c r="B49" t="s">
        <v>91</v>
      </c>
      <c r="C49" s="17">
        <v>5.4837517476293E-2</v>
      </c>
      <c r="D49" s="17">
        <v>5.6396171391582303E-2</v>
      </c>
      <c r="E49" s="17">
        <v>5.3280398986086698E-2</v>
      </c>
      <c r="F49" s="17"/>
      <c r="G49" s="17">
        <v>6.9687234252241395E-2</v>
      </c>
      <c r="H49" s="17">
        <v>5.0530177295652498E-2</v>
      </c>
      <c r="I49" s="17">
        <v>4.9930926106367297E-2</v>
      </c>
      <c r="J49" s="17">
        <v>7.1326662798455301E-2</v>
      </c>
      <c r="K49" s="17"/>
      <c r="L49" s="17">
        <v>5.2086437521705997E-2</v>
      </c>
      <c r="M49" s="17">
        <v>6.7382308470093299E-2</v>
      </c>
      <c r="N49" s="17">
        <v>4.7757461708778301E-2</v>
      </c>
      <c r="O49" s="17">
        <v>5.1211900339013003E-2</v>
      </c>
      <c r="P49" s="17"/>
      <c r="Q49" s="17">
        <v>7.6107928927073798E-2</v>
      </c>
      <c r="R49" s="17">
        <v>3.9421643974607803E-2</v>
      </c>
      <c r="S49" s="17">
        <v>4.0987949455585697E-2</v>
      </c>
      <c r="T49" s="17">
        <v>0.109378733247028</v>
      </c>
      <c r="U49" s="17">
        <v>2.5135612669653602E-2</v>
      </c>
      <c r="V49" s="17">
        <v>5.7393964716951199E-2</v>
      </c>
      <c r="W49" s="17">
        <v>4.9674188404324103E-2</v>
      </c>
      <c r="X49" s="17">
        <v>0</v>
      </c>
      <c r="Y49" s="17">
        <v>5.1348323267169101E-2</v>
      </c>
      <c r="Z49" s="17"/>
      <c r="AA49" s="17">
        <v>6.5106705822034497E-2</v>
      </c>
      <c r="AB49" s="17">
        <v>5.85377237405873E-2</v>
      </c>
      <c r="AC49" s="17">
        <v>3.8470782562010197E-2</v>
      </c>
      <c r="AD49" s="17">
        <v>6.4316980088593004E-2</v>
      </c>
      <c r="AE49" s="17">
        <v>8.0076246281442207E-2</v>
      </c>
      <c r="AF49" s="17"/>
      <c r="AG49" s="17">
        <v>5.8167727430382003E-2</v>
      </c>
      <c r="AH49" s="17">
        <v>5.1197181237560299E-2</v>
      </c>
      <c r="AI49" s="17"/>
      <c r="AJ49" s="17">
        <v>3.6588976159918102E-2</v>
      </c>
      <c r="AK49" s="17">
        <v>4.14354910898075E-2</v>
      </c>
      <c r="AL49" s="17">
        <v>5.4685925345375898E-2</v>
      </c>
      <c r="AM49" s="17">
        <v>8.5111808891047705E-2</v>
      </c>
      <c r="AN49" s="17"/>
      <c r="AO49" s="17">
        <v>4.7806338231865898E-2</v>
      </c>
      <c r="AP49" s="17">
        <v>5.3882695764634302E-2</v>
      </c>
      <c r="AQ49" s="17">
        <v>5.9583884371837502E-2</v>
      </c>
      <c r="AR49" s="17"/>
      <c r="AS49" s="17">
        <v>5.2451554165595403E-2</v>
      </c>
      <c r="AT49" s="17">
        <v>5.1476445340642503E-2</v>
      </c>
      <c r="AU49" s="17">
        <v>2.8949244138909199E-2</v>
      </c>
      <c r="AV49" s="17">
        <v>0.122283928664928</v>
      </c>
      <c r="AW49" s="17">
        <v>8.2363990215744504E-2</v>
      </c>
      <c r="AX49" s="17"/>
      <c r="AY49" s="17">
        <v>4.5526355809273299E-2</v>
      </c>
      <c r="AZ49" s="17">
        <v>5.6306069587659498E-2</v>
      </c>
      <c r="BA49" s="17">
        <v>1.0575622372303899E-2</v>
      </c>
    </row>
    <row r="50" spans="2:53" x14ac:dyDescent="0.35">
      <c r="B50" t="s">
        <v>92</v>
      </c>
      <c r="C50" s="17">
        <v>3.5727662287355299E-3</v>
      </c>
      <c r="D50" s="17">
        <v>3.69382487666253E-3</v>
      </c>
      <c r="E50" s="17">
        <v>3.4518268353028801E-3</v>
      </c>
      <c r="F50" s="17"/>
      <c r="G50" s="17">
        <v>7.3071188657721602E-3</v>
      </c>
      <c r="H50" s="17">
        <v>1.9727058924496501E-3</v>
      </c>
      <c r="I50" s="17">
        <v>2.5790246280479202E-3</v>
      </c>
      <c r="J50" s="17">
        <v>9.1347624268446493E-3</v>
      </c>
      <c r="K50" s="17"/>
      <c r="L50" s="17">
        <v>0</v>
      </c>
      <c r="M50" s="17">
        <v>0</v>
      </c>
      <c r="N50" s="17">
        <v>1.6256086340746701E-2</v>
      </c>
      <c r="O50" s="17">
        <v>0</v>
      </c>
      <c r="P50" s="17"/>
      <c r="Q50" s="17">
        <v>0</v>
      </c>
      <c r="R50" s="17">
        <v>0</v>
      </c>
      <c r="S50" s="17">
        <v>1.02193780718126E-2</v>
      </c>
      <c r="T50" s="17">
        <v>0</v>
      </c>
      <c r="U50" s="17">
        <v>0</v>
      </c>
      <c r="V50" s="17">
        <v>1.5720102688676602E-2</v>
      </c>
      <c r="W50" s="17">
        <v>9.2289918088937998E-3</v>
      </c>
      <c r="X50" s="17">
        <v>0</v>
      </c>
      <c r="Y50" s="17">
        <v>0</v>
      </c>
      <c r="Z50" s="17"/>
      <c r="AA50" s="17">
        <v>3.4274059046152899E-3</v>
      </c>
      <c r="AB50" s="17">
        <v>0</v>
      </c>
      <c r="AC50" s="17">
        <v>7.0623358252507699E-3</v>
      </c>
      <c r="AD50" s="17">
        <v>0</v>
      </c>
      <c r="AE50" s="17">
        <v>0</v>
      </c>
      <c r="AF50" s="17"/>
      <c r="AG50" s="17">
        <v>3.5347405937197602E-3</v>
      </c>
      <c r="AH50" s="17">
        <v>3.6143330065234601E-3</v>
      </c>
      <c r="AI50" s="17"/>
      <c r="AJ50" s="17">
        <v>3.8069754510678001E-3</v>
      </c>
      <c r="AK50" s="17">
        <v>3.19900057277184E-3</v>
      </c>
      <c r="AL50" s="17">
        <v>4.1281633106387498E-3</v>
      </c>
      <c r="AM50" s="17">
        <v>3.2585959224711802E-3</v>
      </c>
      <c r="AN50" s="17"/>
      <c r="AO50" s="17">
        <v>0</v>
      </c>
      <c r="AP50" s="17">
        <v>3.9100964283777101E-3</v>
      </c>
      <c r="AQ50" s="17">
        <v>5.2242566072651202E-3</v>
      </c>
      <c r="AR50" s="17"/>
      <c r="AS50" s="17">
        <v>2.6673109526303002E-3</v>
      </c>
      <c r="AT50" s="17">
        <v>0</v>
      </c>
      <c r="AU50" s="17">
        <v>0</v>
      </c>
      <c r="AV50" s="17">
        <v>0</v>
      </c>
      <c r="AW50" s="17">
        <v>5.9262967892553999E-3</v>
      </c>
      <c r="AX50" s="17"/>
      <c r="AY50" s="17">
        <v>4.5151070841193399E-3</v>
      </c>
      <c r="AZ50" s="17">
        <v>0</v>
      </c>
      <c r="BA50" s="17">
        <v>0</v>
      </c>
    </row>
    <row r="51" spans="2:53" x14ac:dyDescent="0.35">
      <c r="B51" t="s">
        <v>93</v>
      </c>
      <c r="C51" s="17">
        <v>0.71656218347079503</v>
      </c>
      <c r="D51" s="17">
        <v>0.69323095873371898</v>
      </c>
      <c r="E51" s="17">
        <v>0.73987042469156705</v>
      </c>
      <c r="F51" s="17"/>
      <c r="G51" s="17">
        <v>0.69851935565813705</v>
      </c>
      <c r="H51" s="17">
        <v>0.72588031384129303</v>
      </c>
      <c r="I51" s="17">
        <v>0.70356683579340995</v>
      </c>
      <c r="J51" s="17">
        <v>0.73836454845481403</v>
      </c>
      <c r="K51" s="17"/>
      <c r="L51" s="17">
        <v>0.72161953849562199</v>
      </c>
      <c r="M51" s="17">
        <v>0.70403261875225298</v>
      </c>
      <c r="N51" s="17">
        <v>0.72862783110498097</v>
      </c>
      <c r="O51" s="17">
        <v>0.71237946616706604</v>
      </c>
      <c r="P51" s="17"/>
      <c r="Q51" s="17">
        <v>0.69838343051822904</v>
      </c>
      <c r="R51" s="17">
        <v>0.72447304282304004</v>
      </c>
      <c r="S51" s="17">
        <v>0.73830952626280599</v>
      </c>
      <c r="T51" s="17">
        <v>0.69706859034193103</v>
      </c>
      <c r="U51" s="17">
        <v>0.77372714641282203</v>
      </c>
      <c r="V51" s="17">
        <v>0.71348774699826201</v>
      </c>
      <c r="W51" s="17">
        <v>0.65867485662414305</v>
      </c>
      <c r="X51" s="17">
        <v>0.75783435911566999</v>
      </c>
      <c r="Y51" s="17">
        <v>0.72330587579064598</v>
      </c>
      <c r="Z51" s="17"/>
      <c r="AA51" s="17">
        <v>0.69483897768811498</v>
      </c>
      <c r="AB51" s="17">
        <v>0.73415515507151996</v>
      </c>
      <c r="AC51" s="17">
        <v>0.74473158688605101</v>
      </c>
      <c r="AD51" s="17">
        <v>0.66271231728830104</v>
      </c>
      <c r="AE51" s="17">
        <v>0.69824685043791002</v>
      </c>
      <c r="AF51" s="17"/>
      <c r="AG51" s="17">
        <v>0.72527402458522205</v>
      </c>
      <c r="AH51" s="17">
        <v>0.70703905088992303</v>
      </c>
      <c r="AI51" s="17"/>
      <c r="AJ51" s="17">
        <v>0.76205194887382699</v>
      </c>
      <c r="AK51" s="17">
        <v>0.74009871158254503</v>
      </c>
      <c r="AL51" s="17">
        <v>0.67609012070073404</v>
      </c>
      <c r="AM51" s="17">
        <v>0.68819094727533903</v>
      </c>
      <c r="AN51" s="17"/>
      <c r="AO51" s="17">
        <v>0.77591026251032902</v>
      </c>
      <c r="AP51" s="17">
        <v>0.67327064587444396</v>
      </c>
      <c r="AQ51" s="17">
        <v>0.70521816118098801</v>
      </c>
      <c r="AR51" s="17"/>
      <c r="AS51" s="17">
        <v>0.69741668196296203</v>
      </c>
      <c r="AT51" s="17">
        <v>0.73661464014833</v>
      </c>
      <c r="AU51" s="17">
        <v>0.79555272139341404</v>
      </c>
      <c r="AV51" s="17">
        <v>0.72793221479437498</v>
      </c>
      <c r="AW51" s="17">
        <v>0.66923154062470402</v>
      </c>
      <c r="AX51" s="17"/>
      <c r="AY51" s="17">
        <v>0.68081337173972301</v>
      </c>
      <c r="AZ51" s="17">
        <v>0.74014295755385495</v>
      </c>
      <c r="BA51" s="17">
        <v>0.79982131746687302</v>
      </c>
    </row>
    <row r="52" spans="2:53" x14ac:dyDescent="0.35">
      <c r="B52" t="s">
        <v>94</v>
      </c>
      <c r="C52" s="17">
        <v>0.15561040959799499</v>
      </c>
      <c r="D52" s="17">
        <v>0.159733039848835</v>
      </c>
      <c r="E52" s="17">
        <v>0.15149184053728501</v>
      </c>
      <c r="F52" s="17"/>
      <c r="G52" s="17">
        <v>0.17231108142430401</v>
      </c>
      <c r="H52" s="17">
        <v>0.14866662558454199</v>
      </c>
      <c r="I52" s="17">
        <v>0.16490164876246499</v>
      </c>
      <c r="J52" s="17">
        <v>0.136906553136005</v>
      </c>
      <c r="K52" s="17"/>
      <c r="L52" s="17">
        <v>0.161766736207381</v>
      </c>
      <c r="M52" s="17">
        <v>0.17273720612313001</v>
      </c>
      <c r="N52" s="17">
        <v>0.14452895985508901</v>
      </c>
      <c r="O52" s="17">
        <v>0.14152382588586801</v>
      </c>
      <c r="P52" s="17"/>
      <c r="Q52" s="17">
        <v>0.17436008203289799</v>
      </c>
      <c r="R52" s="17">
        <v>0.137642450319646</v>
      </c>
      <c r="S52" s="17">
        <v>0.13437060599426801</v>
      </c>
      <c r="T52" s="17">
        <v>0.18459767191903001</v>
      </c>
      <c r="U52" s="17">
        <v>0.132752188335651</v>
      </c>
      <c r="V52" s="17">
        <v>0.11502374387818499</v>
      </c>
      <c r="W52" s="17">
        <v>0.19581558937712801</v>
      </c>
      <c r="X52" s="17">
        <v>8.8926140899239198E-2</v>
      </c>
      <c r="Y52" s="17">
        <v>0.18892859519626601</v>
      </c>
      <c r="Z52" s="17"/>
      <c r="AA52" s="17">
        <v>0.16838266441311001</v>
      </c>
      <c r="AB52" s="17">
        <v>0.14005933339615201</v>
      </c>
      <c r="AC52" s="17">
        <v>0.14865512545131401</v>
      </c>
      <c r="AD52" s="17">
        <v>0.15912185745707699</v>
      </c>
      <c r="AE52" s="17">
        <v>0.173894206792617</v>
      </c>
      <c r="AF52" s="17"/>
      <c r="AG52" s="17">
        <v>0.15790913459303199</v>
      </c>
      <c r="AH52" s="17">
        <v>0.153097615504627</v>
      </c>
      <c r="AI52" s="17"/>
      <c r="AJ52" s="17">
        <v>0.116659095444161</v>
      </c>
      <c r="AK52" s="17">
        <v>0.13495663602036301</v>
      </c>
      <c r="AL52" s="17">
        <v>0.175841928827419</v>
      </c>
      <c r="AM52" s="17">
        <v>0.19340242722449899</v>
      </c>
      <c r="AN52" s="17"/>
      <c r="AO52" s="17">
        <v>0.108720769396697</v>
      </c>
      <c r="AP52" s="17">
        <v>0.21062161110373701</v>
      </c>
      <c r="AQ52" s="17">
        <v>0.157141510569557</v>
      </c>
      <c r="AR52" s="17"/>
      <c r="AS52" s="17">
        <v>0.17833644780307001</v>
      </c>
      <c r="AT52" s="17">
        <v>0.152993747000188</v>
      </c>
      <c r="AU52" s="17">
        <v>0.14839040870953599</v>
      </c>
      <c r="AV52" s="17">
        <v>0.19825768327766699</v>
      </c>
      <c r="AW52" s="17">
        <v>0.14386763851707701</v>
      </c>
      <c r="AX52" s="17"/>
      <c r="AY52" s="17">
        <v>0.14371071262452301</v>
      </c>
      <c r="AZ52" s="17">
        <v>0.156469040108178</v>
      </c>
      <c r="BA52" s="17">
        <v>0.115229792322744</v>
      </c>
    </row>
    <row r="53" spans="2:53" x14ac:dyDescent="0.35">
      <c r="B53" t="s">
        <v>95</v>
      </c>
      <c r="C53" s="17">
        <v>0.56095177387280004</v>
      </c>
      <c r="D53" s="17">
        <v>0.53349791888488396</v>
      </c>
      <c r="E53" s="17">
        <v>0.58837858415428301</v>
      </c>
      <c r="F53" s="17"/>
      <c r="G53" s="17">
        <v>0.52620827423383298</v>
      </c>
      <c r="H53" s="17">
        <v>0.57721368825675101</v>
      </c>
      <c r="I53" s="17">
        <v>0.53866518703094501</v>
      </c>
      <c r="J53" s="17">
        <v>0.60145799531880895</v>
      </c>
      <c r="K53" s="17"/>
      <c r="L53" s="17">
        <v>0.55985280228824097</v>
      </c>
      <c r="M53" s="17">
        <v>0.53129541262912305</v>
      </c>
      <c r="N53" s="17">
        <v>0.58409887124989202</v>
      </c>
      <c r="O53" s="17">
        <v>0.57085564028119795</v>
      </c>
      <c r="P53" s="17"/>
      <c r="Q53" s="17">
        <v>0.52402334848533105</v>
      </c>
      <c r="R53" s="17">
        <v>0.58683059250339498</v>
      </c>
      <c r="S53" s="17">
        <v>0.60393892026853802</v>
      </c>
      <c r="T53" s="17">
        <v>0.51247091842290105</v>
      </c>
      <c r="U53" s="17">
        <v>0.64097495807717098</v>
      </c>
      <c r="V53" s="17">
        <v>0.59846400312007697</v>
      </c>
      <c r="W53" s="17">
        <v>0.46285926724701498</v>
      </c>
      <c r="X53" s="17">
        <v>0.66890821821643098</v>
      </c>
      <c r="Y53" s="17">
        <v>0.53437728059438006</v>
      </c>
      <c r="Z53" s="17"/>
      <c r="AA53" s="17">
        <v>0.52645631327500497</v>
      </c>
      <c r="AB53" s="17">
        <v>0.59409582167536801</v>
      </c>
      <c r="AC53" s="17">
        <v>0.59607646143473703</v>
      </c>
      <c r="AD53" s="17">
        <v>0.50359045983122497</v>
      </c>
      <c r="AE53" s="17">
        <v>0.52435264364529299</v>
      </c>
      <c r="AF53" s="17"/>
      <c r="AG53" s="17">
        <v>0.56736488999219103</v>
      </c>
      <c r="AH53" s="17">
        <v>0.55394143538529605</v>
      </c>
      <c r="AI53" s="17"/>
      <c r="AJ53" s="17">
        <v>0.64539285342966701</v>
      </c>
      <c r="AK53" s="17">
        <v>0.60514207556218302</v>
      </c>
      <c r="AL53" s="17">
        <v>0.50024819187331604</v>
      </c>
      <c r="AM53" s="17">
        <v>0.49478852005084001</v>
      </c>
      <c r="AN53" s="17"/>
      <c r="AO53" s="17">
        <v>0.66718949311363196</v>
      </c>
      <c r="AP53" s="17">
        <v>0.46264903477070701</v>
      </c>
      <c r="AQ53" s="17">
        <v>0.54807665061143096</v>
      </c>
      <c r="AR53" s="17"/>
      <c r="AS53" s="17">
        <v>0.51908023415989302</v>
      </c>
      <c r="AT53" s="17">
        <v>0.58362089314814203</v>
      </c>
      <c r="AU53" s="17">
        <v>0.64716231268387803</v>
      </c>
      <c r="AV53" s="17">
        <v>0.52967453151670796</v>
      </c>
      <c r="AW53" s="17">
        <v>0.52536390210762696</v>
      </c>
      <c r="AX53" s="17"/>
      <c r="AY53" s="17">
        <v>0.53710265911520005</v>
      </c>
      <c r="AZ53" s="17">
        <v>0.58367391744567698</v>
      </c>
      <c r="BA53" s="17">
        <v>0.68459152514413002</v>
      </c>
    </row>
    <row r="54" spans="2:53" x14ac:dyDescent="0.35">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row>
    <row r="55" spans="2:53" x14ac:dyDescent="0.35">
      <c r="B55" s="6" t="s">
        <v>113</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row>
    <row r="56" spans="2:53" x14ac:dyDescent="0.35">
      <c r="B56" s="24" t="s">
        <v>84</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row>
    <row r="57" spans="2:53" x14ac:dyDescent="0.35">
      <c r="B57" t="s">
        <v>98</v>
      </c>
      <c r="C57" s="17">
        <v>0.67944519063031095</v>
      </c>
      <c r="D57" s="17">
        <v>0.67226709502976401</v>
      </c>
      <c r="E57" s="17">
        <v>0.68661621511139803</v>
      </c>
      <c r="F57" s="17"/>
      <c r="G57" s="17">
        <v>0.619586159336042</v>
      </c>
      <c r="H57" s="17">
        <v>0.64612852087007</v>
      </c>
      <c r="I57" s="17">
        <v>0.72452225091705202</v>
      </c>
      <c r="J57" s="17">
        <v>0.74631232097568301</v>
      </c>
      <c r="K57" s="17"/>
      <c r="L57" s="17">
        <v>0.72050677710083499</v>
      </c>
      <c r="M57" s="17">
        <v>0.73983030940255401</v>
      </c>
      <c r="N57" s="17">
        <v>0.63265515868784405</v>
      </c>
      <c r="O57" s="17">
        <v>0.612191162590904</v>
      </c>
      <c r="P57" s="17"/>
      <c r="Q57" s="17">
        <v>0.67666289740597496</v>
      </c>
      <c r="R57" s="17">
        <v>0.71910789785512497</v>
      </c>
      <c r="S57" s="17">
        <v>0.76255750609040795</v>
      </c>
      <c r="T57" s="17">
        <v>0.65132396462509201</v>
      </c>
      <c r="U57" s="17">
        <v>0.61398800423572097</v>
      </c>
      <c r="V57" s="17">
        <v>0.65784798510123899</v>
      </c>
      <c r="W57" s="17">
        <v>0.67843539461751001</v>
      </c>
      <c r="X57" s="17">
        <v>0.672084874356077</v>
      </c>
      <c r="Y57" s="17">
        <v>0.66349407845437602</v>
      </c>
      <c r="Z57" s="17"/>
      <c r="AA57" s="17">
        <v>0.64705119101875397</v>
      </c>
      <c r="AB57" s="17">
        <v>0.64296838295754</v>
      </c>
      <c r="AC57" s="17">
        <v>0.76008513194792704</v>
      </c>
      <c r="AD57" s="17">
        <v>0.695647350496443</v>
      </c>
      <c r="AE57" s="17">
        <v>0.75155787036242905</v>
      </c>
      <c r="AF57" s="17"/>
      <c r="AG57" s="17">
        <v>0.65848106508916804</v>
      </c>
      <c r="AH57" s="17">
        <v>0.702361603400943</v>
      </c>
      <c r="AI57" s="17"/>
      <c r="AJ57" s="17">
        <v>0.70126212673327304</v>
      </c>
      <c r="AK57" s="17">
        <v>0.652363740418478</v>
      </c>
      <c r="AL57" s="17">
        <v>0.67830632142123304</v>
      </c>
      <c r="AM57" s="17">
        <v>0.68963201255885098</v>
      </c>
      <c r="AN57" s="17"/>
      <c r="AO57" s="17">
        <v>0.67524156939562396</v>
      </c>
      <c r="AP57" s="17">
        <v>0.58717390063859098</v>
      </c>
      <c r="AQ57" s="17">
        <v>0.72037719400487898</v>
      </c>
      <c r="AR57" s="17"/>
      <c r="AS57" s="17">
        <v>0.72092668701940699</v>
      </c>
      <c r="AT57" s="17">
        <v>0.66766202014704101</v>
      </c>
      <c r="AU57" s="17">
        <v>0.74082328098283301</v>
      </c>
      <c r="AV57" s="17">
        <v>0.72316608865341903</v>
      </c>
      <c r="AW57" s="17">
        <v>0.60639280910357696</v>
      </c>
      <c r="AX57" s="17"/>
      <c r="AY57" s="17">
        <v>0.72891381625343199</v>
      </c>
      <c r="AZ57" s="17">
        <v>0.69037711955217196</v>
      </c>
      <c r="BA57" s="17">
        <v>0.68332717912212704</v>
      </c>
    </row>
    <row r="58" spans="2:53" x14ac:dyDescent="0.35">
      <c r="B58" t="s">
        <v>99</v>
      </c>
      <c r="C58" s="17">
        <v>0.56131339194088603</v>
      </c>
      <c r="D58" s="17">
        <v>0.484232718866764</v>
      </c>
      <c r="E58" s="17">
        <v>0.63831813308574503</v>
      </c>
      <c r="F58" s="17"/>
      <c r="G58" s="17">
        <v>0.62040977485636695</v>
      </c>
      <c r="H58" s="17">
        <v>0.55294619966505199</v>
      </c>
      <c r="I58" s="17">
        <v>0.55969164079433698</v>
      </c>
      <c r="J58" s="17">
        <v>0.53458507178416603</v>
      </c>
      <c r="K58" s="17"/>
      <c r="L58" s="17">
        <v>0.553382302651652</v>
      </c>
      <c r="M58" s="17">
        <v>0.55928488461901105</v>
      </c>
      <c r="N58" s="17">
        <v>0.56423047011178995</v>
      </c>
      <c r="O58" s="17">
        <v>0.57166684076537699</v>
      </c>
      <c r="P58" s="17"/>
      <c r="Q58" s="17">
        <v>0.52509618295178995</v>
      </c>
      <c r="R58" s="17">
        <v>0.54471258979234105</v>
      </c>
      <c r="S58" s="17">
        <v>0.68299637520632095</v>
      </c>
      <c r="T58" s="17">
        <v>0.57184683465583097</v>
      </c>
      <c r="U58" s="17">
        <v>0.59036872158514997</v>
      </c>
      <c r="V58" s="17">
        <v>0.50997936195416704</v>
      </c>
      <c r="W58" s="17">
        <v>0.59762676451458896</v>
      </c>
      <c r="X58" s="17">
        <v>0.67101871263003099</v>
      </c>
      <c r="Y58" s="17">
        <v>0.48664076023087299</v>
      </c>
      <c r="Z58" s="17"/>
      <c r="AA58" s="17">
        <v>0.58895346341918797</v>
      </c>
      <c r="AB58" s="17">
        <v>0.561871814905609</v>
      </c>
      <c r="AC58" s="17">
        <v>0.58459206177739897</v>
      </c>
      <c r="AD58" s="17">
        <v>0.511011939912839</v>
      </c>
      <c r="AE58" s="17">
        <v>0.42510462969070401</v>
      </c>
      <c r="AF58" s="17"/>
      <c r="AG58" s="17">
        <v>0.54582008828421702</v>
      </c>
      <c r="AH58" s="17">
        <v>0.57824951174613004</v>
      </c>
      <c r="AI58" s="17"/>
      <c r="AJ58" s="17">
        <v>0.60195421093253998</v>
      </c>
      <c r="AK58" s="17">
        <v>0.57268165664763804</v>
      </c>
      <c r="AL58" s="17">
        <v>0.552592185168573</v>
      </c>
      <c r="AM58" s="17">
        <v>0.52141380371670099</v>
      </c>
      <c r="AN58" s="17"/>
      <c r="AO58" s="17">
        <v>0.67323717636426605</v>
      </c>
      <c r="AP58" s="17">
        <v>0.55314959262392105</v>
      </c>
      <c r="AQ58" s="17">
        <v>0.51208404773424698</v>
      </c>
      <c r="AR58" s="17"/>
      <c r="AS58" s="17">
        <v>0.51582914448987505</v>
      </c>
      <c r="AT58" s="17">
        <v>0.600801084279876</v>
      </c>
      <c r="AU58" s="17">
        <v>0.53321668329917404</v>
      </c>
      <c r="AV58" s="17">
        <v>0.76548854060689298</v>
      </c>
      <c r="AW58" s="17">
        <v>0.52378008657250097</v>
      </c>
      <c r="AX58" s="17"/>
      <c r="AY58" s="17">
        <v>0.481958315970827</v>
      </c>
      <c r="AZ58" s="17">
        <v>0.60106820225837299</v>
      </c>
      <c r="BA58" s="17">
        <v>0.57064530281664705</v>
      </c>
    </row>
    <row r="59" spans="2:53" x14ac:dyDescent="0.35">
      <c r="B59" t="s">
        <v>100</v>
      </c>
      <c r="C59" s="17">
        <v>0.54059104311700401</v>
      </c>
      <c r="D59" s="17">
        <v>0.54017166048878296</v>
      </c>
      <c r="E59" s="17">
        <v>0.54101001261271298</v>
      </c>
      <c r="F59" s="17"/>
      <c r="G59" s="17">
        <v>0.51421432185995697</v>
      </c>
      <c r="H59" s="17">
        <v>0.517584062720155</v>
      </c>
      <c r="I59" s="17">
        <v>0.58563138682262605</v>
      </c>
      <c r="J59" s="17">
        <v>0.52662527693428296</v>
      </c>
      <c r="K59" s="17"/>
      <c r="L59" s="17">
        <v>0.60530088271339599</v>
      </c>
      <c r="M59" s="17">
        <v>0.53367820681454903</v>
      </c>
      <c r="N59" s="17">
        <v>0.48889725252017902</v>
      </c>
      <c r="O59" s="17">
        <v>0.521546666005128</v>
      </c>
      <c r="P59" s="17"/>
      <c r="Q59" s="17">
        <v>0.55257406228392403</v>
      </c>
      <c r="R59" s="17">
        <v>0.51968448684776603</v>
      </c>
      <c r="S59" s="17">
        <v>0.609960326293013</v>
      </c>
      <c r="T59" s="17">
        <v>0.539550008836297</v>
      </c>
      <c r="U59" s="17">
        <v>0.65394410815138104</v>
      </c>
      <c r="V59" s="17">
        <v>0.48095133048960997</v>
      </c>
      <c r="W59" s="17">
        <v>0.60458378753201203</v>
      </c>
      <c r="X59" s="17">
        <v>0.48650462647960901</v>
      </c>
      <c r="Y59" s="17">
        <v>0.45035553014741803</v>
      </c>
      <c r="Z59" s="17"/>
      <c r="AA59" s="17">
        <v>0.54864628135232596</v>
      </c>
      <c r="AB59" s="17">
        <v>0.487850342803749</v>
      </c>
      <c r="AC59" s="17">
        <v>0.59355382825428304</v>
      </c>
      <c r="AD59" s="17">
        <v>0.52797342620661203</v>
      </c>
      <c r="AE59" s="17">
        <v>0.58923799524749199</v>
      </c>
      <c r="AF59" s="17"/>
      <c r="AG59" s="17">
        <v>0.541903474052294</v>
      </c>
      <c r="AH59" s="17">
        <v>0.53915639186064601</v>
      </c>
      <c r="AI59" s="17"/>
      <c r="AJ59" s="17">
        <v>0.58153811969621005</v>
      </c>
      <c r="AK59" s="17">
        <v>0.52943849731755499</v>
      </c>
      <c r="AL59" s="17">
        <v>0.52740037709935095</v>
      </c>
      <c r="AM59" s="17">
        <v>0.52805438557893003</v>
      </c>
      <c r="AN59" s="17"/>
      <c r="AO59" s="17">
        <v>0.60817568280685896</v>
      </c>
      <c r="AP59" s="17">
        <v>0.50167732085948802</v>
      </c>
      <c r="AQ59" s="17">
        <v>0.52117147559605703</v>
      </c>
      <c r="AR59" s="17"/>
      <c r="AS59" s="17">
        <v>0.588311997550925</v>
      </c>
      <c r="AT59" s="17">
        <v>0.54364615236029601</v>
      </c>
      <c r="AU59" s="17">
        <v>0.60394634269241099</v>
      </c>
      <c r="AV59" s="17">
        <v>0.38750986315643599</v>
      </c>
      <c r="AW59" s="17">
        <v>0.45161925283510801</v>
      </c>
      <c r="AX59" s="17"/>
      <c r="AY59" s="17">
        <v>0.51536453173254804</v>
      </c>
      <c r="AZ59" s="17">
        <v>0.55359008109837904</v>
      </c>
      <c r="BA59" s="17">
        <v>0.54608090804042198</v>
      </c>
    </row>
    <row r="60" spans="2:53" x14ac:dyDescent="0.35">
      <c r="B60" t="s">
        <v>101</v>
      </c>
      <c r="C60" s="17">
        <v>0.53324096801055598</v>
      </c>
      <c r="D60" s="17">
        <v>0.52295206376025105</v>
      </c>
      <c r="E60" s="17">
        <v>0.54351973669355702</v>
      </c>
      <c r="F60" s="17"/>
      <c r="G60" s="17">
        <v>0.52717028528441701</v>
      </c>
      <c r="H60" s="17">
        <v>0.49359611403640002</v>
      </c>
      <c r="I60" s="17">
        <v>0.55658151697704294</v>
      </c>
      <c r="J60" s="17">
        <v>0.63336781709130396</v>
      </c>
      <c r="K60" s="17"/>
      <c r="L60" s="17">
        <v>0.51531792413877897</v>
      </c>
      <c r="M60" s="17">
        <v>0.56705221805245698</v>
      </c>
      <c r="N60" s="17">
        <v>0.52650605283356899</v>
      </c>
      <c r="O60" s="17">
        <v>0.52549384457628701</v>
      </c>
      <c r="P60" s="17"/>
      <c r="Q60" s="17">
        <v>0.52717906388430003</v>
      </c>
      <c r="R60" s="17">
        <v>0.48755835961538802</v>
      </c>
      <c r="S60" s="17">
        <v>0.63049358448619397</v>
      </c>
      <c r="T60" s="17">
        <v>0.53746761773612906</v>
      </c>
      <c r="U60" s="17">
        <v>0.50472063041703996</v>
      </c>
      <c r="V60" s="17">
        <v>0.48015712520843701</v>
      </c>
      <c r="W60" s="17">
        <v>0.59307077729125102</v>
      </c>
      <c r="X60" s="17">
        <v>0.62180319785018001</v>
      </c>
      <c r="Y60" s="17">
        <v>0.50680953782225902</v>
      </c>
      <c r="Z60" s="17"/>
      <c r="AA60" s="17">
        <v>0.54459989737205605</v>
      </c>
      <c r="AB60" s="17">
        <v>0.50661433758153296</v>
      </c>
      <c r="AC60" s="17">
        <v>0.54485686887030504</v>
      </c>
      <c r="AD60" s="17">
        <v>0.49316916083295498</v>
      </c>
      <c r="AE60" s="17">
        <v>0.51644144809116799</v>
      </c>
      <c r="AF60" s="17"/>
      <c r="AG60" s="17">
        <v>0.51954588171889204</v>
      </c>
      <c r="AH60" s="17">
        <v>0.54821141119804995</v>
      </c>
      <c r="AI60" s="17"/>
      <c r="AJ60" s="17">
        <v>0.56298437347168595</v>
      </c>
      <c r="AK60" s="17">
        <v>0.48693246952310099</v>
      </c>
      <c r="AL60" s="17">
        <v>0.52405652005379799</v>
      </c>
      <c r="AM60" s="17">
        <v>0.56383683859804301</v>
      </c>
      <c r="AN60" s="17"/>
      <c r="AO60" s="17">
        <v>0.56230860198199595</v>
      </c>
      <c r="AP60" s="17">
        <v>0.50473525009374698</v>
      </c>
      <c r="AQ60" s="17">
        <v>0.53305198313065705</v>
      </c>
      <c r="AR60" s="17"/>
      <c r="AS60" s="17">
        <v>0.52607096257592401</v>
      </c>
      <c r="AT60" s="17">
        <v>0.52741784729112495</v>
      </c>
      <c r="AU60" s="17">
        <v>0.59705252374333995</v>
      </c>
      <c r="AV60" s="17">
        <v>0.537746910671689</v>
      </c>
      <c r="AW60" s="17">
        <v>0.548591141543745</v>
      </c>
      <c r="AX60" s="17"/>
      <c r="AY60" s="17">
        <v>0.50970034012771404</v>
      </c>
      <c r="AZ60" s="17">
        <v>0.53368955597436796</v>
      </c>
      <c r="BA60" s="17">
        <v>0.57995337042727702</v>
      </c>
    </row>
    <row r="61" spans="2:53" x14ac:dyDescent="0.35">
      <c r="B61" t="s">
        <v>102</v>
      </c>
      <c r="C61" s="17">
        <v>0.51265217268719898</v>
      </c>
      <c r="D61" s="17">
        <v>0.55714671392385395</v>
      </c>
      <c r="E61" s="17">
        <v>0.46820146288354902</v>
      </c>
      <c r="F61" s="17"/>
      <c r="G61" s="17">
        <v>0.42504729219967502</v>
      </c>
      <c r="H61" s="17">
        <v>0.51187057933145397</v>
      </c>
      <c r="I61" s="17">
        <v>0.54139536169005997</v>
      </c>
      <c r="J61" s="17">
        <v>0.52555578605926501</v>
      </c>
      <c r="K61" s="17"/>
      <c r="L61" s="17">
        <v>0.60707082031672299</v>
      </c>
      <c r="M61" s="17">
        <v>0.54426722361519897</v>
      </c>
      <c r="N61" s="17">
        <v>0.421351696106609</v>
      </c>
      <c r="O61" s="17">
        <v>0.46019540836386102</v>
      </c>
      <c r="P61" s="17"/>
      <c r="Q61" s="17">
        <v>0.55890567527736201</v>
      </c>
      <c r="R61" s="17">
        <v>0.60811428007365997</v>
      </c>
      <c r="S61" s="17">
        <v>0.54402582303178404</v>
      </c>
      <c r="T61" s="17">
        <v>0.41952977720359702</v>
      </c>
      <c r="U61" s="17">
        <v>0.44610047675032199</v>
      </c>
      <c r="V61" s="17">
        <v>0.42232954340647799</v>
      </c>
      <c r="W61" s="17">
        <v>0.51600476808900397</v>
      </c>
      <c r="X61" s="17">
        <v>0.56948547331938404</v>
      </c>
      <c r="Y61" s="17">
        <v>0.48936012470469598</v>
      </c>
      <c r="Z61" s="17"/>
      <c r="AA61" s="17">
        <v>0.44157125643079098</v>
      </c>
      <c r="AB61" s="17">
        <v>0.43319589139327003</v>
      </c>
      <c r="AC61" s="17">
        <v>0.64254743646481705</v>
      </c>
      <c r="AD61" s="17">
        <v>0.58051494606272203</v>
      </c>
      <c r="AE61" s="17">
        <v>0.58345950342543995</v>
      </c>
      <c r="AF61" s="17"/>
      <c r="AG61" s="17">
        <v>0.50036902361759905</v>
      </c>
      <c r="AH61" s="17">
        <v>0.52607919179418405</v>
      </c>
      <c r="AI61" s="17"/>
      <c r="AJ61" s="17">
        <v>0.53270456707416902</v>
      </c>
      <c r="AK61" s="17">
        <v>0.50346137106220701</v>
      </c>
      <c r="AL61" s="17">
        <v>0.49821849319170303</v>
      </c>
      <c r="AM61" s="17">
        <v>0.517595654334712</v>
      </c>
      <c r="AN61" s="17"/>
      <c r="AO61" s="17">
        <v>0.50413255035640403</v>
      </c>
      <c r="AP61" s="17">
        <v>0.46067552514321602</v>
      </c>
      <c r="AQ61" s="17">
        <v>0.53910792631055504</v>
      </c>
      <c r="AR61" s="17"/>
      <c r="AS61" s="17">
        <v>0.52810555860867503</v>
      </c>
      <c r="AT61" s="17">
        <v>0.53247114579999499</v>
      </c>
      <c r="AU61" s="17">
        <v>0.59533345480628497</v>
      </c>
      <c r="AV61" s="17">
        <v>0.38750986315643599</v>
      </c>
      <c r="AW61" s="17">
        <v>0.41517364943371199</v>
      </c>
      <c r="AX61" s="17"/>
      <c r="AY61" s="17">
        <v>0.49669902006384498</v>
      </c>
      <c r="AZ61" s="17">
        <v>0.52377833669628704</v>
      </c>
      <c r="BA61" s="17">
        <v>0.63884253627798504</v>
      </c>
    </row>
    <row r="62" spans="2:53" x14ac:dyDescent="0.35">
      <c r="B62" t="s">
        <v>103</v>
      </c>
      <c r="C62" s="17">
        <v>0.51203123046092702</v>
      </c>
      <c r="D62" s="17">
        <v>0.49992003344563901</v>
      </c>
      <c r="E62" s="17">
        <v>0.52413049677402401</v>
      </c>
      <c r="F62" s="17"/>
      <c r="G62" s="17">
        <v>0.51637440336871099</v>
      </c>
      <c r="H62" s="17">
        <v>0.479791484652208</v>
      </c>
      <c r="I62" s="17">
        <v>0.51901326256103197</v>
      </c>
      <c r="J62" s="17">
        <v>0.62026565323684102</v>
      </c>
      <c r="K62" s="17"/>
      <c r="L62" s="17">
        <v>0.49525086464164197</v>
      </c>
      <c r="M62" s="17">
        <v>0.49428290375894801</v>
      </c>
      <c r="N62" s="17">
        <v>0.50233012800738397</v>
      </c>
      <c r="O62" s="17">
        <v>0.55919738039677302</v>
      </c>
      <c r="P62" s="17"/>
      <c r="Q62" s="17">
        <v>0.44368645501028597</v>
      </c>
      <c r="R62" s="17">
        <v>0.49763874096596999</v>
      </c>
      <c r="S62" s="17">
        <v>0.59001421559927003</v>
      </c>
      <c r="T62" s="17">
        <v>0.55713825591192601</v>
      </c>
      <c r="U62" s="17">
        <v>0.54987896213004295</v>
      </c>
      <c r="V62" s="17">
        <v>0.478143728928209</v>
      </c>
      <c r="W62" s="17">
        <v>0.51361854181844202</v>
      </c>
      <c r="X62" s="17">
        <v>0.53227426603152606</v>
      </c>
      <c r="Y62" s="17">
        <v>0.519008967794374</v>
      </c>
      <c r="Z62" s="17"/>
      <c r="AA62" s="17">
        <v>0.55389603133613496</v>
      </c>
      <c r="AB62" s="17">
        <v>0.46201237756625302</v>
      </c>
      <c r="AC62" s="17">
        <v>0.56669675991204904</v>
      </c>
      <c r="AD62" s="17">
        <v>0.41876948185205498</v>
      </c>
      <c r="AE62" s="17">
        <v>0.42857050393791701</v>
      </c>
      <c r="AF62" s="17"/>
      <c r="AG62" s="17">
        <v>0.513995031919534</v>
      </c>
      <c r="AH62" s="17">
        <v>0.50988454970686004</v>
      </c>
      <c r="AI62" s="17"/>
      <c r="AJ62" s="17">
        <v>0.51343088327890796</v>
      </c>
      <c r="AK62" s="17">
        <v>0.446238136978448</v>
      </c>
      <c r="AL62" s="17">
        <v>0.534362430914327</v>
      </c>
      <c r="AM62" s="17">
        <v>0.55969219113044899</v>
      </c>
      <c r="AN62" s="17"/>
      <c r="AO62" s="17">
        <v>0.55857002359337904</v>
      </c>
      <c r="AP62" s="17">
        <v>0.52292881415858095</v>
      </c>
      <c r="AQ62" s="17">
        <v>0.48252479380646801</v>
      </c>
      <c r="AR62" s="17"/>
      <c r="AS62" s="17">
        <v>0.53547237847568296</v>
      </c>
      <c r="AT62" s="17">
        <v>0.50394928027891495</v>
      </c>
      <c r="AU62" s="17">
        <v>0.530045524401211</v>
      </c>
      <c r="AV62" s="17">
        <v>0.53299031397749597</v>
      </c>
      <c r="AW62" s="17">
        <v>0.484810847729721</v>
      </c>
      <c r="AX62" s="17"/>
      <c r="AY62" s="17">
        <v>0.51857553935707701</v>
      </c>
      <c r="AZ62" s="17">
        <v>0.50171161376711004</v>
      </c>
      <c r="BA62" s="17">
        <v>0.46164642237660902</v>
      </c>
    </row>
    <row r="63" spans="2:53" x14ac:dyDescent="0.35">
      <c r="B63" t="s">
        <v>104</v>
      </c>
      <c r="C63" s="17">
        <v>0.437372333355729</v>
      </c>
      <c r="D63" s="17">
        <v>0.42856682892346498</v>
      </c>
      <c r="E63" s="17">
        <v>0.44616916351319702</v>
      </c>
      <c r="F63" s="17"/>
      <c r="G63" s="17">
        <v>0.41577827184866401</v>
      </c>
      <c r="H63" s="17">
        <v>0.41977777040376901</v>
      </c>
      <c r="I63" s="17">
        <v>0.42826443013405302</v>
      </c>
      <c r="J63" s="17">
        <v>0.56366596441662298</v>
      </c>
      <c r="K63" s="17"/>
      <c r="L63" s="17">
        <v>0.47310124524432601</v>
      </c>
      <c r="M63" s="17">
        <v>0.39729817077117502</v>
      </c>
      <c r="N63" s="17">
        <v>0.43710283896799701</v>
      </c>
      <c r="O63" s="17">
        <v>0.44244888199860699</v>
      </c>
      <c r="P63" s="17"/>
      <c r="Q63" s="17">
        <v>0.36589228234940602</v>
      </c>
      <c r="R63" s="17">
        <v>0.46304394842058999</v>
      </c>
      <c r="S63" s="17">
        <v>0.47662879306975098</v>
      </c>
      <c r="T63" s="17">
        <v>0.38554107862088399</v>
      </c>
      <c r="U63" s="17">
        <v>0.37236800042544899</v>
      </c>
      <c r="V63" s="17">
        <v>0.44196102877388399</v>
      </c>
      <c r="W63" s="17">
        <v>0.53495329305358297</v>
      </c>
      <c r="X63" s="17">
        <v>0.46737778008755698</v>
      </c>
      <c r="Y63" s="17">
        <v>0.47174631828956598</v>
      </c>
      <c r="Z63" s="17"/>
      <c r="AA63" s="17">
        <v>0.46858890491285599</v>
      </c>
      <c r="AB63" s="17">
        <v>0.43370238836396802</v>
      </c>
      <c r="AC63" s="17">
        <v>0.44594714762103299</v>
      </c>
      <c r="AD63" s="17">
        <v>0.37893644088254802</v>
      </c>
      <c r="AE63" s="17">
        <v>0.65182906351618197</v>
      </c>
      <c r="AF63" s="17"/>
      <c r="AG63" s="17">
        <v>0.40825293643206001</v>
      </c>
      <c r="AH63" s="17">
        <v>0.469203478338381</v>
      </c>
      <c r="AI63" s="17"/>
      <c r="AJ63" s="17">
        <v>0.41177914065635401</v>
      </c>
      <c r="AK63" s="17">
        <v>0.42607347661575001</v>
      </c>
      <c r="AL63" s="17">
        <v>0.45234529815928798</v>
      </c>
      <c r="AM63" s="17">
        <v>0.45831088755461102</v>
      </c>
      <c r="AN63" s="17"/>
      <c r="AO63" s="17">
        <v>0.46539061192311598</v>
      </c>
      <c r="AP63" s="17">
        <v>0.38239845085239299</v>
      </c>
      <c r="AQ63" s="17">
        <v>0.45144697896371599</v>
      </c>
      <c r="AR63" s="17"/>
      <c r="AS63" s="17">
        <v>0.45997823958780398</v>
      </c>
      <c r="AT63" s="17">
        <v>0.44221485346004202</v>
      </c>
      <c r="AU63" s="17">
        <v>0.455500166937017</v>
      </c>
      <c r="AV63" s="17">
        <v>0.31593000480442801</v>
      </c>
      <c r="AW63" s="17">
        <v>0.38433119375475799</v>
      </c>
      <c r="AX63" s="17"/>
      <c r="AY63" s="17">
        <v>0.45938415472768601</v>
      </c>
      <c r="AZ63" s="17">
        <v>0.44228179898905901</v>
      </c>
      <c r="BA63" s="17">
        <v>0.33843799248359002</v>
      </c>
    </row>
    <row r="64" spans="2:53" x14ac:dyDescent="0.35">
      <c r="B64" t="s">
        <v>105</v>
      </c>
      <c r="C64" s="17">
        <v>0.42926088609898999</v>
      </c>
      <c r="D64" s="17">
        <v>0.42043361024168902</v>
      </c>
      <c r="E64" s="17">
        <v>0.43807946623453398</v>
      </c>
      <c r="F64" s="17"/>
      <c r="G64" s="17">
        <v>0.41807370837223401</v>
      </c>
      <c r="H64" s="17">
        <v>0.37257683964121702</v>
      </c>
      <c r="I64" s="17">
        <v>0.47703851473147102</v>
      </c>
      <c r="J64" s="17">
        <v>0.53048058420356403</v>
      </c>
      <c r="K64" s="17"/>
      <c r="L64" s="17">
        <v>0.45778395646423897</v>
      </c>
      <c r="M64" s="17">
        <v>0.45773550534378699</v>
      </c>
      <c r="N64" s="17">
        <v>0.34184655650733697</v>
      </c>
      <c r="O64" s="17">
        <v>0.44348401967498602</v>
      </c>
      <c r="P64" s="17"/>
      <c r="Q64" s="17">
        <v>0.43336031456160501</v>
      </c>
      <c r="R64" s="17">
        <v>0.405920916892613</v>
      </c>
      <c r="S64" s="17">
        <v>0.37623730924043203</v>
      </c>
      <c r="T64" s="17">
        <v>0.44129162333519401</v>
      </c>
      <c r="U64" s="17">
        <v>0.39574274067542398</v>
      </c>
      <c r="V64" s="17">
        <v>0.33310718538320899</v>
      </c>
      <c r="W64" s="17">
        <v>0.45803373154631399</v>
      </c>
      <c r="X64" s="17">
        <v>0.60677082633800505</v>
      </c>
      <c r="Y64" s="17">
        <v>0.49418864011846197</v>
      </c>
      <c r="Z64" s="17"/>
      <c r="AA64" s="17">
        <v>0.43059707627032501</v>
      </c>
      <c r="AB64" s="17">
        <v>0.43987705505292601</v>
      </c>
      <c r="AC64" s="17">
        <v>0.41878853817909401</v>
      </c>
      <c r="AD64" s="17">
        <v>0.39362727955918397</v>
      </c>
      <c r="AE64" s="17">
        <v>0.66622861314848203</v>
      </c>
      <c r="AF64" s="17"/>
      <c r="AG64" s="17">
        <v>0.41269442971575199</v>
      </c>
      <c r="AH64" s="17">
        <v>0.44737009613400402</v>
      </c>
      <c r="AI64" s="17"/>
      <c r="AJ64" s="17">
        <v>0.40129788123458499</v>
      </c>
      <c r="AK64" s="17">
        <v>0.328553163485029</v>
      </c>
      <c r="AL64" s="17">
        <v>0.459160858695769</v>
      </c>
      <c r="AM64" s="17">
        <v>0.53260403772860099</v>
      </c>
      <c r="AN64" s="17"/>
      <c r="AO64" s="17">
        <v>0.46439253099010103</v>
      </c>
      <c r="AP64" s="17">
        <v>0.34678788211197697</v>
      </c>
      <c r="AQ64" s="17">
        <v>0.44974171188770201</v>
      </c>
      <c r="AR64" s="17"/>
      <c r="AS64" s="17">
        <v>0.46475041287206298</v>
      </c>
      <c r="AT64" s="17">
        <v>0.427008200963645</v>
      </c>
      <c r="AU64" s="17">
        <v>0.47075220765236903</v>
      </c>
      <c r="AV64" s="17">
        <v>0.55022918368514495</v>
      </c>
      <c r="AW64" s="17">
        <v>0.38645360745328999</v>
      </c>
      <c r="AX64" s="17"/>
      <c r="AY64" s="17">
        <v>0.43931650704882702</v>
      </c>
      <c r="AZ64" s="17">
        <v>0.43839778320805001</v>
      </c>
      <c r="BA64" s="17">
        <v>0.399521605178978</v>
      </c>
    </row>
    <row r="65" spans="2:53" x14ac:dyDescent="0.35">
      <c r="B65" t="s">
        <v>106</v>
      </c>
      <c r="C65" s="17">
        <v>0.426651947727753</v>
      </c>
      <c r="D65" s="17">
        <v>0.44074633898391302</v>
      </c>
      <c r="E65" s="17">
        <v>0.41257144081220998</v>
      </c>
      <c r="F65" s="17"/>
      <c r="G65" s="17">
        <v>0.48959726576836798</v>
      </c>
      <c r="H65" s="17">
        <v>0.39601423533692598</v>
      </c>
      <c r="I65" s="17">
        <v>0.42128980945914102</v>
      </c>
      <c r="J65" s="17">
        <v>0.50034699843082298</v>
      </c>
      <c r="K65" s="17"/>
      <c r="L65" s="17">
        <v>0.46931938103079801</v>
      </c>
      <c r="M65" s="17">
        <v>0.48955860994983502</v>
      </c>
      <c r="N65" s="17">
        <v>0.330526591669076</v>
      </c>
      <c r="O65" s="17">
        <v>0.40144511217204698</v>
      </c>
      <c r="P65" s="17"/>
      <c r="Q65" s="17">
        <v>0.45927428537410597</v>
      </c>
      <c r="R65" s="17">
        <v>0.419761171127086</v>
      </c>
      <c r="S65" s="17">
        <v>0.45923371203473501</v>
      </c>
      <c r="T65" s="17">
        <v>0.45479449073039302</v>
      </c>
      <c r="U65" s="17">
        <v>0.41282951563665499</v>
      </c>
      <c r="V65" s="17">
        <v>0.424615196972775</v>
      </c>
      <c r="W65" s="17">
        <v>0.42120100426197399</v>
      </c>
      <c r="X65" s="17">
        <v>0.39507928548086502</v>
      </c>
      <c r="Y65" s="17">
        <v>0.37121389135823601</v>
      </c>
      <c r="Z65" s="17"/>
      <c r="AA65" s="17">
        <v>0.401573682416559</v>
      </c>
      <c r="AB65" s="17">
        <v>0.35847910313209302</v>
      </c>
      <c r="AC65" s="17">
        <v>0.49017760592349702</v>
      </c>
      <c r="AD65" s="17">
        <v>0.49526827291932302</v>
      </c>
      <c r="AE65" s="17">
        <v>0.52405910345206796</v>
      </c>
      <c r="AF65" s="17"/>
      <c r="AG65" s="17">
        <v>0.43588549523326298</v>
      </c>
      <c r="AH65" s="17">
        <v>0.41655852477251498</v>
      </c>
      <c r="AI65" s="17"/>
      <c r="AJ65" s="17">
        <v>0.47015034284624502</v>
      </c>
      <c r="AK65" s="17">
        <v>0.38581109107938699</v>
      </c>
      <c r="AL65" s="17">
        <v>0.39668222952809401</v>
      </c>
      <c r="AM65" s="17">
        <v>0.45808696733196802</v>
      </c>
      <c r="AN65" s="17"/>
      <c r="AO65" s="17">
        <v>0.43554006526718603</v>
      </c>
      <c r="AP65" s="17">
        <v>0.39864150488037098</v>
      </c>
      <c r="AQ65" s="17">
        <v>0.436175972570923</v>
      </c>
      <c r="AR65" s="17"/>
      <c r="AS65" s="17">
        <v>0.41466155631687801</v>
      </c>
      <c r="AT65" s="17">
        <v>0.48795887681887801</v>
      </c>
      <c r="AU65" s="17">
        <v>0.47941189255840999</v>
      </c>
      <c r="AV65" s="17">
        <v>0.237353776735514</v>
      </c>
      <c r="AW65" s="17">
        <v>0.31928753064116999</v>
      </c>
      <c r="AX65" s="17"/>
      <c r="AY65" s="17">
        <v>0.38439709993861898</v>
      </c>
      <c r="AZ65" s="17">
        <v>0.47065851183003998</v>
      </c>
      <c r="BA65" s="17">
        <v>0.432313818499164</v>
      </c>
    </row>
    <row r="66" spans="2:53" x14ac:dyDescent="0.35">
      <c r="B66" t="s">
        <v>107</v>
      </c>
      <c r="C66" s="17">
        <v>0.39123308900709602</v>
      </c>
      <c r="D66" s="17">
        <v>0.46411864134108399</v>
      </c>
      <c r="E66" s="17">
        <v>0.31841933600208899</v>
      </c>
      <c r="F66" s="17"/>
      <c r="G66" s="17">
        <v>0.30621221382706398</v>
      </c>
      <c r="H66" s="17">
        <v>0.35808910915296799</v>
      </c>
      <c r="I66" s="17">
        <v>0.44680793365876598</v>
      </c>
      <c r="J66" s="17">
        <v>0.45317621488374299</v>
      </c>
      <c r="K66" s="17"/>
      <c r="L66" s="17">
        <v>0.43741801460958901</v>
      </c>
      <c r="M66" s="17">
        <v>0.44453273364969298</v>
      </c>
      <c r="N66" s="17">
        <v>0.33387671168088201</v>
      </c>
      <c r="O66" s="17">
        <v>0.33796028333119799</v>
      </c>
      <c r="P66" s="17"/>
      <c r="Q66" s="17">
        <v>0.40725746197657597</v>
      </c>
      <c r="R66" s="17">
        <v>0.39707459930022099</v>
      </c>
      <c r="S66" s="17">
        <v>0.44123011012128099</v>
      </c>
      <c r="T66" s="17">
        <v>0.356399594209177</v>
      </c>
      <c r="U66" s="17">
        <v>0.36196204416394101</v>
      </c>
      <c r="V66" s="17">
        <v>0.36507251089966603</v>
      </c>
      <c r="W66" s="17">
        <v>0.37127224557803601</v>
      </c>
      <c r="X66" s="17">
        <v>0.52385560469627201</v>
      </c>
      <c r="Y66" s="17">
        <v>0.36091314867610702</v>
      </c>
      <c r="Z66" s="17"/>
      <c r="AA66" s="17">
        <v>0.356354639524053</v>
      </c>
      <c r="AB66" s="17">
        <v>0.38385248179643899</v>
      </c>
      <c r="AC66" s="17">
        <v>0.419579173406529</v>
      </c>
      <c r="AD66" s="17">
        <v>0.42988364552755898</v>
      </c>
      <c r="AE66" s="17">
        <v>0.44968822311802298</v>
      </c>
      <c r="AF66" s="17"/>
      <c r="AG66" s="17">
        <v>0.38083081205782499</v>
      </c>
      <c r="AH66" s="17">
        <v>0.40260407950493798</v>
      </c>
      <c r="AI66" s="17"/>
      <c r="AJ66" s="17">
        <v>0.44290689426380703</v>
      </c>
      <c r="AK66" s="17">
        <v>0.35066188220602401</v>
      </c>
      <c r="AL66" s="17">
        <v>0.38800265484728902</v>
      </c>
      <c r="AM66" s="17">
        <v>0.39112589986734497</v>
      </c>
      <c r="AN66" s="17"/>
      <c r="AO66" s="17">
        <v>0.39924620512042402</v>
      </c>
      <c r="AP66" s="17">
        <v>0.34272951032656901</v>
      </c>
      <c r="AQ66" s="17">
        <v>0.40953885606917501</v>
      </c>
      <c r="AR66" s="17"/>
      <c r="AS66" s="17">
        <v>0.45660479122209402</v>
      </c>
      <c r="AT66" s="17">
        <v>0.377798886325452</v>
      </c>
      <c r="AU66" s="17">
        <v>0.43484300342132398</v>
      </c>
      <c r="AV66" s="17">
        <v>0.44037758615413802</v>
      </c>
      <c r="AW66" s="17">
        <v>0.30002981248983901</v>
      </c>
      <c r="AX66" s="17"/>
      <c r="AY66" s="17">
        <v>0.43557593368378</v>
      </c>
      <c r="AZ66" s="17">
        <v>0.38634175016287298</v>
      </c>
      <c r="BA66" s="17">
        <v>0.38252751545516001</v>
      </c>
    </row>
    <row r="67" spans="2:53" x14ac:dyDescent="0.35">
      <c r="B67" t="s">
        <v>108</v>
      </c>
      <c r="C67" s="17">
        <v>0.372884492815932</v>
      </c>
      <c r="D67" s="17">
        <v>0.386951641972058</v>
      </c>
      <c r="E67" s="17">
        <v>0.358831201164314</v>
      </c>
      <c r="F67" s="17"/>
      <c r="G67" s="17">
        <v>0.36559578025714101</v>
      </c>
      <c r="H67" s="17">
        <v>0.36125743356352402</v>
      </c>
      <c r="I67" s="17">
        <v>0.38548786457855799</v>
      </c>
      <c r="J67" s="17">
        <v>0.39057600427302203</v>
      </c>
      <c r="K67" s="17"/>
      <c r="L67" s="17">
        <v>0.36564599412556398</v>
      </c>
      <c r="M67" s="17">
        <v>0.45318950826965898</v>
      </c>
      <c r="N67" s="17">
        <v>0.33428022996067103</v>
      </c>
      <c r="O67" s="17">
        <v>0.33264814461354603</v>
      </c>
      <c r="P67" s="17"/>
      <c r="Q67" s="17">
        <v>0.42919041370561301</v>
      </c>
      <c r="R67" s="17">
        <v>0.353551752140154</v>
      </c>
      <c r="S67" s="17">
        <v>0.499528316520299</v>
      </c>
      <c r="T67" s="17">
        <v>0.35497276709457398</v>
      </c>
      <c r="U67" s="17">
        <v>0.30590941058384402</v>
      </c>
      <c r="V67" s="17">
        <v>0.30826880647057697</v>
      </c>
      <c r="W67" s="17">
        <v>0.38076796568210702</v>
      </c>
      <c r="X67" s="17">
        <v>0.53904066012001495</v>
      </c>
      <c r="Y67" s="17">
        <v>0.27317404528098099</v>
      </c>
      <c r="Z67" s="17"/>
      <c r="AA67" s="17">
        <v>0.35694209174181701</v>
      </c>
      <c r="AB67" s="17">
        <v>0.35096369031633701</v>
      </c>
      <c r="AC67" s="17">
        <v>0.44729743792334098</v>
      </c>
      <c r="AD67" s="17">
        <v>0.347119019624266</v>
      </c>
      <c r="AE67" s="17">
        <v>0.35710987780065201</v>
      </c>
      <c r="AF67" s="17"/>
      <c r="AG67" s="17">
        <v>0.35329430322003402</v>
      </c>
      <c r="AH67" s="17">
        <v>0.39429902165728298</v>
      </c>
      <c r="AI67" s="17"/>
      <c r="AJ67" s="17">
        <v>0.45269054568685402</v>
      </c>
      <c r="AK67" s="17">
        <v>0.36133843133778698</v>
      </c>
      <c r="AL67" s="17">
        <v>0.36420687570548599</v>
      </c>
      <c r="AM67" s="17">
        <v>0.322446268052903</v>
      </c>
      <c r="AN67" s="17"/>
      <c r="AO67" s="17">
        <v>0.43915311270928498</v>
      </c>
      <c r="AP67" s="17">
        <v>0.33703864710287001</v>
      </c>
      <c r="AQ67" s="17">
        <v>0.36073545890115399</v>
      </c>
      <c r="AR67" s="17"/>
      <c r="AS67" s="17">
        <v>0.36204066294508103</v>
      </c>
      <c r="AT67" s="17">
        <v>0.398483797292224</v>
      </c>
      <c r="AU67" s="17">
        <v>0.40614520525154901</v>
      </c>
      <c r="AV67" s="17">
        <v>0.54242254627155095</v>
      </c>
      <c r="AW67" s="17">
        <v>0.31160622539699601</v>
      </c>
      <c r="AX67" s="17"/>
      <c r="AY67" s="17">
        <v>0.33566026391715498</v>
      </c>
      <c r="AZ67" s="17">
        <v>0.38434441996603003</v>
      </c>
      <c r="BA67" s="17">
        <v>0.39223959229732303</v>
      </c>
    </row>
    <row r="68" spans="2:53" x14ac:dyDescent="0.35">
      <c r="B68" t="s">
        <v>109</v>
      </c>
      <c r="C68" s="17">
        <v>0.35601785977800698</v>
      </c>
      <c r="D68" s="17">
        <v>0.34165944842046198</v>
      </c>
      <c r="E68" s="17">
        <v>0.37036212670956198</v>
      </c>
      <c r="F68" s="17"/>
      <c r="G68" s="17">
        <v>0.374096390627005</v>
      </c>
      <c r="H68" s="17">
        <v>0.34576647041810699</v>
      </c>
      <c r="I68" s="17">
        <v>0.36812663884459501</v>
      </c>
      <c r="J68" s="17">
        <v>0.34083407440796398</v>
      </c>
      <c r="K68" s="17"/>
      <c r="L68" s="17">
        <v>0.40246258359082798</v>
      </c>
      <c r="M68" s="17">
        <v>0.422809192134319</v>
      </c>
      <c r="N68" s="17">
        <v>0.253965427416803</v>
      </c>
      <c r="O68" s="17">
        <v>0.327624784326567</v>
      </c>
      <c r="P68" s="17"/>
      <c r="Q68" s="17">
        <v>0.42894497806181497</v>
      </c>
      <c r="R68" s="17">
        <v>0.29333477224183202</v>
      </c>
      <c r="S68" s="17">
        <v>0.437421746353649</v>
      </c>
      <c r="T68" s="17">
        <v>0.29185476851974401</v>
      </c>
      <c r="U68" s="17">
        <v>0.41207508204424798</v>
      </c>
      <c r="V68" s="17">
        <v>0.32670497752825201</v>
      </c>
      <c r="W68" s="17">
        <v>0.36786250840836199</v>
      </c>
      <c r="X68" s="17">
        <v>0.43748061899116197</v>
      </c>
      <c r="Y68" s="17">
        <v>0.27770493654732797</v>
      </c>
      <c r="Z68" s="17"/>
      <c r="AA68" s="17">
        <v>0.29179643675136901</v>
      </c>
      <c r="AB68" s="17">
        <v>0.31103009317782299</v>
      </c>
      <c r="AC68" s="17">
        <v>0.43486638521711601</v>
      </c>
      <c r="AD68" s="17">
        <v>0.44396232368673899</v>
      </c>
      <c r="AE68" s="17">
        <v>0.30238220017141998</v>
      </c>
      <c r="AF68" s="17"/>
      <c r="AG68" s="17">
        <v>0.34897403354622902</v>
      </c>
      <c r="AH68" s="17">
        <v>0.36371764334852702</v>
      </c>
      <c r="AI68" s="17"/>
      <c r="AJ68" s="17">
        <v>0.41456803279728299</v>
      </c>
      <c r="AK68" s="17">
        <v>0.36264063449316303</v>
      </c>
      <c r="AL68" s="17">
        <v>0.352450951367756</v>
      </c>
      <c r="AM68" s="17">
        <v>0.30067009272780998</v>
      </c>
      <c r="AN68" s="17"/>
      <c r="AO68" s="17">
        <v>0.42107155751727399</v>
      </c>
      <c r="AP68" s="17">
        <v>0.34850402701970701</v>
      </c>
      <c r="AQ68" s="17">
        <v>0.32643686846811099</v>
      </c>
      <c r="AR68" s="17"/>
      <c r="AS68" s="17">
        <v>0.31347297279592401</v>
      </c>
      <c r="AT68" s="17">
        <v>0.38922491292047101</v>
      </c>
      <c r="AU68" s="17">
        <v>0.46375517235274799</v>
      </c>
      <c r="AV68" s="17">
        <v>0.242119902876471</v>
      </c>
      <c r="AW68" s="17">
        <v>0.335385712205376</v>
      </c>
      <c r="AX68" s="17"/>
      <c r="AY68" s="17">
        <v>0.296913632865063</v>
      </c>
      <c r="AZ68" s="17">
        <v>0.40499205705068397</v>
      </c>
      <c r="BA68" s="17">
        <v>0.412572866506977</v>
      </c>
    </row>
    <row r="69" spans="2:53" x14ac:dyDescent="0.35">
      <c r="B69" t="s">
        <v>110</v>
      </c>
      <c r="C69" s="17">
        <v>0.33990041186359599</v>
      </c>
      <c r="D69" s="17">
        <v>0.35434836775911799</v>
      </c>
      <c r="E69" s="17">
        <v>0.32546668860410699</v>
      </c>
      <c r="F69" s="17"/>
      <c r="G69" s="17">
        <v>0.36276011731354202</v>
      </c>
      <c r="H69" s="17">
        <v>0.32436690111629002</v>
      </c>
      <c r="I69" s="17">
        <v>0.35647127282888103</v>
      </c>
      <c r="J69" s="17">
        <v>0.32753870226269799</v>
      </c>
      <c r="K69" s="17"/>
      <c r="L69" s="17">
        <v>0.40856358430304002</v>
      </c>
      <c r="M69" s="17">
        <v>0.34418181787292101</v>
      </c>
      <c r="N69" s="17">
        <v>0.32578532787713099</v>
      </c>
      <c r="O69" s="17">
        <v>0.27507239893484198</v>
      </c>
      <c r="P69" s="17"/>
      <c r="Q69" s="17">
        <v>0.34909234498210201</v>
      </c>
      <c r="R69" s="17">
        <v>0.35466094292077499</v>
      </c>
      <c r="S69" s="17">
        <v>0.40719653796379102</v>
      </c>
      <c r="T69" s="17">
        <v>0.36458297087816</v>
      </c>
      <c r="U69" s="17">
        <v>0.32766703530513203</v>
      </c>
      <c r="V69" s="17">
        <v>0.29226639975148799</v>
      </c>
      <c r="W69" s="17">
        <v>0.34271220016987097</v>
      </c>
      <c r="X69" s="17">
        <v>0.41865896957951299</v>
      </c>
      <c r="Y69" s="17">
        <v>0.25608336684389899</v>
      </c>
      <c r="Z69" s="17"/>
      <c r="AA69" s="17">
        <v>0.263935232261856</v>
      </c>
      <c r="AB69" s="17">
        <v>0.359492585634822</v>
      </c>
      <c r="AC69" s="17">
        <v>0.412758704321398</v>
      </c>
      <c r="AD69" s="17">
        <v>0.39693410622626202</v>
      </c>
      <c r="AE69" s="17">
        <v>0.45718861352526302</v>
      </c>
      <c r="AF69" s="17"/>
      <c r="AG69" s="17">
        <v>0.35505288728469098</v>
      </c>
      <c r="AH69" s="17">
        <v>0.32333685997276401</v>
      </c>
      <c r="AI69" s="17"/>
      <c r="AJ69" s="17">
        <v>0.379420814115352</v>
      </c>
      <c r="AK69" s="17">
        <v>0.38127727525861499</v>
      </c>
      <c r="AL69" s="17">
        <v>0.31707518038888399</v>
      </c>
      <c r="AM69" s="17">
        <v>0.28221223741017099</v>
      </c>
      <c r="AN69" s="17"/>
      <c r="AO69" s="17">
        <v>0.35953426489573898</v>
      </c>
      <c r="AP69" s="17">
        <v>0.302509142636668</v>
      </c>
      <c r="AQ69" s="17">
        <v>0.34805288118273597</v>
      </c>
      <c r="AR69" s="17"/>
      <c r="AS69" s="17">
        <v>0.35608183502162899</v>
      </c>
      <c r="AT69" s="17">
        <v>0.347304711358847</v>
      </c>
      <c r="AU69" s="17">
        <v>0.41504383304001002</v>
      </c>
      <c r="AV69" s="17">
        <v>0.30433164835938997</v>
      </c>
      <c r="AW69" s="17">
        <v>0.24888126702643501</v>
      </c>
      <c r="AX69" s="17"/>
      <c r="AY69" s="17">
        <v>0.312112150888461</v>
      </c>
      <c r="AZ69" s="17">
        <v>0.36454100847290799</v>
      </c>
      <c r="BA69" s="17">
        <v>0.41203552516081898</v>
      </c>
    </row>
    <row r="70" spans="2:53" x14ac:dyDescent="0.35">
      <c r="B70" t="s">
        <v>111</v>
      </c>
      <c r="C70" s="17">
        <v>0.31895885763270998</v>
      </c>
      <c r="D70" s="17">
        <v>0.29753508920980398</v>
      </c>
      <c r="E70" s="17">
        <v>0.34036152156854399</v>
      </c>
      <c r="F70" s="17"/>
      <c r="G70" s="17">
        <v>0.32823052580141299</v>
      </c>
      <c r="H70" s="17">
        <v>0.31990336025851002</v>
      </c>
      <c r="I70" s="17">
        <v>0.32165239131679702</v>
      </c>
      <c r="J70" s="17">
        <v>0.29616188808038102</v>
      </c>
      <c r="K70" s="17"/>
      <c r="L70" s="17">
        <v>0.37923916507567901</v>
      </c>
      <c r="M70" s="17">
        <v>0.34619996546252801</v>
      </c>
      <c r="N70" s="17">
        <v>0.22516650158889001</v>
      </c>
      <c r="O70" s="17">
        <v>0.30933848220038501</v>
      </c>
      <c r="P70" s="17"/>
      <c r="Q70" s="17">
        <v>0.30591961426395697</v>
      </c>
      <c r="R70" s="17">
        <v>0.28101171036838601</v>
      </c>
      <c r="S70" s="17">
        <v>0.38627196008071901</v>
      </c>
      <c r="T70" s="17">
        <v>0.33803997701184502</v>
      </c>
      <c r="U70" s="17">
        <v>0.35008870005237303</v>
      </c>
      <c r="V70" s="17">
        <v>0.29958854519204398</v>
      </c>
      <c r="W70" s="17">
        <v>0.33096311689588898</v>
      </c>
      <c r="X70" s="17">
        <v>0.32938366643571998</v>
      </c>
      <c r="Y70" s="17">
        <v>0.29930801618404002</v>
      </c>
      <c r="Z70" s="17"/>
      <c r="AA70" s="17">
        <v>0.24900869226749001</v>
      </c>
      <c r="AB70" s="17">
        <v>0.307524073023901</v>
      </c>
      <c r="AC70" s="17">
        <v>0.37848265535005798</v>
      </c>
      <c r="AD70" s="17">
        <v>0.32752491712710802</v>
      </c>
      <c r="AE70" s="17">
        <v>0.37281182586752498</v>
      </c>
      <c r="AF70" s="17"/>
      <c r="AG70" s="17">
        <v>0.31007758721901202</v>
      </c>
      <c r="AH70" s="17">
        <v>0.32866719764090502</v>
      </c>
      <c r="AI70" s="17"/>
      <c r="AJ70" s="17">
        <v>0.37781984783996803</v>
      </c>
      <c r="AK70" s="17">
        <v>0.33508581053533099</v>
      </c>
      <c r="AL70" s="17">
        <v>0.28113267840968897</v>
      </c>
      <c r="AM70" s="17">
        <v>0.28418946303540499</v>
      </c>
      <c r="AN70" s="17"/>
      <c r="AO70" s="17">
        <v>0.39260512400467401</v>
      </c>
      <c r="AP70" s="17">
        <v>0.28117526070992599</v>
      </c>
      <c r="AQ70" s="17">
        <v>0.301405232166228</v>
      </c>
      <c r="AR70" s="17"/>
      <c r="AS70" s="17">
        <v>0.29746013666236398</v>
      </c>
      <c r="AT70" s="17">
        <v>0.34910868792779898</v>
      </c>
      <c r="AU70" s="17">
        <v>0.49149051634921798</v>
      </c>
      <c r="AV70" s="17">
        <v>0.30251710839222001</v>
      </c>
      <c r="AW70" s="17">
        <v>0.204545932491285</v>
      </c>
      <c r="AX70" s="17"/>
      <c r="AY70" s="17">
        <v>0.267468805058238</v>
      </c>
      <c r="AZ70" s="17">
        <v>0.331941552623224</v>
      </c>
      <c r="BA70" s="17">
        <v>0.49015136601381298</v>
      </c>
    </row>
    <row r="71" spans="2:53" x14ac:dyDescent="0.35">
      <c r="B71" t="s">
        <v>82</v>
      </c>
      <c r="C71" s="17">
        <v>2.83759597794577E-3</v>
      </c>
      <c r="D71" s="17">
        <v>1.94041305199537E-3</v>
      </c>
      <c r="E71" s="17">
        <v>3.7338950918100401E-3</v>
      </c>
      <c r="F71" s="17"/>
      <c r="G71" s="17">
        <v>0</v>
      </c>
      <c r="H71" s="17">
        <v>6.3912299375534403E-3</v>
      </c>
      <c r="I71" s="17">
        <v>0</v>
      </c>
      <c r="J71" s="17">
        <v>0</v>
      </c>
      <c r="K71" s="17"/>
      <c r="L71" s="17">
        <v>3.7476488125416699E-3</v>
      </c>
      <c r="M71" s="17">
        <v>3.7334544046916099E-3</v>
      </c>
      <c r="N71" s="17">
        <v>0</v>
      </c>
      <c r="O71" s="17">
        <v>3.4314809972705801E-3</v>
      </c>
      <c r="P71" s="17"/>
      <c r="Q71" s="17">
        <v>0</v>
      </c>
      <c r="R71" s="17">
        <v>6.2619875745515696E-3</v>
      </c>
      <c r="S71" s="17">
        <v>0</v>
      </c>
      <c r="T71" s="17">
        <v>0</v>
      </c>
      <c r="U71" s="17">
        <v>1.19083319701622E-2</v>
      </c>
      <c r="V71" s="17">
        <v>0</v>
      </c>
      <c r="W71" s="17">
        <v>9.0305318918325606E-3</v>
      </c>
      <c r="X71" s="17">
        <v>0</v>
      </c>
      <c r="Y71" s="17">
        <v>0</v>
      </c>
      <c r="Z71" s="17"/>
      <c r="AA71" s="17">
        <v>0</v>
      </c>
      <c r="AB71" s="17">
        <v>7.06712551985203E-3</v>
      </c>
      <c r="AC71" s="17">
        <v>3.9650294809372997E-3</v>
      </c>
      <c r="AD71" s="17">
        <v>0</v>
      </c>
      <c r="AE71" s="17">
        <v>0</v>
      </c>
      <c r="AF71" s="17"/>
      <c r="AG71" s="17">
        <v>0</v>
      </c>
      <c r="AH71" s="17">
        <v>5.9394434926092702E-3</v>
      </c>
      <c r="AI71" s="17"/>
      <c r="AJ71" s="17">
        <v>8.6041868535163008E-3</v>
      </c>
      <c r="AK71" s="17">
        <v>0</v>
      </c>
      <c r="AL71" s="17">
        <v>3.6485087600336098E-3</v>
      </c>
      <c r="AM71" s="17">
        <v>0</v>
      </c>
      <c r="AN71" s="17"/>
      <c r="AO71" s="17">
        <v>0</v>
      </c>
      <c r="AP71" s="17">
        <v>4.3292147643915696E-3</v>
      </c>
      <c r="AQ71" s="17">
        <v>3.61828448343677E-3</v>
      </c>
      <c r="AR71" s="17"/>
      <c r="AS71" s="17">
        <v>3.1686573244014801E-3</v>
      </c>
      <c r="AT71" s="17">
        <v>0</v>
      </c>
      <c r="AU71" s="17">
        <v>0</v>
      </c>
      <c r="AV71" s="17">
        <v>0</v>
      </c>
      <c r="AW71" s="17">
        <v>5.9265849482427599E-3</v>
      </c>
      <c r="AX71" s="17"/>
      <c r="AY71" s="17">
        <v>0</v>
      </c>
      <c r="AZ71" s="17">
        <v>1.75913149316563E-3</v>
      </c>
      <c r="BA71" s="17">
        <v>1.1485767604530401E-2</v>
      </c>
    </row>
    <row r="72" spans="2:53" x14ac:dyDescent="0.35">
      <c r="B72" t="s">
        <v>112</v>
      </c>
      <c r="C72" s="17">
        <v>1.55111479071957E-2</v>
      </c>
      <c r="D72" s="17">
        <v>1.6076364794752201E-2</v>
      </c>
      <c r="E72" s="17">
        <v>1.49464878130223E-2</v>
      </c>
      <c r="F72" s="17"/>
      <c r="G72" s="17">
        <v>2.59296893174173E-2</v>
      </c>
      <c r="H72" s="17">
        <v>1.4395614390731599E-2</v>
      </c>
      <c r="I72" s="17">
        <v>1.39639285398505E-2</v>
      </c>
      <c r="J72" s="17">
        <v>1.32153872451687E-2</v>
      </c>
      <c r="K72" s="17"/>
      <c r="L72" s="17">
        <v>1.0313278985553301E-2</v>
      </c>
      <c r="M72" s="17">
        <v>9.1796593044204903E-3</v>
      </c>
      <c r="N72" s="17">
        <v>2.2116825264992299E-2</v>
      </c>
      <c r="O72" s="17">
        <v>2.1958643006223699E-2</v>
      </c>
      <c r="P72" s="17"/>
      <c r="Q72" s="17">
        <v>1.55308089462827E-2</v>
      </c>
      <c r="R72" s="17">
        <v>1.6747602389001501E-2</v>
      </c>
      <c r="S72" s="17">
        <v>1.0287564909441599E-2</v>
      </c>
      <c r="T72" s="17">
        <v>1.0086717964345999E-2</v>
      </c>
      <c r="U72" s="17">
        <v>1.14864684650446E-2</v>
      </c>
      <c r="V72" s="17">
        <v>2.3822146835793302E-2</v>
      </c>
      <c r="W72" s="17">
        <v>1.9642163163476702E-2</v>
      </c>
      <c r="X72" s="17">
        <v>0</v>
      </c>
      <c r="Y72" s="17">
        <v>2.0964943014658299E-2</v>
      </c>
      <c r="Z72" s="17"/>
      <c r="AA72" s="17">
        <v>1.3337131128569201E-2</v>
      </c>
      <c r="AB72" s="17">
        <v>1.50755339197459E-2</v>
      </c>
      <c r="AC72" s="17">
        <v>1.0966063185835101E-2</v>
      </c>
      <c r="AD72" s="17">
        <v>1.4946170383217799E-2</v>
      </c>
      <c r="AE72" s="17">
        <v>0</v>
      </c>
      <c r="AF72" s="17"/>
      <c r="AG72" s="17">
        <v>1.7442178422834301E-2</v>
      </c>
      <c r="AH72" s="17">
        <v>1.3400289894911399E-2</v>
      </c>
      <c r="AI72" s="17"/>
      <c r="AJ72" s="17">
        <v>3.8069754510678001E-3</v>
      </c>
      <c r="AK72" s="17">
        <v>3.8095169978558802E-2</v>
      </c>
      <c r="AL72" s="17">
        <v>8.0234319594540797E-3</v>
      </c>
      <c r="AM72" s="17">
        <v>8.8851443159278995E-3</v>
      </c>
      <c r="AN72" s="17"/>
      <c r="AO72" s="17">
        <v>1.47078898495746E-2</v>
      </c>
      <c r="AP72" s="17">
        <v>1.62357530651113E-2</v>
      </c>
      <c r="AQ72" s="17">
        <v>1.58451886095257E-2</v>
      </c>
      <c r="AR72" s="17"/>
      <c r="AS72" s="17">
        <v>9.8946306964271692E-3</v>
      </c>
      <c r="AT72" s="17">
        <v>1.5803234386665699E-2</v>
      </c>
      <c r="AU72" s="17">
        <v>0</v>
      </c>
      <c r="AV72" s="17">
        <v>0</v>
      </c>
      <c r="AW72" s="17">
        <v>1.8752214177249E-2</v>
      </c>
      <c r="AX72" s="17"/>
      <c r="AY72" s="17">
        <v>4.5426207014965499E-3</v>
      </c>
      <c r="AZ72" s="17">
        <v>1.6985892432590199E-2</v>
      </c>
      <c r="BA72" s="17">
        <v>0</v>
      </c>
    </row>
    <row r="73" spans="2:53" x14ac:dyDescent="0.35">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row>
    <row r="74" spans="2:53" x14ac:dyDescent="0.35">
      <c r="B74" s="6" t="s">
        <v>115</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row>
    <row r="75" spans="2:53" x14ac:dyDescent="0.35">
      <c r="B75" s="24" t="s">
        <v>116</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row>
    <row r="76" spans="2:53" x14ac:dyDescent="0.35">
      <c r="B76" t="s">
        <v>98</v>
      </c>
      <c r="C76" s="17">
        <v>0.45854518514012599</v>
      </c>
      <c r="D76" s="17">
        <v>0.47830296266998301</v>
      </c>
      <c r="E76" s="17">
        <v>0.438793523148023</v>
      </c>
      <c r="F76" s="17"/>
      <c r="G76" s="17">
        <v>0.33748868580123798</v>
      </c>
      <c r="H76" s="17">
        <v>0.42719869846026098</v>
      </c>
      <c r="I76" s="17">
        <v>0.51058884095791801</v>
      </c>
      <c r="J76" s="17">
        <v>0.56201184734578702</v>
      </c>
      <c r="K76" s="17"/>
      <c r="L76" s="17">
        <v>0.49805345884811197</v>
      </c>
      <c r="M76" s="17">
        <v>0.51911961003214002</v>
      </c>
      <c r="N76" s="17">
        <v>0.42002135651815098</v>
      </c>
      <c r="O76" s="17">
        <v>0.38336893898868502</v>
      </c>
      <c r="P76" s="17"/>
      <c r="Q76" s="17">
        <v>0.43360931524324398</v>
      </c>
      <c r="R76" s="17">
        <v>0.47739060188287002</v>
      </c>
      <c r="S76" s="17">
        <v>0.48635147671178602</v>
      </c>
      <c r="T76" s="17">
        <v>0.40949444928769901</v>
      </c>
      <c r="U76" s="17">
        <v>0.41679135227062097</v>
      </c>
      <c r="V76" s="17">
        <v>0.47446716210144502</v>
      </c>
      <c r="W76" s="17">
        <v>0.48916522980674598</v>
      </c>
      <c r="X76" s="17">
        <v>0.44717475730869299</v>
      </c>
      <c r="Y76" s="17">
        <v>0.48659087120080502</v>
      </c>
      <c r="Z76" s="17"/>
      <c r="AA76" s="17">
        <v>0.42103829425602701</v>
      </c>
      <c r="AB76" s="17">
        <v>0.44981422119541498</v>
      </c>
      <c r="AC76" s="17">
        <v>0.516638795230419</v>
      </c>
      <c r="AD76" s="17">
        <v>0.47788367305281598</v>
      </c>
      <c r="AE76" s="17">
        <v>0.43849637334663899</v>
      </c>
      <c r="AF76" s="17"/>
      <c r="AG76" s="17">
        <v>0.43336435738899698</v>
      </c>
      <c r="AH76" s="17">
        <v>0.48612424290464501</v>
      </c>
      <c r="AI76" s="17"/>
      <c r="AJ76" s="17">
        <v>0.44662123594748199</v>
      </c>
      <c r="AK76" s="17">
        <v>0.44151547206186897</v>
      </c>
      <c r="AL76" s="17">
        <v>0.46760161767497299</v>
      </c>
      <c r="AM76" s="17">
        <v>0.47822421722479802</v>
      </c>
      <c r="AN76" s="17"/>
      <c r="AO76" s="17">
        <v>0.40519966716154299</v>
      </c>
      <c r="AP76" s="17">
        <v>0.382629857940812</v>
      </c>
      <c r="AQ76" s="17">
        <v>0.52177242655268397</v>
      </c>
      <c r="AR76" s="17"/>
      <c r="AS76" s="17">
        <v>0.529621418904756</v>
      </c>
      <c r="AT76" s="17">
        <v>0.42893548418442001</v>
      </c>
      <c r="AU76" s="17">
        <v>0.39831070460124701</v>
      </c>
      <c r="AV76" s="17">
        <v>0.26620034160102002</v>
      </c>
      <c r="AW76" s="17">
        <v>0.431392026106237</v>
      </c>
      <c r="AX76" s="17"/>
      <c r="AY76" s="17">
        <v>0.54061539699690897</v>
      </c>
      <c r="AZ76" s="17">
        <v>0.45909413716499498</v>
      </c>
      <c r="BA76" s="17">
        <v>0.424437466536222</v>
      </c>
    </row>
    <row r="77" spans="2:53" x14ac:dyDescent="0.35">
      <c r="B77" t="s">
        <v>99</v>
      </c>
      <c r="C77" s="17">
        <v>0.26780636815064801</v>
      </c>
      <c r="D77" s="17">
        <v>0.183378957454613</v>
      </c>
      <c r="E77" s="17">
        <v>0.35220764640254199</v>
      </c>
      <c r="F77" s="17"/>
      <c r="G77" s="17">
        <v>0.41453931624429002</v>
      </c>
      <c r="H77" s="17">
        <v>0.26996808594197103</v>
      </c>
      <c r="I77" s="17">
        <v>0.248309865326934</v>
      </c>
      <c r="J77" s="17">
        <v>0.15574939367874299</v>
      </c>
      <c r="K77" s="17"/>
      <c r="L77" s="17">
        <v>0.23739548943727501</v>
      </c>
      <c r="M77" s="17">
        <v>0.223393886275292</v>
      </c>
      <c r="N77" s="17">
        <v>0.31053523201505701</v>
      </c>
      <c r="O77" s="17">
        <v>0.31118364445652202</v>
      </c>
      <c r="P77" s="17"/>
      <c r="Q77" s="17">
        <v>0.24442443077398901</v>
      </c>
      <c r="R77" s="17">
        <v>0.24338360683896201</v>
      </c>
      <c r="S77" s="17">
        <v>0.38106135347940701</v>
      </c>
      <c r="T77" s="17">
        <v>0.30316354565720899</v>
      </c>
      <c r="U77" s="17">
        <v>0.23593519916268499</v>
      </c>
      <c r="V77" s="17">
        <v>0.26474521791616701</v>
      </c>
      <c r="W77" s="17">
        <v>0.28600068064034001</v>
      </c>
      <c r="X77" s="17">
        <v>0.23414535644954801</v>
      </c>
      <c r="Y77" s="17">
        <v>0.23733236405460201</v>
      </c>
      <c r="Z77" s="17"/>
      <c r="AA77" s="17">
        <v>0.34679062993211701</v>
      </c>
      <c r="AB77" s="17">
        <v>0.27957803999810898</v>
      </c>
      <c r="AC77" s="17">
        <v>0.22473120445515099</v>
      </c>
      <c r="AD77" s="17">
        <v>0.23642832380192499</v>
      </c>
      <c r="AE77" s="17">
        <v>9.6115367191568393E-2</v>
      </c>
      <c r="AF77" s="17"/>
      <c r="AG77" s="17">
        <v>0.263832008021535</v>
      </c>
      <c r="AH77" s="17">
        <v>0.27215924759770599</v>
      </c>
      <c r="AI77" s="17"/>
      <c r="AJ77" s="17">
        <v>0.29358152283288302</v>
      </c>
      <c r="AK77" s="17">
        <v>0.30133940219160998</v>
      </c>
      <c r="AL77" s="17">
        <v>0.26416860658171398</v>
      </c>
      <c r="AM77" s="17">
        <v>0.21430691741362501</v>
      </c>
      <c r="AN77" s="17"/>
      <c r="AO77" s="17">
        <v>0.341304073673458</v>
      </c>
      <c r="AP77" s="17">
        <v>0.30993195404589502</v>
      </c>
      <c r="AQ77" s="17">
        <v>0.216404132435178</v>
      </c>
      <c r="AR77" s="17"/>
      <c r="AS77" s="17">
        <v>0.21512215285498201</v>
      </c>
      <c r="AT77" s="17">
        <v>0.313480374517079</v>
      </c>
      <c r="AU77" s="17">
        <v>0.18158862721108299</v>
      </c>
      <c r="AV77" s="17">
        <v>0.52776253399115303</v>
      </c>
      <c r="AW77" s="17">
        <v>0.27757095485668698</v>
      </c>
      <c r="AX77" s="17"/>
      <c r="AY77" s="17">
        <v>0.197840248552937</v>
      </c>
      <c r="AZ77" s="17">
        <v>0.30259087243009197</v>
      </c>
      <c r="BA77" s="17">
        <v>0.214442004796046</v>
      </c>
    </row>
    <row r="78" spans="2:53" x14ac:dyDescent="0.35">
      <c r="B78" t="s">
        <v>100</v>
      </c>
      <c r="C78" s="17">
        <v>0.23331777595550501</v>
      </c>
      <c r="D78" s="17">
        <v>0.23353964289804799</v>
      </c>
      <c r="E78" s="17">
        <v>0.23309597768645901</v>
      </c>
      <c r="F78" s="17"/>
      <c r="G78" s="17">
        <v>0.20835458681753299</v>
      </c>
      <c r="H78" s="17">
        <v>0.247971884534361</v>
      </c>
      <c r="I78" s="17">
        <v>0.24814031642696199</v>
      </c>
      <c r="J78" s="17">
        <v>0.15430095190256601</v>
      </c>
      <c r="K78" s="17"/>
      <c r="L78" s="17">
        <v>0.266461834366435</v>
      </c>
      <c r="M78" s="17">
        <v>0.24104560456992799</v>
      </c>
      <c r="N78" s="17">
        <v>0.203600179149585</v>
      </c>
      <c r="O78" s="17">
        <v>0.21205895656903301</v>
      </c>
      <c r="P78" s="17"/>
      <c r="Q78" s="17">
        <v>0.23902795188981399</v>
      </c>
      <c r="R78" s="17">
        <v>0.23456129376547799</v>
      </c>
      <c r="S78" s="17">
        <v>0.217356937275753</v>
      </c>
      <c r="T78" s="17">
        <v>0.17544618943236301</v>
      </c>
      <c r="U78" s="17">
        <v>0.35879326324711802</v>
      </c>
      <c r="V78" s="17">
        <v>0.24968964491427001</v>
      </c>
      <c r="W78" s="17">
        <v>0.30423769677044199</v>
      </c>
      <c r="X78" s="17">
        <v>0.21190988982165501</v>
      </c>
      <c r="Y78" s="17">
        <v>0.146919931893499</v>
      </c>
      <c r="Z78" s="17"/>
      <c r="AA78" s="17">
        <v>0.212479637406502</v>
      </c>
      <c r="AB78" s="17">
        <v>0.21160140088749099</v>
      </c>
      <c r="AC78" s="17">
        <v>0.27885075172891</v>
      </c>
      <c r="AD78" s="17">
        <v>0.23044757563534399</v>
      </c>
      <c r="AE78" s="17">
        <v>0.16057118548432001</v>
      </c>
      <c r="AF78" s="17"/>
      <c r="AG78" s="17">
        <v>0.251320044485081</v>
      </c>
      <c r="AH78" s="17">
        <v>0.21360096566727699</v>
      </c>
      <c r="AI78" s="17"/>
      <c r="AJ78" s="17">
        <v>0.30715551425189203</v>
      </c>
      <c r="AK78" s="17">
        <v>0.222413961307319</v>
      </c>
      <c r="AL78" s="17">
        <v>0.212665466974645</v>
      </c>
      <c r="AM78" s="17">
        <v>0.19808128260838401</v>
      </c>
      <c r="AN78" s="17"/>
      <c r="AO78" s="17">
        <v>0.28487078386901499</v>
      </c>
      <c r="AP78" s="17">
        <v>0.21585089878893399</v>
      </c>
      <c r="AQ78" s="17">
        <v>0.21614593466775101</v>
      </c>
      <c r="AR78" s="17"/>
      <c r="AS78" s="17">
        <v>0.265157982264282</v>
      </c>
      <c r="AT78" s="17">
        <v>0.23193750343310601</v>
      </c>
      <c r="AU78" s="17">
        <v>0.235320237029816</v>
      </c>
      <c r="AV78" s="17">
        <v>0.23731249386991901</v>
      </c>
      <c r="AW78" s="17">
        <v>0.18478861745880601</v>
      </c>
      <c r="AX78" s="17"/>
      <c r="AY78" s="17">
        <v>0.23875480611657701</v>
      </c>
      <c r="AZ78" s="17">
        <v>0.23106285828623399</v>
      </c>
      <c r="BA78" s="17">
        <v>0.24243745917062701</v>
      </c>
    </row>
    <row r="79" spans="2:53" x14ac:dyDescent="0.35">
      <c r="B79" t="s">
        <v>101</v>
      </c>
      <c r="C79" s="17">
        <v>0.21982168563742799</v>
      </c>
      <c r="D79" s="17">
        <v>0.213664645400368</v>
      </c>
      <c r="E79" s="17">
        <v>0.22597682011297399</v>
      </c>
      <c r="F79" s="17"/>
      <c r="G79" s="17">
        <v>0.23463577728304999</v>
      </c>
      <c r="H79" s="17">
        <v>0.18807397598208</v>
      </c>
      <c r="I79" s="17">
        <v>0.23125234753357601</v>
      </c>
      <c r="J79" s="17">
        <v>0.29956539275534</v>
      </c>
      <c r="K79" s="17"/>
      <c r="L79" s="17">
        <v>0.209199075275119</v>
      </c>
      <c r="M79" s="17">
        <v>0.22089980735108</v>
      </c>
      <c r="N79" s="17">
        <v>0.25851527160365301</v>
      </c>
      <c r="O79" s="17">
        <v>0.19702934056387</v>
      </c>
      <c r="P79" s="17"/>
      <c r="Q79" s="17">
        <v>0.241453338525737</v>
      </c>
      <c r="R79" s="17">
        <v>0.18072646023136801</v>
      </c>
      <c r="S79" s="17">
        <v>0.31419468050566801</v>
      </c>
      <c r="T79" s="17">
        <v>0.17218939639837599</v>
      </c>
      <c r="U79" s="17">
        <v>0.169290950167202</v>
      </c>
      <c r="V79" s="17">
        <v>0.208193948068155</v>
      </c>
      <c r="W79" s="17">
        <v>0.23143669009220999</v>
      </c>
      <c r="X79" s="17">
        <v>0.29284260972896298</v>
      </c>
      <c r="Y79" s="17">
        <v>0.21436696824212101</v>
      </c>
      <c r="Z79" s="17"/>
      <c r="AA79" s="17">
        <v>0.24264010433595001</v>
      </c>
      <c r="AB79" s="17">
        <v>0.21231745420274201</v>
      </c>
      <c r="AC79" s="17">
        <v>0.18953278471917701</v>
      </c>
      <c r="AD79" s="17">
        <v>0.142305545566592</v>
      </c>
      <c r="AE79" s="17">
        <v>0.309861647984846</v>
      </c>
      <c r="AF79" s="17"/>
      <c r="AG79" s="17">
        <v>0.22258175869005201</v>
      </c>
      <c r="AH79" s="17">
        <v>0.216798742352762</v>
      </c>
      <c r="AI79" s="17"/>
      <c r="AJ79" s="17">
        <v>0.21327292820250501</v>
      </c>
      <c r="AK79" s="17">
        <v>0.17972375518585801</v>
      </c>
      <c r="AL79" s="17">
        <v>0.24161315816262199</v>
      </c>
      <c r="AM79" s="17">
        <v>0.24682956251410301</v>
      </c>
      <c r="AN79" s="17"/>
      <c r="AO79" s="17">
        <v>0.225745601606685</v>
      </c>
      <c r="AP79" s="17">
        <v>0.193008225464983</v>
      </c>
      <c r="AQ79" s="17">
        <v>0.228793607397663</v>
      </c>
      <c r="AR79" s="17"/>
      <c r="AS79" s="17">
        <v>0.204904729652538</v>
      </c>
      <c r="AT79" s="17">
        <v>0.215376007371091</v>
      </c>
      <c r="AU79" s="17">
        <v>0.35436954868827403</v>
      </c>
      <c r="AV79" s="17">
        <v>0.15454998268165299</v>
      </c>
      <c r="AW79" s="17">
        <v>0.22794755184964499</v>
      </c>
      <c r="AX79" s="17"/>
      <c r="AY79" s="17">
        <v>0.19780745469806801</v>
      </c>
      <c r="AZ79" s="17">
        <v>0.21121687994117899</v>
      </c>
      <c r="BA79" s="17">
        <v>0.28638766019270701</v>
      </c>
    </row>
    <row r="80" spans="2:53" x14ac:dyDescent="0.35">
      <c r="B80" t="s">
        <v>103</v>
      </c>
      <c r="C80" s="17">
        <v>0.20851372522998601</v>
      </c>
      <c r="D80" s="17">
        <v>0.193848213003537</v>
      </c>
      <c r="E80" s="17">
        <v>0.22317469810510501</v>
      </c>
      <c r="F80" s="17"/>
      <c r="G80" s="17">
        <v>0.21034806449186799</v>
      </c>
      <c r="H80" s="17">
        <v>0.194274783170899</v>
      </c>
      <c r="I80" s="17">
        <v>0.222489578510045</v>
      </c>
      <c r="J80" s="17">
        <v>0.22215940458396699</v>
      </c>
      <c r="K80" s="17"/>
      <c r="L80" s="17">
        <v>0.186772898675334</v>
      </c>
      <c r="M80" s="17">
        <v>0.190142478252387</v>
      </c>
      <c r="N80" s="17">
        <v>0.23717295062971899</v>
      </c>
      <c r="O80" s="17">
        <v>0.22716841403861299</v>
      </c>
      <c r="P80" s="17"/>
      <c r="Q80" s="17">
        <v>0.17057450609956001</v>
      </c>
      <c r="R80" s="17">
        <v>0.22847836256392101</v>
      </c>
      <c r="S80" s="17">
        <v>0.17904332196725201</v>
      </c>
      <c r="T80" s="17">
        <v>0.23482006170151801</v>
      </c>
      <c r="U80" s="17">
        <v>0.254137683451646</v>
      </c>
      <c r="V80" s="17">
        <v>0.199174124769043</v>
      </c>
      <c r="W80" s="17">
        <v>0.24911671519576101</v>
      </c>
      <c r="X80" s="17">
        <v>0.17137325652355201</v>
      </c>
      <c r="Y80" s="17">
        <v>0.19753623507739099</v>
      </c>
      <c r="Z80" s="17"/>
      <c r="AA80" s="17">
        <v>0.257203897836149</v>
      </c>
      <c r="AB80" s="17">
        <v>0.184940363457546</v>
      </c>
      <c r="AC80" s="17">
        <v>0.202519764191292</v>
      </c>
      <c r="AD80" s="17">
        <v>0.180380561282006</v>
      </c>
      <c r="AE80" s="17">
        <v>0</v>
      </c>
      <c r="AF80" s="17"/>
      <c r="AG80" s="17">
        <v>0.21358052111279999</v>
      </c>
      <c r="AH80" s="17">
        <v>0.20296436610191301</v>
      </c>
      <c r="AI80" s="17"/>
      <c r="AJ80" s="17">
        <v>0.18368206419362501</v>
      </c>
      <c r="AK80" s="17">
        <v>0.19367184717958999</v>
      </c>
      <c r="AL80" s="17">
        <v>0.21155432509441699</v>
      </c>
      <c r="AM80" s="17">
        <v>0.24270046472737999</v>
      </c>
      <c r="AN80" s="17"/>
      <c r="AO80" s="17">
        <v>0.20797349775124499</v>
      </c>
      <c r="AP80" s="17">
        <v>0.21934792833615199</v>
      </c>
      <c r="AQ80" s="17">
        <v>0.20058358911999999</v>
      </c>
      <c r="AR80" s="17"/>
      <c r="AS80" s="17">
        <v>0.214298357239146</v>
      </c>
      <c r="AT80" s="17">
        <v>0.20484959161669</v>
      </c>
      <c r="AU80" s="17">
        <v>0.164442338347844</v>
      </c>
      <c r="AV80" s="17">
        <v>0.14978385654069701</v>
      </c>
      <c r="AW80" s="17">
        <v>0.25035738754220699</v>
      </c>
      <c r="AX80" s="17"/>
      <c r="AY80" s="17">
        <v>0.19938732045524701</v>
      </c>
      <c r="AZ80" s="17">
        <v>0.20952832484814901</v>
      </c>
      <c r="BA80" s="17">
        <v>0.16528807087966499</v>
      </c>
    </row>
    <row r="81" spans="2:53" x14ac:dyDescent="0.35">
      <c r="B81" t="s">
        <v>102</v>
      </c>
      <c r="C81" s="17">
        <v>0.19528009356461901</v>
      </c>
      <c r="D81" s="17">
        <v>0.24224995548449099</v>
      </c>
      <c r="E81" s="17">
        <v>0.148324770018988</v>
      </c>
      <c r="F81" s="17"/>
      <c r="G81" s="17">
        <v>0.16612001707011401</v>
      </c>
      <c r="H81" s="17">
        <v>0.202834907121826</v>
      </c>
      <c r="I81" s="17">
        <v>0.19151976708783</v>
      </c>
      <c r="J81" s="17">
        <v>0.20812273303442999</v>
      </c>
      <c r="K81" s="17"/>
      <c r="L81" s="17">
        <v>0.24807234513767101</v>
      </c>
      <c r="M81" s="17">
        <v>0.21130821501900601</v>
      </c>
      <c r="N81" s="17">
        <v>0.14413542775513499</v>
      </c>
      <c r="O81" s="17">
        <v>0.166678981901245</v>
      </c>
      <c r="P81" s="17"/>
      <c r="Q81" s="17">
        <v>0.21744583135326301</v>
      </c>
      <c r="R81" s="17">
        <v>0.21860085597814699</v>
      </c>
      <c r="S81" s="17">
        <v>0.17997631883308801</v>
      </c>
      <c r="T81" s="17">
        <v>0.15235026537462601</v>
      </c>
      <c r="U81" s="17">
        <v>0.19776382655261401</v>
      </c>
      <c r="V81" s="17">
        <v>0.15036148706407301</v>
      </c>
      <c r="W81" s="17">
        <v>0.22246281269538201</v>
      </c>
      <c r="X81" s="17">
        <v>0.17851353732254099</v>
      </c>
      <c r="Y81" s="17">
        <v>0.209360905334078</v>
      </c>
      <c r="Z81" s="17"/>
      <c r="AA81" s="17">
        <v>0.12011369286594099</v>
      </c>
      <c r="AB81" s="17">
        <v>0.164588123340521</v>
      </c>
      <c r="AC81" s="17">
        <v>0.28236014572201801</v>
      </c>
      <c r="AD81" s="17">
        <v>0.25949487556452799</v>
      </c>
      <c r="AE81" s="17">
        <v>0.23686630746016599</v>
      </c>
      <c r="AF81" s="17"/>
      <c r="AG81" s="17">
        <v>0.17900763735198999</v>
      </c>
      <c r="AH81" s="17">
        <v>0.21310234366275599</v>
      </c>
      <c r="AI81" s="17"/>
      <c r="AJ81" s="17">
        <v>0.207516007117752</v>
      </c>
      <c r="AK81" s="17">
        <v>0.16607151801355</v>
      </c>
      <c r="AL81" s="17">
        <v>0.181873502356175</v>
      </c>
      <c r="AM81" s="17">
        <v>0.226279997357417</v>
      </c>
      <c r="AN81" s="17"/>
      <c r="AO81" s="17">
        <v>0.18484753631546</v>
      </c>
      <c r="AP81" s="17">
        <v>0.208675946522838</v>
      </c>
      <c r="AQ81" s="17">
        <v>0.19237522151553799</v>
      </c>
      <c r="AR81" s="17"/>
      <c r="AS81" s="17">
        <v>0.20530978844391201</v>
      </c>
      <c r="AT81" s="17">
        <v>0.17824585491356201</v>
      </c>
      <c r="AU81" s="17">
        <v>0.28086441532503198</v>
      </c>
      <c r="AV81" s="17">
        <v>0.23514884118513801</v>
      </c>
      <c r="AW81" s="17">
        <v>0.178289112966806</v>
      </c>
      <c r="AX81" s="17"/>
      <c r="AY81" s="17">
        <v>0.20091954531505099</v>
      </c>
      <c r="AZ81" s="17">
        <v>0.17551693187909601</v>
      </c>
      <c r="BA81" s="17">
        <v>0.28359167734348201</v>
      </c>
    </row>
    <row r="82" spans="2:53" x14ac:dyDescent="0.35">
      <c r="B82" t="s">
        <v>106</v>
      </c>
      <c r="C82" s="17">
        <v>0.174290048147308</v>
      </c>
      <c r="D82" s="17">
        <v>0.17112047988310999</v>
      </c>
      <c r="E82" s="17">
        <v>0.17745863534901801</v>
      </c>
      <c r="F82" s="17"/>
      <c r="G82" s="17">
        <v>0.232681296284032</v>
      </c>
      <c r="H82" s="17">
        <v>0.15290227156583899</v>
      </c>
      <c r="I82" s="17">
        <v>0.18533240082084099</v>
      </c>
      <c r="J82" s="17">
        <v>0.163644661653012</v>
      </c>
      <c r="K82" s="17"/>
      <c r="L82" s="17">
        <v>0.16683189746135199</v>
      </c>
      <c r="M82" s="17">
        <v>0.19865643360607199</v>
      </c>
      <c r="N82" s="17">
        <v>0.13784308631412501</v>
      </c>
      <c r="O82" s="17">
        <v>0.18966939369397801</v>
      </c>
      <c r="P82" s="17"/>
      <c r="Q82" s="17">
        <v>0.19351903895046499</v>
      </c>
      <c r="R82" s="17">
        <v>0.14039924518500599</v>
      </c>
      <c r="S82" s="17">
        <v>0.14582841357438101</v>
      </c>
      <c r="T82" s="17">
        <v>0.19553801491574699</v>
      </c>
      <c r="U82" s="17">
        <v>0.19773837924110699</v>
      </c>
      <c r="V82" s="17">
        <v>0.243259845939897</v>
      </c>
      <c r="W82" s="17">
        <v>0.14293924022444901</v>
      </c>
      <c r="X82" s="17">
        <v>0.121081320763631</v>
      </c>
      <c r="Y82" s="17">
        <v>0.162196620688249</v>
      </c>
      <c r="Z82" s="17"/>
      <c r="AA82" s="17">
        <v>0.16178565721149099</v>
      </c>
      <c r="AB82" s="17">
        <v>0.15805134962334799</v>
      </c>
      <c r="AC82" s="17">
        <v>0.20197728975864601</v>
      </c>
      <c r="AD82" s="17">
        <v>0.20336169508085</v>
      </c>
      <c r="AE82" s="17">
        <v>0.30206695011303603</v>
      </c>
      <c r="AF82" s="17"/>
      <c r="AG82" s="17">
        <v>0.18460113887641799</v>
      </c>
      <c r="AH82" s="17">
        <v>0.16299692587015899</v>
      </c>
      <c r="AI82" s="17"/>
      <c r="AJ82" s="17">
        <v>0.17009493551895</v>
      </c>
      <c r="AK82" s="17">
        <v>0.15909124208421499</v>
      </c>
      <c r="AL82" s="17">
        <v>0.179799841089789</v>
      </c>
      <c r="AM82" s="17">
        <v>0.18849853598091901</v>
      </c>
      <c r="AN82" s="17"/>
      <c r="AO82" s="17">
        <v>0.17653009786891899</v>
      </c>
      <c r="AP82" s="17">
        <v>0.15516533494981</v>
      </c>
      <c r="AQ82" s="17">
        <v>0.18061958503718301</v>
      </c>
      <c r="AR82" s="17"/>
      <c r="AS82" s="17">
        <v>0.16394614009057401</v>
      </c>
      <c r="AT82" s="17">
        <v>0.19781943046577799</v>
      </c>
      <c r="AU82" s="17">
        <v>0.22252077440265899</v>
      </c>
      <c r="AV82" s="17">
        <v>8.4992754764215903E-2</v>
      </c>
      <c r="AW82" s="17">
        <v>0.143079447042463</v>
      </c>
      <c r="AX82" s="17"/>
      <c r="AY82" s="17">
        <v>0.153840718342583</v>
      </c>
      <c r="AZ82" s="17">
        <v>0.18949209692604899</v>
      </c>
      <c r="BA82" s="17">
        <v>0.17395261084754801</v>
      </c>
    </row>
    <row r="83" spans="2:53" x14ac:dyDescent="0.35">
      <c r="B83" t="s">
        <v>105</v>
      </c>
      <c r="C83" s="17">
        <v>0.122053400435213</v>
      </c>
      <c r="D83" s="17">
        <v>0.13569016245552301</v>
      </c>
      <c r="E83" s="17">
        <v>0.108420859341718</v>
      </c>
      <c r="F83" s="17"/>
      <c r="G83" s="17">
        <v>6.7872213703849799E-2</v>
      </c>
      <c r="H83" s="17">
        <v>9.4738885394107394E-2</v>
      </c>
      <c r="I83" s="17">
        <v>0.16605930842438399</v>
      </c>
      <c r="J83" s="17">
        <v>0.159169807500365</v>
      </c>
      <c r="K83" s="17"/>
      <c r="L83" s="17">
        <v>0.14256799766953901</v>
      </c>
      <c r="M83" s="17">
        <v>0.142794939426483</v>
      </c>
      <c r="N83" s="17">
        <v>9.6651788187856996E-2</v>
      </c>
      <c r="O83" s="17">
        <v>9.6617953417301103E-2</v>
      </c>
      <c r="P83" s="17"/>
      <c r="Q83" s="17">
        <v>0.13906170236307699</v>
      </c>
      <c r="R83" s="17">
        <v>0.136912550089973</v>
      </c>
      <c r="S83" s="17">
        <v>7.44382998623805E-2</v>
      </c>
      <c r="T83" s="17">
        <v>0.131925403292732</v>
      </c>
      <c r="U83" s="17">
        <v>0.111139853153827</v>
      </c>
      <c r="V83" s="17">
        <v>5.8446013578565603E-2</v>
      </c>
      <c r="W83" s="17">
        <v>0.103749851390151</v>
      </c>
      <c r="X83" s="17">
        <v>0.15190218087360299</v>
      </c>
      <c r="Y83" s="17">
        <v>0.17090379712588499</v>
      </c>
      <c r="Z83" s="17"/>
      <c r="AA83" s="17">
        <v>0.10930804028796499</v>
      </c>
      <c r="AB83" s="17">
        <v>0.15075424879815399</v>
      </c>
      <c r="AC83" s="17">
        <v>0.10335117872716799</v>
      </c>
      <c r="AD83" s="17">
        <v>0.10304045123253</v>
      </c>
      <c r="AE83" s="17">
        <v>0.37085159203038498</v>
      </c>
      <c r="AF83" s="17"/>
      <c r="AG83" s="17">
        <v>0.118996877010191</v>
      </c>
      <c r="AH83" s="17">
        <v>0.12540102811967299</v>
      </c>
      <c r="AI83" s="17"/>
      <c r="AJ83" s="17">
        <v>6.9478319478055994E-2</v>
      </c>
      <c r="AK83" s="17">
        <v>7.7746536400121802E-2</v>
      </c>
      <c r="AL83" s="17">
        <v>0.131390066107197</v>
      </c>
      <c r="AM83" s="17">
        <v>0.20494442212137401</v>
      </c>
      <c r="AN83" s="17"/>
      <c r="AO83" s="17">
        <v>8.0897223791474904E-2</v>
      </c>
      <c r="AP83" s="17">
        <v>0.117487922378936</v>
      </c>
      <c r="AQ83" s="17">
        <v>0.14420210046856499</v>
      </c>
      <c r="AR83" s="17"/>
      <c r="AS83" s="17">
        <v>0.13591736733979501</v>
      </c>
      <c r="AT83" s="17">
        <v>0.106773973861365</v>
      </c>
      <c r="AU83" s="17">
        <v>0.140476608663166</v>
      </c>
      <c r="AV83" s="17">
        <v>0.232135526195935</v>
      </c>
      <c r="AW83" s="17">
        <v>0.13140696252784201</v>
      </c>
      <c r="AX83" s="17"/>
      <c r="AY83" s="17">
        <v>0.17112475105727901</v>
      </c>
      <c r="AZ83" s="17">
        <v>0.112417958911189</v>
      </c>
      <c r="BA83" s="17">
        <v>0.107841295742719</v>
      </c>
    </row>
    <row r="84" spans="2:53" x14ac:dyDescent="0.35">
      <c r="B84" t="s">
        <v>104</v>
      </c>
      <c r="C84" s="17">
        <v>0.119516885175607</v>
      </c>
      <c r="D84" s="17">
        <v>0.116476486240806</v>
      </c>
      <c r="E84" s="17">
        <v>0.122556343029134</v>
      </c>
      <c r="F84" s="17"/>
      <c r="G84" s="17">
        <v>8.6023766149975894E-2</v>
      </c>
      <c r="H84" s="17">
        <v>0.12265177472588699</v>
      </c>
      <c r="I84" s="17">
        <v>0.118345060752163</v>
      </c>
      <c r="J84" s="17">
        <v>0.14749685371790899</v>
      </c>
      <c r="K84" s="17"/>
      <c r="L84" s="17">
        <v>0.136434872863714</v>
      </c>
      <c r="M84" s="17">
        <v>8.4244251148949095E-2</v>
      </c>
      <c r="N84" s="17">
        <v>0.12918331741154601</v>
      </c>
      <c r="O84" s="17">
        <v>0.13014172133469801</v>
      </c>
      <c r="P84" s="17"/>
      <c r="Q84" s="17">
        <v>9.1123726007052305E-2</v>
      </c>
      <c r="R84" s="17">
        <v>0.14485631012241401</v>
      </c>
      <c r="S84" s="17">
        <v>9.2838491081836602E-2</v>
      </c>
      <c r="T84" s="17">
        <v>0.107983631663293</v>
      </c>
      <c r="U84" s="17">
        <v>0.11071141751154</v>
      </c>
      <c r="V84" s="17">
        <v>0.106191804203358</v>
      </c>
      <c r="W84" s="17">
        <v>0.109644106544402</v>
      </c>
      <c r="X84" s="17">
        <v>0.104515730548306</v>
      </c>
      <c r="Y84" s="17">
        <v>0.18655189797480001</v>
      </c>
      <c r="Z84" s="17"/>
      <c r="AA84" s="17">
        <v>0.14228742905014199</v>
      </c>
      <c r="AB84" s="17">
        <v>0.12359667105535301</v>
      </c>
      <c r="AC84" s="17">
        <v>0.107165911889814</v>
      </c>
      <c r="AD84" s="17">
        <v>7.2380833095210206E-2</v>
      </c>
      <c r="AE84" s="17">
        <v>0.13885348967222599</v>
      </c>
      <c r="AF84" s="17"/>
      <c r="AG84" s="17">
        <v>0.11131084357214099</v>
      </c>
      <c r="AH84" s="17">
        <v>0.128504472781416</v>
      </c>
      <c r="AI84" s="17"/>
      <c r="AJ84" s="17">
        <v>8.4766958017543304E-2</v>
      </c>
      <c r="AK84" s="17">
        <v>0.10037315095836701</v>
      </c>
      <c r="AL84" s="17">
        <v>0.145280387325013</v>
      </c>
      <c r="AM84" s="17">
        <v>0.14641055370586001</v>
      </c>
      <c r="AN84" s="17"/>
      <c r="AO84" s="17">
        <v>0.14122635757367</v>
      </c>
      <c r="AP84" s="17">
        <v>9.7122980025955902E-2</v>
      </c>
      <c r="AQ84" s="17">
        <v>0.12063178961059701</v>
      </c>
      <c r="AR84" s="17"/>
      <c r="AS84" s="17">
        <v>0.11604518049802701</v>
      </c>
      <c r="AT84" s="17">
        <v>0.128535711275367</v>
      </c>
      <c r="AU84" s="17">
        <v>0.13401458451624801</v>
      </c>
      <c r="AV84" s="17">
        <v>8.0739880753695994E-2</v>
      </c>
      <c r="AW84" s="17">
        <v>0.10005300056208501</v>
      </c>
      <c r="AX84" s="17"/>
      <c r="AY84" s="17">
        <v>0.13084043240301199</v>
      </c>
      <c r="AZ84" s="17">
        <v>0.13281855436291801</v>
      </c>
      <c r="BA84" s="17">
        <v>7.3751325148850105E-2</v>
      </c>
    </row>
    <row r="85" spans="2:53" x14ac:dyDescent="0.35">
      <c r="B85" t="s">
        <v>107</v>
      </c>
      <c r="C85" s="17">
        <v>0.108511943756984</v>
      </c>
      <c r="D85" s="17">
        <v>0.150318646903222</v>
      </c>
      <c r="E85" s="17">
        <v>6.6718180855218898E-2</v>
      </c>
      <c r="F85" s="17"/>
      <c r="G85" s="17">
        <v>9.2540783734660001E-2</v>
      </c>
      <c r="H85" s="17">
        <v>9.67389877241943E-2</v>
      </c>
      <c r="I85" s="17">
        <v>0.132294380131696</v>
      </c>
      <c r="J85" s="17">
        <v>0.101322475397767</v>
      </c>
      <c r="K85" s="17"/>
      <c r="L85" s="17">
        <v>0.115900402108621</v>
      </c>
      <c r="M85" s="17">
        <v>0.11518661326214499</v>
      </c>
      <c r="N85" s="17">
        <v>8.5912124908321896E-2</v>
      </c>
      <c r="O85" s="17">
        <v>0.11380911891540101</v>
      </c>
      <c r="P85" s="17"/>
      <c r="Q85" s="17">
        <v>0.171016060725941</v>
      </c>
      <c r="R85" s="17">
        <v>0.117880095923516</v>
      </c>
      <c r="S85" s="17">
        <v>9.6485876757157002E-2</v>
      </c>
      <c r="T85" s="17">
        <v>7.4839641663739298E-2</v>
      </c>
      <c r="U85" s="17">
        <v>7.53094489280038E-2</v>
      </c>
      <c r="V85" s="17">
        <v>0.107934162962358</v>
      </c>
      <c r="W85" s="17">
        <v>7.8287028381938503E-2</v>
      </c>
      <c r="X85" s="17">
        <v>0.14156240570869</v>
      </c>
      <c r="Y85" s="17">
        <v>8.3368346330489701E-2</v>
      </c>
      <c r="Z85" s="17"/>
      <c r="AA85" s="17">
        <v>7.2493105694775406E-2</v>
      </c>
      <c r="AB85" s="17">
        <v>0.135649190924159</v>
      </c>
      <c r="AC85" s="17">
        <v>9.2592034414451505E-2</v>
      </c>
      <c r="AD85" s="17">
        <v>0.183149402194977</v>
      </c>
      <c r="AE85" s="17">
        <v>5.9750328851735E-2</v>
      </c>
      <c r="AF85" s="17"/>
      <c r="AG85" s="17">
        <v>0.102269278957802</v>
      </c>
      <c r="AH85" s="17">
        <v>0.115349161929586</v>
      </c>
      <c r="AI85" s="17"/>
      <c r="AJ85" s="17">
        <v>0.146989216084254</v>
      </c>
      <c r="AK85" s="17">
        <v>9.5947927054178705E-2</v>
      </c>
      <c r="AL85" s="17">
        <v>0.11209691136054099</v>
      </c>
      <c r="AM85" s="17">
        <v>8.42836447754792E-2</v>
      </c>
      <c r="AN85" s="17"/>
      <c r="AO85" s="17">
        <v>9.1940991072929301E-2</v>
      </c>
      <c r="AP85" s="17">
        <v>9.9558833080471795E-2</v>
      </c>
      <c r="AQ85" s="17">
        <v>0.120591005063448</v>
      </c>
      <c r="AR85" s="17"/>
      <c r="AS85" s="17">
        <v>0.137200897328803</v>
      </c>
      <c r="AT85" s="17">
        <v>9.9217420531947001E-2</v>
      </c>
      <c r="AU85" s="17">
        <v>7.9638470120594995E-2</v>
      </c>
      <c r="AV85" s="17">
        <v>0.122283928664928</v>
      </c>
      <c r="AW85" s="17">
        <v>0.110048089595181</v>
      </c>
      <c r="AX85" s="17"/>
      <c r="AY85" s="17">
        <v>0.11376755404797</v>
      </c>
      <c r="AZ85" s="17">
        <v>0.122203200315895</v>
      </c>
      <c r="BA85" s="17">
        <v>9.2757654146653795E-2</v>
      </c>
    </row>
    <row r="86" spans="2:53" x14ac:dyDescent="0.35">
      <c r="B86" t="s">
        <v>109</v>
      </c>
      <c r="C86" s="17">
        <v>9.3253849124023E-2</v>
      </c>
      <c r="D86" s="17">
        <v>8.5298945151782796E-2</v>
      </c>
      <c r="E86" s="17">
        <v>0.101206290849915</v>
      </c>
      <c r="F86" s="17"/>
      <c r="G86" s="17">
        <v>0.119269454320581</v>
      </c>
      <c r="H86" s="17">
        <v>0.104539787716441</v>
      </c>
      <c r="I86" s="17">
        <v>7.4367284378531906E-2</v>
      </c>
      <c r="J86" s="17">
        <v>7.6057572393077102E-2</v>
      </c>
      <c r="K86" s="17"/>
      <c r="L86" s="17">
        <v>9.0664377603788801E-2</v>
      </c>
      <c r="M86" s="17">
        <v>0.129225564023765</v>
      </c>
      <c r="N86" s="17">
        <v>7.34479893031183E-2</v>
      </c>
      <c r="O86" s="17">
        <v>7.6063898228977994E-2</v>
      </c>
      <c r="P86" s="17"/>
      <c r="Q86" s="17">
        <v>0.139078733192495</v>
      </c>
      <c r="R86" s="17">
        <v>7.6281584587020904E-2</v>
      </c>
      <c r="S86" s="17">
        <v>6.5038805937046404E-2</v>
      </c>
      <c r="T86" s="17">
        <v>8.6177570268160197E-2</v>
      </c>
      <c r="U86" s="17">
        <v>7.62231939970099E-2</v>
      </c>
      <c r="V86" s="17">
        <v>9.9969058913787906E-2</v>
      </c>
      <c r="W86" s="17">
        <v>8.7778977666154306E-2</v>
      </c>
      <c r="X86" s="17">
        <v>0.10848730751666601</v>
      </c>
      <c r="Y86" s="17">
        <v>8.3110295287259994E-2</v>
      </c>
      <c r="Z86" s="17"/>
      <c r="AA86" s="17">
        <v>6.1289418962095499E-2</v>
      </c>
      <c r="AB86" s="17">
        <v>7.0794553217055106E-2</v>
      </c>
      <c r="AC86" s="17">
        <v>0.139617841791953</v>
      </c>
      <c r="AD86" s="17">
        <v>0.14912640137931499</v>
      </c>
      <c r="AE86" s="17">
        <v>0</v>
      </c>
      <c r="AF86" s="17"/>
      <c r="AG86" s="17">
        <v>0.116432998560157</v>
      </c>
      <c r="AH86" s="17">
        <v>6.7867110151436996E-2</v>
      </c>
      <c r="AI86" s="17"/>
      <c r="AJ86" s="17">
        <v>0.154173617310291</v>
      </c>
      <c r="AK86" s="17">
        <v>9.3864383325074199E-2</v>
      </c>
      <c r="AL86" s="17">
        <v>7.6011648239750498E-2</v>
      </c>
      <c r="AM86" s="17">
        <v>5.4588583123638103E-2</v>
      </c>
      <c r="AN86" s="17"/>
      <c r="AO86" s="17">
        <v>0.120309424890768</v>
      </c>
      <c r="AP86" s="17">
        <v>0.121912569795847</v>
      </c>
      <c r="AQ86" s="17">
        <v>6.9182645112644006E-2</v>
      </c>
      <c r="AR86" s="17"/>
      <c r="AS86" s="17">
        <v>7.5446761531959394E-2</v>
      </c>
      <c r="AT86" s="17">
        <v>0.10286007848610799</v>
      </c>
      <c r="AU86" s="17">
        <v>0.12745373621827399</v>
      </c>
      <c r="AV86" s="17">
        <v>8.0739880753695994E-2</v>
      </c>
      <c r="AW86" s="17">
        <v>9.9525506561545199E-2</v>
      </c>
      <c r="AX86" s="17"/>
      <c r="AY86" s="17">
        <v>6.7344082063957103E-2</v>
      </c>
      <c r="AZ86" s="17">
        <v>0.11406095929066799</v>
      </c>
      <c r="BA86" s="17">
        <v>9.2100133456548702E-2</v>
      </c>
    </row>
    <row r="87" spans="2:53" x14ac:dyDescent="0.35">
      <c r="B87" t="s">
        <v>108</v>
      </c>
      <c r="C87" s="17">
        <v>8.0527429693058997E-2</v>
      </c>
      <c r="D87" s="17">
        <v>8.8656972220997998E-2</v>
      </c>
      <c r="E87" s="17">
        <v>7.2400403466570507E-2</v>
      </c>
      <c r="F87" s="17"/>
      <c r="G87" s="17">
        <v>9.2552960705774595E-2</v>
      </c>
      <c r="H87" s="17">
        <v>8.6724637375033803E-2</v>
      </c>
      <c r="I87" s="17">
        <v>5.9348512624554602E-2</v>
      </c>
      <c r="J87" s="17">
        <v>0.10717266831189</v>
      </c>
      <c r="K87" s="17"/>
      <c r="L87" s="17">
        <v>7.6152354223521401E-2</v>
      </c>
      <c r="M87" s="17">
        <v>8.3500806973199102E-2</v>
      </c>
      <c r="N87" s="17">
        <v>9.6742595012255003E-2</v>
      </c>
      <c r="O87" s="17">
        <v>6.8188767885369997E-2</v>
      </c>
      <c r="P87" s="17"/>
      <c r="Q87" s="17">
        <v>0.108693896057085</v>
      </c>
      <c r="R87" s="17">
        <v>7.4402954433329699E-2</v>
      </c>
      <c r="S87" s="17">
        <v>0.12927163553960599</v>
      </c>
      <c r="T87" s="17">
        <v>5.4827803648306098E-2</v>
      </c>
      <c r="U87" s="17">
        <v>7.3061534919988E-2</v>
      </c>
      <c r="V87" s="17">
        <v>4.9797681729968797E-2</v>
      </c>
      <c r="W87" s="17">
        <v>7.9107338946017694E-2</v>
      </c>
      <c r="X87" s="17">
        <v>0.100082159653946</v>
      </c>
      <c r="Y87" s="17">
        <v>6.0640019139985797E-2</v>
      </c>
      <c r="Z87" s="17"/>
      <c r="AA87" s="17">
        <v>8.5030572993415196E-2</v>
      </c>
      <c r="AB87" s="17">
        <v>8.8326975753248493E-2</v>
      </c>
      <c r="AC87" s="17">
        <v>6.5679631474249406E-2</v>
      </c>
      <c r="AD87" s="17">
        <v>7.2780131102709603E-2</v>
      </c>
      <c r="AE87" s="17">
        <v>0.14762127300498601</v>
      </c>
      <c r="AF87" s="17"/>
      <c r="AG87" s="17">
        <v>7.0030841323289503E-2</v>
      </c>
      <c r="AH87" s="17">
        <v>9.2023716464937594E-2</v>
      </c>
      <c r="AI87" s="17"/>
      <c r="AJ87" s="17">
        <v>7.7511966544393393E-2</v>
      </c>
      <c r="AK87" s="17">
        <v>0.119676220818679</v>
      </c>
      <c r="AL87" s="17">
        <v>8.7494460470055699E-2</v>
      </c>
      <c r="AM87" s="17">
        <v>3.7089922729967799E-2</v>
      </c>
      <c r="AN87" s="17"/>
      <c r="AO87" s="17">
        <v>7.3059990561770802E-2</v>
      </c>
      <c r="AP87" s="17">
        <v>9.3556329389584594E-2</v>
      </c>
      <c r="AQ87" s="17">
        <v>7.9895567330867098E-2</v>
      </c>
      <c r="AR87" s="17"/>
      <c r="AS87" s="17">
        <v>6.9977120100506898E-2</v>
      </c>
      <c r="AT87" s="17">
        <v>8.1975041464278503E-2</v>
      </c>
      <c r="AU87" s="17">
        <v>7.4392594924806599E-2</v>
      </c>
      <c r="AV87" s="17">
        <v>7.4172802361419501E-2</v>
      </c>
      <c r="AW87" s="17">
        <v>6.9211782902209307E-2</v>
      </c>
      <c r="AX87" s="17"/>
      <c r="AY87" s="17">
        <v>8.8070168548608205E-2</v>
      </c>
      <c r="AZ87" s="17">
        <v>6.7951905669638102E-2</v>
      </c>
      <c r="BA87" s="17">
        <v>6.7367885031276095E-2</v>
      </c>
    </row>
    <row r="88" spans="2:53" x14ac:dyDescent="0.35">
      <c r="B88" t="s">
        <v>111</v>
      </c>
      <c r="C88" s="17">
        <v>7.7098853909545101E-2</v>
      </c>
      <c r="D88" s="17">
        <v>5.6580818576455701E-2</v>
      </c>
      <c r="E88" s="17">
        <v>9.7610538385634701E-2</v>
      </c>
      <c r="F88" s="17"/>
      <c r="G88" s="17">
        <v>0.116031898667351</v>
      </c>
      <c r="H88" s="17">
        <v>8.8379521984272694E-2</v>
      </c>
      <c r="I88" s="17">
        <v>7.0048825914343596E-2</v>
      </c>
      <c r="J88" s="17">
        <v>8.7572741922074E-3</v>
      </c>
      <c r="K88" s="17"/>
      <c r="L88" s="17">
        <v>7.6750817652788295E-2</v>
      </c>
      <c r="M88" s="17">
        <v>8.6583893141826296E-2</v>
      </c>
      <c r="N88" s="17">
        <v>8.6978468878872298E-2</v>
      </c>
      <c r="O88" s="17">
        <v>5.9081545275331E-2</v>
      </c>
      <c r="P88" s="17"/>
      <c r="Q88" s="17">
        <v>7.7792551419648401E-2</v>
      </c>
      <c r="R88" s="17">
        <v>5.8744388874744403E-2</v>
      </c>
      <c r="S88" s="17">
        <v>0.124962411734603</v>
      </c>
      <c r="T88" s="17">
        <v>7.6971790911320198E-2</v>
      </c>
      <c r="U88" s="17">
        <v>7.5347826304124704E-2</v>
      </c>
      <c r="V88" s="17">
        <v>9.2344490791286996E-2</v>
      </c>
      <c r="W88" s="17">
        <v>8.0198035306931703E-2</v>
      </c>
      <c r="X88" s="17">
        <v>3.4356565118855001E-2</v>
      </c>
      <c r="Y88" s="17">
        <v>6.5612303619876203E-2</v>
      </c>
      <c r="Z88" s="17"/>
      <c r="AA88" s="17">
        <v>6.2054018247512797E-2</v>
      </c>
      <c r="AB88" s="17">
        <v>9.1852784375526395E-2</v>
      </c>
      <c r="AC88" s="17">
        <v>8.1221486587734495E-2</v>
      </c>
      <c r="AD88" s="17">
        <v>5.5701517723940198E-2</v>
      </c>
      <c r="AE88" s="17">
        <v>0</v>
      </c>
      <c r="AF88" s="17"/>
      <c r="AG88" s="17">
        <v>7.4114268247221296E-2</v>
      </c>
      <c r="AH88" s="17">
        <v>8.0367692455994205E-2</v>
      </c>
      <c r="AI88" s="17"/>
      <c r="AJ88" s="17">
        <v>8.1775904230006594E-2</v>
      </c>
      <c r="AK88" s="17">
        <v>0.11704905950171</v>
      </c>
      <c r="AL88" s="17">
        <v>5.6879848510899597E-2</v>
      </c>
      <c r="AM88" s="17">
        <v>5.0474850375439299E-2</v>
      </c>
      <c r="AN88" s="17"/>
      <c r="AO88" s="17">
        <v>9.8777418170662101E-2</v>
      </c>
      <c r="AP88" s="17">
        <v>7.0370747796358796E-2</v>
      </c>
      <c r="AQ88" s="17">
        <v>6.7244739867725903E-2</v>
      </c>
      <c r="AR88" s="17"/>
      <c r="AS88" s="17">
        <v>8.2647804390957494E-2</v>
      </c>
      <c r="AT88" s="17">
        <v>8.3490790372648893E-2</v>
      </c>
      <c r="AU88" s="17">
        <v>0.102127940682483</v>
      </c>
      <c r="AV88" s="17">
        <v>7.63459844929643E-2</v>
      </c>
      <c r="AW88" s="17">
        <v>3.4193891920480099E-2</v>
      </c>
      <c r="AX88" s="17"/>
      <c r="AY88" s="17">
        <v>7.31200974242847E-2</v>
      </c>
      <c r="AZ88" s="17">
        <v>8.0190733244279805E-2</v>
      </c>
      <c r="BA88" s="17">
        <v>0.140875745717046</v>
      </c>
    </row>
    <row r="89" spans="2:53" x14ac:dyDescent="0.35">
      <c r="B89" t="s">
        <v>110</v>
      </c>
      <c r="C89" s="17">
        <v>7.1225337128726002E-2</v>
      </c>
      <c r="D89" s="17">
        <v>8.1530145983436803E-2</v>
      </c>
      <c r="E89" s="17">
        <v>6.0923717876059699E-2</v>
      </c>
      <c r="F89" s="17"/>
      <c r="G89" s="17">
        <v>9.0664105157057001E-2</v>
      </c>
      <c r="H89" s="17">
        <v>6.5676631064833096E-2</v>
      </c>
      <c r="I89" s="17">
        <v>7.22041228709107E-2</v>
      </c>
      <c r="J89" s="17">
        <v>6.9536620964337603E-2</v>
      </c>
      <c r="K89" s="17"/>
      <c r="L89" s="17">
        <v>9.8752048141761695E-2</v>
      </c>
      <c r="M89" s="17">
        <v>4.3969788641728597E-2</v>
      </c>
      <c r="N89" s="17">
        <v>0.103357086421467</v>
      </c>
      <c r="O89" s="17">
        <v>4.17809828635195E-2</v>
      </c>
      <c r="P89" s="17"/>
      <c r="Q89" s="17">
        <v>4.5182334610867E-2</v>
      </c>
      <c r="R89" s="17">
        <v>8.8246630539668497E-2</v>
      </c>
      <c r="S89" s="17">
        <v>9.6490164918754798E-2</v>
      </c>
      <c r="T89" s="17">
        <v>8.4988609563363501E-2</v>
      </c>
      <c r="U89" s="17">
        <v>8.6734579022300806E-2</v>
      </c>
      <c r="V89" s="17">
        <v>6.6447824345729697E-2</v>
      </c>
      <c r="W89" s="17">
        <v>5.0700520493985497E-2</v>
      </c>
      <c r="X89" s="17">
        <v>0.102819872263895</v>
      </c>
      <c r="Y89" s="17">
        <v>5.13873004522458E-2</v>
      </c>
      <c r="Z89" s="17"/>
      <c r="AA89" s="17">
        <v>4.4631909540366298E-2</v>
      </c>
      <c r="AB89" s="17">
        <v>8.0589105780354206E-2</v>
      </c>
      <c r="AC89" s="17">
        <v>8.7259987520186502E-2</v>
      </c>
      <c r="AD89" s="17">
        <v>7.6569459241604895E-2</v>
      </c>
      <c r="AE89" s="17">
        <v>0.128174192827857</v>
      </c>
      <c r="AF89" s="17"/>
      <c r="AG89" s="17">
        <v>8.3764889803438505E-2</v>
      </c>
      <c r="AH89" s="17">
        <v>5.7491513484202603E-2</v>
      </c>
      <c r="AI89" s="17"/>
      <c r="AJ89" s="17">
        <v>6.8663791491981999E-2</v>
      </c>
      <c r="AK89" s="17">
        <v>8.3894379421369195E-2</v>
      </c>
      <c r="AL89" s="17">
        <v>8.6853368223629296E-2</v>
      </c>
      <c r="AM89" s="17">
        <v>4.6565289877472701E-2</v>
      </c>
      <c r="AN89" s="17"/>
      <c r="AO89" s="17">
        <v>6.0076902078156802E-2</v>
      </c>
      <c r="AP89" s="17">
        <v>6.8075946985084304E-2</v>
      </c>
      <c r="AQ89" s="17">
        <v>7.6683822693660197E-2</v>
      </c>
      <c r="AR89" s="17"/>
      <c r="AS89" s="17">
        <v>7.7528998546831193E-2</v>
      </c>
      <c r="AT89" s="17">
        <v>7.4189246710750001E-2</v>
      </c>
      <c r="AU89" s="17">
        <v>0.100196140040723</v>
      </c>
      <c r="AV89" s="17">
        <v>7.4172802361419501E-2</v>
      </c>
      <c r="AW89" s="17">
        <v>4.25225261670154E-2</v>
      </c>
      <c r="AX89" s="17"/>
      <c r="AY89" s="17">
        <v>7.6152319849821307E-2</v>
      </c>
      <c r="AZ89" s="17">
        <v>6.9759248466065807E-2</v>
      </c>
      <c r="BA89" s="17">
        <v>0.10528220809477799</v>
      </c>
    </row>
    <row r="90" spans="2:53" x14ac:dyDescent="0.35">
      <c r="B90" t="s">
        <v>82</v>
      </c>
      <c r="C90" s="17">
        <v>2.9095643261193198E-3</v>
      </c>
      <c r="D90" s="17">
        <v>4.0017061625120904E-3</v>
      </c>
      <c r="E90" s="17">
        <v>1.8177605355732299E-3</v>
      </c>
      <c r="F90" s="17"/>
      <c r="G90" s="17">
        <v>0</v>
      </c>
      <c r="H90" s="17">
        <v>4.2573126508567401E-3</v>
      </c>
      <c r="I90" s="17">
        <v>3.09007594878126E-3</v>
      </c>
      <c r="J90" s="17">
        <v>0</v>
      </c>
      <c r="K90" s="17"/>
      <c r="L90" s="17">
        <v>7.3845737869686397E-3</v>
      </c>
      <c r="M90" s="17">
        <v>0</v>
      </c>
      <c r="N90" s="17">
        <v>0</v>
      </c>
      <c r="O90" s="17">
        <v>3.6660162034536799E-3</v>
      </c>
      <c r="P90" s="17"/>
      <c r="Q90" s="17">
        <v>0</v>
      </c>
      <c r="R90" s="17">
        <v>0</v>
      </c>
      <c r="S90" s="17">
        <v>1.07048318025198E-2</v>
      </c>
      <c r="T90" s="17">
        <v>0</v>
      </c>
      <c r="U90" s="17">
        <v>0</v>
      </c>
      <c r="V90" s="17">
        <v>8.9368636444730008E-3</v>
      </c>
      <c r="W90" s="17">
        <v>9.6803558709255399E-3</v>
      </c>
      <c r="X90" s="17">
        <v>0</v>
      </c>
      <c r="Y90" s="17">
        <v>0</v>
      </c>
      <c r="Z90" s="17"/>
      <c r="AA90" s="17">
        <v>7.5262957069958704E-3</v>
      </c>
      <c r="AB90" s="17">
        <v>0</v>
      </c>
      <c r="AC90" s="17">
        <v>0</v>
      </c>
      <c r="AD90" s="17">
        <v>8.4793264765645505E-3</v>
      </c>
      <c r="AE90" s="17">
        <v>0</v>
      </c>
      <c r="AF90" s="17"/>
      <c r="AG90" s="17">
        <v>3.8271227528052999E-3</v>
      </c>
      <c r="AH90" s="17">
        <v>1.9046173441536599E-3</v>
      </c>
      <c r="AI90" s="17"/>
      <c r="AJ90" s="17">
        <v>0</v>
      </c>
      <c r="AK90" s="17">
        <v>0</v>
      </c>
      <c r="AL90" s="17">
        <v>4.3303216137426503E-3</v>
      </c>
      <c r="AM90" s="17">
        <v>7.1515220028865898E-3</v>
      </c>
      <c r="AN90" s="17"/>
      <c r="AO90" s="17">
        <v>7.47812734931906E-3</v>
      </c>
      <c r="AP90" s="17">
        <v>0</v>
      </c>
      <c r="AQ90" s="17">
        <v>1.98603211742375E-3</v>
      </c>
      <c r="AR90" s="17"/>
      <c r="AS90" s="17">
        <v>0</v>
      </c>
      <c r="AT90" s="17">
        <v>2.8720088440125102E-3</v>
      </c>
      <c r="AU90" s="17">
        <v>0</v>
      </c>
      <c r="AV90" s="17">
        <v>0</v>
      </c>
      <c r="AW90" s="17">
        <v>5.5916225280234098E-3</v>
      </c>
      <c r="AX90" s="17"/>
      <c r="AY90" s="17">
        <v>0</v>
      </c>
      <c r="AZ90" s="17">
        <v>2.1029178934779901E-3</v>
      </c>
      <c r="BA90" s="17">
        <v>0</v>
      </c>
    </row>
    <row r="91" spans="2:53" x14ac:dyDescent="0.35">
      <c r="B91" t="s">
        <v>114</v>
      </c>
      <c r="C91" s="17">
        <v>1.42525896313798E-2</v>
      </c>
      <c r="D91" s="17">
        <v>1.8728744017682701E-2</v>
      </c>
      <c r="E91" s="17">
        <v>9.7778207294059206E-3</v>
      </c>
      <c r="F91" s="17"/>
      <c r="G91" s="17">
        <v>1.46806380583537E-2</v>
      </c>
      <c r="H91" s="17">
        <v>1.4019442206131799E-2</v>
      </c>
      <c r="I91" s="17">
        <v>9.8482157312726297E-3</v>
      </c>
      <c r="J91" s="17">
        <v>2.8421882136273099E-2</v>
      </c>
      <c r="K91" s="17"/>
      <c r="L91" s="17">
        <v>8.1025691820273207E-3</v>
      </c>
      <c r="M91" s="17">
        <v>1.2888829985458599E-2</v>
      </c>
      <c r="N91" s="17">
        <v>8.1066385653018602E-3</v>
      </c>
      <c r="O91" s="17">
        <v>2.78933852920355E-2</v>
      </c>
      <c r="P91" s="17"/>
      <c r="Q91" s="17">
        <v>1.4991878007549E-2</v>
      </c>
      <c r="R91" s="17">
        <v>5.5538543525395501E-3</v>
      </c>
      <c r="S91" s="17">
        <v>1.1570884737941401E-2</v>
      </c>
      <c r="T91" s="17">
        <v>1.0189496542165499E-2</v>
      </c>
      <c r="U91" s="17">
        <v>3.8605998867332202E-2</v>
      </c>
      <c r="V91" s="17">
        <v>2.4072037026894599E-2</v>
      </c>
      <c r="W91" s="17">
        <v>1.9465448689920499E-2</v>
      </c>
      <c r="X91" s="17">
        <v>1.7145558588151501E-2</v>
      </c>
      <c r="Y91" s="17">
        <v>0</v>
      </c>
      <c r="Z91" s="17"/>
      <c r="AA91" s="17">
        <v>1.9532790075872102E-2</v>
      </c>
      <c r="AB91" s="17">
        <v>1.8735534052164299E-2</v>
      </c>
      <c r="AC91" s="17">
        <v>8.0672593262188994E-3</v>
      </c>
      <c r="AD91" s="17">
        <v>1.1480888783962201E-2</v>
      </c>
      <c r="AE91" s="17">
        <v>0</v>
      </c>
      <c r="AF91" s="17"/>
      <c r="AG91" s="17">
        <v>1.41858148826741E-2</v>
      </c>
      <c r="AH91" s="17">
        <v>1.43257240283092E-2</v>
      </c>
      <c r="AI91" s="17"/>
      <c r="AJ91" s="17">
        <v>3.8135573093674999E-3</v>
      </c>
      <c r="AK91" s="17">
        <v>1.9493382659815001E-2</v>
      </c>
      <c r="AL91" s="17">
        <v>2.1099098044234502E-2</v>
      </c>
      <c r="AM91" s="17">
        <v>1.19477360956796E-2</v>
      </c>
      <c r="AN91" s="17"/>
      <c r="AO91" s="17">
        <v>7.1080354203035996E-3</v>
      </c>
      <c r="AP91" s="17">
        <v>1.27877645519068E-2</v>
      </c>
      <c r="AQ91" s="17">
        <v>1.8622301311574399E-2</v>
      </c>
      <c r="AR91" s="17"/>
      <c r="AS91" s="17">
        <v>1.7460941153389899E-2</v>
      </c>
      <c r="AT91" s="17">
        <v>1.05515263528181E-2</v>
      </c>
      <c r="AU91" s="17">
        <v>0</v>
      </c>
      <c r="AV91" s="17">
        <v>0</v>
      </c>
      <c r="AW91" s="17">
        <v>3.0078796722054001E-2</v>
      </c>
      <c r="AX91" s="17"/>
      <c r="AY91" s="17">
        <v>1.2916093750945601E-2</v>
      </c>
      <c r="AZ91" s="17">
        <v>1.00313679745474E-2</v>
      </c>
      <c r="BA91" s="17">
        <v>2.3936406815724801E-2</v>
      </c>
    </row>
    <row r="92" spans="2:53" x14ac:dyDescent="0.35">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row>
    <row r="93" spans="2:53" x14ac:dyDescent="0.35">
      <c r="B93" s="6" t="s">
        <v>132</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row>
    <row r="94" spans="2:53" x14ac:dyDescent="0.35">
      <c r="B94" s="24" t="s">
        <v>84</v>
      </c>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row>
    <row r="95" spans="2:53" x14ac:dyDescent="0.35">
      <c r="B95" t="s">
        <v>126</v>
      </c>
      <c r="C95" s="17">
        <v>2.3323190696259301E-2</v>
      </c>
      <c r="D95" s="17">
        <v>2.4552557442348199E-2</v>
      </c>
      <c r="E95" s="17">
        <v>2.20950349954959E-2</v>
      </c>
      <c r="F95" s="17"/>
      <c r="G95" s="17">
        <v>1.16975411351472E-2</v>
      </c>
      <c r="H95" s="17">
        <v>2.6628452786170102E-2</v>
      </c>
      <c r="I95" s="17">
        <v>2.7004863556506099E-2</v>
      </c>
      <c r="J95" s="17">
        <v>1.1190017592815699E-2</v>
      </c>
      <c r="K95" s="17"/>
      <c r="L95" s="17">
        <v>1.6479371218153599E-2</v>
      </c>
      <c r="M95" s="17">
        <v>2.73576308179506E-2</v>
      </c>
      <c r="N95" s="17">
        <v>2.8836316780475799E-2</v>
      </c>
      <c r="O95" s="17">
        <v>2.17604398147292E-2</v>
      </c>
      <c r="P95" s="17"/>
      <c r="Q95" s="17">
        <v>4.6385563777094997E-2</v>
      </c>
      <c r="R95" s="17">
        <v>2.2190129327210699E-2</v>
      </c>
      <c r="S95" s="17">
        <v>1.0854147439136199E-2</v>
      </c>
      <c r="T95" s="17">
        <v>3.2130516325313697E-2</v>
      </c>
      <c r="U95" s="17">
        <v>1.14864684650446E-2</v>
      </c>
      <c r="V95" s="17">
        <v>1.6013024679860901E-2</v>
      </c>
      <c r="W95" s="17">
        <v>2.9179921007363101E-2</v>
      </c>
      <c r="X95" s="17">
        <v>0</v>
      </c>
      <c r="Y95" s="17">
        <v>1.4598860159380901E-2</v>
      </c>
      <c r="Z95" s="17"/>
      <c r="AA95" s="17">
        <v>1.8492615541566001E-2</v>
      </c>
      <c r="AB95" s="17">
        <v>2.0579458072976401E-2</v>
      </c>
      <c r="AC95" s="17">
        <v>3.0723540766322398E-2</v>
      </c>
      <c r="AD95" s="17">
        <v>0</v>
      </c>
      <c r="AE95" s="17">
        <v>0.153253039304526</v>
      </c>
      <c r="AF95" s="17"/>
      <c r="AG95" s="17">
        <v>2.1742826170955899E-2</v>
      </c>
      <c r="AH95" s="17">
        <v>2.50507268970343E-2</v>
      </c>
      <c r="AI95" s="17"/>
      <c r="AJ95" s="17">
        <v>1.9130011226687699E-2</v>
      </c>
      <c r="AK95" s="17">
        <v>1.7648049572071299E-2</v>
      </c>
      <c r="AL95" s="17">
        <v>2.41014705244121E-2</v>
      </c>
      <c r="AM95" s="17">
        <v>3.2269668190929003E-2</v>
      </c>
      <c r="AN95" s="17"/>
      <c r="AO95" s="17">
        <v>2.0270834211243999E-2</v>
      </c>
      <c r="AP95" s="17">
        <v>2.0090953882305598E-2</v>
      </c>
      <c r="AQ95" s="17">
        <v>2.65982908350153E-2</v>
      </c>
      <c r="AR95" s="17"/>
      <c r="AS95" s="17">
        <v>1.50158986818017E-2</v>
      </c>
      <c r="AT95" s="17">
        <v>2.59854084302516E-2</v>
      </c>
      <c r="AU95" s="17">
        <v>3.43694523351981E-2</v>
      </c>
      <c r="AV95" s="17">
        <v>0</v>
      </c>
      <c r="AW95" s="17">
        <v>2.4487025922477802E-2</v>
      </c>
      <c r="AX95" s="17"/>
      <c r="AY95" s="17">
        <v>1.12343366948888E-2</v>
      </c>
      <c r="AZ95" s="17">
        <v>2.29306287979253E-2</v>
      </c>
      <c r="BA95" s="17">
        <v>1.47467519159183E-2</v>
      </c>
    </row>
    <row r="96" spans="2:53" x14ac:dyDescent="0.35">
      <c r="B96" t="s">
        <v>127</v>
      </c>
      <c r="C96" s="17">
        <v>7.0575588433208797E-2</v>
      </c>
      <c r="D96" s="17">
        <v>6.7654748267320194E-2</v>
      </c>
      <c r="E96" s="17">
        <v>7.3493551288611805E-2</v>
      </c>
      <c r="F96" s="17"/>
      <c r="G96" s="17">
        <v>7.4352209010771497E-2</v>
      </c>
      <c r="H96" s="17">
        <v>6.4268217249500298E-2</v>
      </c>
      <c r="I96" s="17">
        <v>8.0193741228247795E-2</v>
      </c>
      <c r="J96" s="17">
        <v>6.2794900188583802E-2</v>
      </c>
      <c r="K96" s="17"/>
      <c r="L96" s="17">
        <v>5.0010478322212899E-2</v>
      </c>
      <c r="M96" s="17">
        <v>6.1242307995174397E-2</v>
      </c>
      <c r="N96" s="17">
        <v>8.4082950873648102E-2</v>
      </c>
      <c r="O96" s="17">
        <v>9.0888342414786105E-2</v>
      </c>
      <c r="P96" s="17"/>
      <c r="Q96" s="17">
        <v>5.9690485532366E-2</v>
      </c>
      <c r="R96" s="17">
        <v>3.4000645442711898E-2</v>
      </c>
      <c r="S96" s="17">
        <v>7.9612510759359698E-2</v>
      </c>
      <c r="T96" s="17">
        <v>0.117821043376986</v>
      </c>
      <c r="U96" s="17">
        <v>9.5514842084838694E-2</v>
      </c>
      <c r="V96" s="17">
        <v>8.13461483208925E-2</v>
      </c>
      <c r="W96" s="17">
        <v>3.6929151559234999E-2</v>
      </c>
      <c r="X96" s="17">
        <v>5.2710634613092701E-2</v>
      </c>
      <c r="Y96" s="17">
        <v>8.80107369072885E-2</v>
      </c>
      <c r="Z96" s="17"/>
      <c r="AA96" s="17">
        <v>9.59620633344241E-2</v>
      </c>
      <c r="AB96" s="17">
        <v>8.1799528978158301E-2</v>
      </c>
      <c r="AC96" s="17">
        <v>5.2046056854457901E-2</v>
      </c>
      <c r="AD96" s="17">
        <v>3.6504127756676302E-2</v>
      </c>
      <c r="AE96" s="17">
        <v>8.0076246281442207E-2</v>
      </c>
      <c r="AF96" s="17"/>
      <c r="AG96" s="17">
        <v>7.1594309937655407E-2</v>
      </c>
      <c r="AH96" s="17">
        <v>6.9461998341010495E-2</v>
      </c>
      <c r="AI96" s="17"/>
      <c r="AJ96" s="17">
        <v>4.7942225987703903E-2</v>
      </c>
      <c r="AK96" s="17">
        <v>7.7394374338725994E-2</v>
      </c>
      <c r="AL96" s="17">
        <v>8.8132475368595004E-2</v>
      </c>
      <c r="AM96" s="17">
        <v>6.75848311367412E-2</v>
      </c>
      <c r="AN96" s="17"/>
      <c r="AO96" s="17">
        <v>3.3292633105152999E-2</v>
      </c>
      <c r="AP96" s="17">
        <v>0.11231286269637999</v>
      </c>
      <c r="AQ96" s="17">
        <v>7.1779568396076299E-2</v>
      </c>
      <c r="AR96" s="17"/>
      <c r="AS96" s="17">
        <v>7.2862263134453598E-2</v>
      </c>
      <c r="AT96" s="17">
        <v>6.6714099384741807E-2</v>
      </c>
      <c r="AU96" s="17">
        <v>3.3900552395814201E-2</v>
      </c>
      <c r="AV96" s="17">
        <v>7.3810101927957505E-2</v>
      </c>
      <c r="AW96" s="17">
        <v>9.5073705584335796E-2</v>
      </c>
      <c r="AX96" s="17"/>
      <c r="AY96" s="17">
        <v>5.3962203358789498E-2</v>
      </c>
      <c r="AZ96" s="17">
        <v>7.0091907237302895E-2</v>
      </c>
      <c r="BA96" s="17">
        <v>2.121224765499E-2</v>
      </c>
    </row>
    <row r="97" spans="2:53" x14ac:dyDescent="0.35">
      <c r="B97" t="s">
        <v>128</v>
      </c>
      <c r="C97" s="17">
        <v>0.246237648302853</v>
      </c>
      <c r="D97" s="17">
        <v>0.24097834417693201</v>
      </c>
      <c r="E97" s="17">
        <v>0.25149177150477597</v>
      </c>
      <c r="F97" s="17"/>
      <c r="G97" s="17">
        <v>0.17766994316500301</v>
      </c>
      <c r="H97" s="17">
        <v>0.24385070204299</v>
      </c>
      <c r="I97" s="17">
        <v>0.27043404599017701</v>
      </c>
      <c r="J97" s="17">
        <v>0.25848026604432101</v>
      </c>
      <c r="K97" s="17"/>
      <c r="L97" s="17">
        <v>0.27839357803107201</v>
      </c>
      <c r="M97" s="17">
        <v>0.24553127193938201</v>
      </c>
      <c r="N97" s="17">
        <v>0.22375723110627699</v>
      </c>
      <c r="O97" s="17">
        <v>0.233011593340583</v>
      </c>
      <c r="P97" s="17"/>
      <c r="Q97" s="17">
        <v>0.21085035684397399</v>
      </c>
      <c r="R97" s="17">
        <v>0.330344803389296</v>
      </c>
      <c r="S97" s="17">
        <v>0.25368308793808902</v>
      </c>
      <c r="T97" s="17">
        <v>0.24504519023306001</v>
      </c>
      <c r="U97" s="17">
        <v>0.23351475035705199</v>
      </c>
      <c r="V97" s="17">
        <v>0.22131822349545799</v>
      </c>
      <c r="W97" s="17">
        <v>0.29328364217397201</v>
      </c>
      <c r="X97" s="17">
        <v>0.15758725960537501</v>
      </c>
      <c r="Y97" s="17">
        <v>0.217224851637078</v>
      </c>
      <c r="Z97" s="17"/>
      <c r="AA97" s="17">
        <v>0.24355342392377399</v>
      </c>
      <c r="AB97" s="17">
        <v>0.250650003187121</v>
      </c>
      <c r="AC97" s="17">
        <v>0.23210955198233901</v>
      </c>
      <c r="AD97" s="17">
        <v>0.25500697874526601</v>
      </c>
      <c r="AE97" s="17">
        <v>0.38213550096163601</v>
      </c>
      <c r="AF97" s="17"/>
      <c r="AG97" s="17">
        <v>0.24125087575051901</v>
      </c>
      <c r="AH97" s="17">
        <v>0.25168881477188898</v>
      </c>
      <c r="AI97" s="17"/>
      <c r="AJ97" s="17">
        <v>0.180983871897546</v>
      </c>
      <c r="AK97" s="17">
        <v>0.21522630288102301</v>
      </c>
      <c r="AL97" s="17">
        <v>0.30650332357529803</v>
      </c>
      <c r="AM97" s="17">
        <v>0.28206323896775098</v>
      </c>
      <c r="AN97" s="17"/>
      <c r="AO97" s="17">
        <v>0.195602371215024</v>
      </c>
      <c r="AP97" s="17">
        <v>0.242534746214734</v>
      </c>
      <c r="AQ97" s="17">
        <v>0.27299687669217498</v>
      </c>
      <c r="AR97" s="17"/>
      <c r="AS97" s="17">
        <v>0.24432082752592199</v>
      </c>
      <c r="AT97" s="17">
        <v>0.24289295904090599</v>
      </c>
      <c r="AU97" s="17">
        <v>0.27091704593698102</v>
      </c>
      <c r="AV97" s="17">
        <v>0.24134149883422901</v>
      </c>
      <c r="AW97" s="17">
        <v>0.249395772070578</v>
      </c>
      <c r="AX97" s="17"/>
      <c r="AY97" s="17">
        <v>0.22891707472666301</v>
      </c>
      <c r="AZ97" s="17">
        <v>0.25696037519605902</v>
      </c>
      <c r="BA97" s="17">
        <v>0.24201716273407101</v>
      </c>
    </row>
    <row r="98" spans="2:53" x14ac:dyDescent="0.35">
      <c r="B98" t="s">
        <v>129</v>
      </c>
      <c r="C98" s="17">
        <v>0.45188573954672101</v>
      </c>
      <c r="D98" s="17">
        <v>0.48087283474202003</v>
      </c>
      <c r="E98" s="17">
        <v>0.42292719944797302</v>
      </c>
      <c r="F98" s="17"/>
      <c r="G98" s="17">
        <v>0.43653514434580598</v>
      </c>
      <c r="H98" s="17">
        <v>0.489696760961637</v>
      </c>
      <c r="I98" s="17">
        <v>0.41714791291516601</v>
      </c>
      <c r="J98" s="17">
        <v>0.41905398519666498</v>
      </c>
      <c r="K98" s="17"/>
      <c r="L98" s="17">
        <v>0.45400025485742601</v>
      </c>
      <c r="M98" s="17">
        <v>0.47507864139973399</v>
      </c>
      <c r="N98" s="17">
        <v>0.47451451822243701</v>
      </c>
      <c r="O98" s="17">
        <v>0.40737566280758097</v>
      </c>
      <c r="P98" s="17"/>
      <c r="Q98" s="17">
        <v>0.456548679376379</v>
      </c>
      <c r="R98" s="17">
        <v>0.45412204402949402</v>
      </c>
      <c r="S98" s="17">
        <v>0.39453501973399502</v>
      </c>
      <c r="T98" s="17">
        <v>0.42084680934422902</v>
      </c>
      <c r="U98" s="17">
        <v>0.46463282962924901</v>
      </c>
      <c r="V98" s="17">
        <v>0.51172937896237003</v>
      </c>
      <c r="W98" s="17">
        <v>0.40010296600356698</v>
      </c>
      <c r="X98" s="17">
        <v>0.53870545295280003</v>
      </c>
      <c r="Y98" s="17">
        <v>0.45669845272100701</v>
      </c>
      <c r="Z98" s="17"/>
      <c r="AA98" s="17">
        <v>0.39544879271570699</v>
      </c>
      <c r="AB98" s="17">
        <v>0.46053080019310699</v>
      </c>
      <c r="AC98" s="17">
        <v>0.52390318966274496</v>
      </c>
      <c r="AD98" s="17">
        <v>0.48170501717306402</v>
      </c>
      <c r="AE98" s="17">
        <v>6.3312508924202801E-2</v>
      </c>
      <c r="AF98" s="17"/>
      <c r="AG98" s="17">
        <v>0.47373568262356502</v>
      </c>
      <c r="AH98" s="17">
        <v>0.42800101735398899</v>
      </c>
      <c r="AI98" s="17"/>
      <c r="AJ98" s="17">
        <v>0.48921845050104201</v>
      </c>
      <c r="AK98" s="17">
        <v>0.487425916797948</v>
      </c>
      <c r="AL98" s="17">
        <v>0.42202841654287199</v>
      </c>
      <c r="AM98" s="17">
        <v>0.408571226711548</v>
      </c>
      <c r="AN98" s="17"/>
      <c r="AO98" s="17">
        <v>0.49532664206864702</v>
      </c>
      <c r="AP98" s="17">
        <v>0.45653788221492803</v>
      </c>
      <c r="AQ98" s="17">
        <v>0.42684258365224398</v>
      </c>
      <c r="AR98" s="17"/>
      <c r="AS98" s="17">
        <v>0.48700688302816802</v>
      </c>
      <c r="AT98" s="17">
        <v>0.45043742547695398</v>
      </c>
      <c r="AU98" s="17">
        <v>0.32952125990561898</v>
      </c>
      <c r="AV98" s="17">
        <v>0.456464414978276</v>
      </c>
      <c r="AW98" s="17">
        <v>0.44944044603215499</v>
      </c>
      <c r="AX98" s="17"/>
      <c r="AY98" s="17">
        <v>0.47667717875304499</v>
      </c>
      <c r="AZ98" s="17">
        <v>0.457170640706481</v>
      </c>
      <c r="BA98" s="17">
        <v>0.460559202217529</v>
      </c>
    </row>
    <row r="99" spans="2:53" x14ac:dyDescent="0.35">
      <c r="B99" t="s">
        <v>130</v>
      </c>
      <c r="C99" s="17">
        <v>0.19341139210017899</v>
      </c>
      <c r="D99" s="17">
        <v>0.175132329970585</v>
      </c>
      <c r="E99" s="17">
        <v>0.21167244758300599</v>
      </c>
      <c r="F99" s="17"/>
      <c r="G99" s="17">
        <v>0.28941826578708602</v>
      </c>
      <c r="H99" s="17">
        <v>0.15955334451703199</v>
      </c>
      <c r="I99" s="17">
        <v>0.19173294696114601</v>
      </c>
      <c r="J99" s="17">
        <v>0.23177448723324501</v>
      </c>
      <c r="K99" s="17"/>
      <c r="L99" s="17">
        <v>0.19060514583055399</v>
      </c>
      <c r="M99" s="17">
        <v>0.18722406775820599</v>
      </c>
      <c r="N99" s="17">
        <v>0.172561738447709</v>
      </c>
      <c r="O99" s="17">
        <v>0.21799829616960201</v>
      </c>
      <c r="P99" s="17"/>
      <c r="Q99" s="17">
        <v>0.21927953019268101</v>
      </c>
      <c r="R99" s="17">
        <v>0.14850475012185199</v>
      </c>
      <c r="S99" s="17">
        <v>0.25102766921997799</v>
      </c>
      <c r="T99" s="17">
        <v>0.18415644072041101</v>
      </c>
      <c r="U99" s="17">
        <v>0.18336464099877101</v>
      </c>
      <c r="V99" s="17">
        <v>0.16959322454141901</v>
      </c>
      <c r="W99" s="17">
        <v>0.19370430289004101</v>
      </c>
      <c r="X99" s="17">
        <v>0.18319449350863801</v>
      </c>
      <c r="Y99" s="17">
        <v>0.20907934464942199</v>
      </c>
      <c r="Z99" s="17"/>
      <c r="AA99" s="17">
        <v>0.22453380221789801</v>
      </c>
      <c r="AB99" s="17">
        <v>0.17360192987454601</v>
      </c>
      <c r="AC99" s="17">
        <v>0.15400453447994999</v>
      </c>
      <c r="AD99" s="17">
        <v>0.21909302587438501</v>
      </c>
      <c r="AE99" s="17">
        <v>0.32122270452819301</v>
      </c>
      <c r="AF99" s="17"/>
      <c r="AG99" s="17">
        <v>0.178222552898958</v>
      </c>
      <c r="AH99" s="17">
        <v>0.21001469415343399</v>
      </c>
      <c r="AI99" s="17"/>
      <c r="AJ99" s="17">
        <v>0.24174133963570499</v>
      </c>
      <c r="AK99" s="17">
        <v>0.18958316082148</v>
      </c>
      <c r="AL99" s="17">
        <v>0.144029488434956</v>
      </c>
      <c r="AM99" s="17">
        <v>0.199242421308231</v>
      </c>
      <c r="AN99" s="17"/>
      <c r="AO99" s="17">
        <v>0.23673000326260399</v>
      </c>
      <c r="AP99" s="17">
        <v>0.149292085160668</v>
      </c>
      <c r="AQ99" s="17">
        <v>0.19104767394706801</v>
      </c>
      <c r="AR99" s="17"/>
      <c r="AS99" s="17">
        <v>0.17493756776515601</v>
      </c>
      <c r="AT99" s="17">
        <v>0.20426829784</v>
      </c>
      <c r="AU99" s="17">
        <v>0.31865133912405602</v>
      </c>
      <c r="AV99" s="17">
        <v>0.15671363536643501</v>
      </c>
      <c r="AW99" s="17">
        <v>0.151261373984167</v>
      </c>
      <c r="AX99" s="17"/>
      <c r="AY99" s="17">
        <v>0.22434172649467901</v>
      </c>
      <c r="AZ99" s="17">
        <v>0.18228480164331401</v>
      </c>
      <c r="BA99" s="17">
        <v>0.25065878571570099</v>
      </c>
    </row>
    <row r="100" spans="2:53" x14ac:dyDescent="0.35">
      <c r="B100" t="s">
        <v>114</v>
      </c>
      <c r="C100" s="17">
        <v>1.4566440920779199E-2</v>
      </c>
      <c r="D100" s="17">
        <v>1.0809185400794201E-2</v>
      </c>
      <c r="E100" s="17">
        <v>1.8319995180137001E-2</v>
      </c>
      <c r="F100" s="17"/>
      <c r="G100" s="17">
        <v>1.0326896556186699E-2</v>
      </c>
      <c r="H100" s="17">
        <v>1.6002522442671301E-2</v>
      </c>
      <c r="I100" s="17">
        <v>1.3486489348757E-2</v>
      </c>
      <c r="J100" s="17">
        <v>1.67063437443691E-2</v>
      </c>
      <c r="K100" s="17"/>
      <c r="L100" s="17">
        <v>1.0511171740581001E-2</v>
      </c>
      <c r="M100" s="17">
        <v>3.5660800895525001E-3</v>
      </c>
      <c r="N100" s="17">
        <v>1.6247244569453399E-2</v>
      </c>
      <c r="O100" s="17">
        <v>2.8965665452718801E-2</v>
      </c>
      <c r="P100" s="17"/>
      <c r="Q100" s="17">
        <v>7.2453842775054298E-3</v>
      </c>
      <c r="R100" s="17">
        <v>1.0837627689435501E-2</v>
      </c>
      <c r="S100" s="17">
        <v>1.0287564909441599E-2</v>
      </c>
      <c r="T100" s="17">
        <v>0</v>
      </c>
      <c r="U100" s="17">
        <v>1.14864684650446E-2</v>
      </c>
      <c r="V100" s="17">
        <v>0</v>
      </c>
      <c r="W100" s="17">
        <v>4.6800016365821602E-2</v>
      </c>
      <c r="X100" s="17">
        <v>6.7802159320093494E-2</v>
      </c>
      <c r="Y100" s="17">
        <v>1.43877539258236E-2</v>
      </c>
      <c r="Z100" s="17"/>
      <c r="AA100" s="17">
        <v>2.20093022666305E-2</v>
      </c>
      <c r="AB100" s="17">
        <v>1.28382796940909E-2</v>
      </c>
      <c r="AC100" s="17">
        <v>7.2131262541862903E-3</v>
      </c>
      <c r="AD100" s="17">
        <v>7.6908504506085704E-3</v>
      </c>
      <c r="AE100" s="17">
        <v>0</v>
      </c>
      <c r="AF100" s="17"/>
      <c r="AG100" s="17">
        <v>1.3453752618348001E-2</v>
      </c>
      <c r="AH100" s="17">
        <v>1.5782748482643601E-2</v>
      </c>
      <c r="AI100" s="17"/>
      <c r="AJ100" s="17">
        <v>2.0984100751314901E-2</v>
      </c>
      <c r="AK100" s="17">
        <v>1.27221955887522E-2</v>
      </c>
      <c r="AL100" s="17">
        <v>1.52048255538666E-2</v>
      </c>
      <c r="AM100" s="17">
        <v>1.0268613684800001E-2</v>
      </c>
      <c r="AN100" s="17"/>
      <c r="AO100" s="17">
        <v>1.87775161373285E-2</v>
      </c>
      <c r="AP100" s="17">
        <v>1.9231469830985101E-2</v>
      </c>
      <c r="AQ100" s="17">
        <v>1.07350064774221E-2</v>
      </c>
      <c r="AR100" s="17"/>
      <c r="AS100" s="17">
        <v>5.8565598644979896E-3</v>
      </c>
      <c r="AT100" s="17">
        <v>9.7018098271469105E-3</v>
      </c>
      <c r="AU100" s="17">
        <v>1.26403503023312E-2</v>
      </c>
      <c r="AV100" s="17">
        <v>7.1670348893102406E-2</v>
      </c>
      <c r="AW100" s="17">
        <v>3.0341676406285999E-2</v>
      </c>
      <c r="AX100" s="17"/>
      <c r="AY100" s="17">
        <v>4.8674799719353699E-3</v>
      </c>
      <c r="AZ100" s="17">
        <v>1.0561646418917299E-2</v>
      </c>
      <c r="BA100" s="17">
        <v>1.0805849761790699E-2</v>
      </c>
    </row>
    <row r="101" spans="2:53" x14ac:dyDescent="0.35">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row>
    <row r="102" spans="2:53" x14ac:dyDescent="0.35">
      <c r="B102" s="6" t="s">
        <v>133</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row>
    <row r="103" spans="2:53" x14ac:dyDescent="0.35">
      <c r="B103" s="24" t="s">
        <v>84</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row>
    <row r="104" spans="2:53" x14ac:dyDescent="0.35">
      <c r="B104" t="s">
        <v>126</v>
      </c>
      <c r="C104" s="17">
        <v>2.1873454177118501E-2</v>
      </c>
      <c r="D104" s="17">
        <v>1.9059227937528098E-2</v>
      </c>
      <c r="E104" s="17">
        <v>2.4684908131267901E-2</v>
      </c>
      <c r="F104" s="17"/>
      <c r="G104" s="17">
        <v>1.7362776660582099E-2</v>
      </c>
      <c r="H104" s="17">
        <v>2.8000615643680199E-2</v>
      </c>
      <c r="I104" s="17">
        <v>1.87052024737006E-2</v>
      </c>
      <c r="J104" s="17">
        <v>1.1190017592815699E-2</v>
      </c>
      <c r="K104" s="17"/>
      <c r="L104" s="17">
        <v>2.0649061072166301E-2</v>
      </c>
      <c r="M104" s="17">
        <v>2.4232327896405899E-2</v>
      </c>
      <c r="N104" s="17">
        <v>1.1392050641875699E-2</v>
      </c>
      <c r="O104" s="17">
        <v>3.0053698990130301E-2</v>
      </c>
      <c r="P104" s="17"/>
      <c r="Q104" s="17">
        <v>3.6947840978412798E-2</v>
      </c>
      <c r="R104" s="17">
        <v>2.7801887304450199E-2</v>
      </c>
      <c r="S104" s="17">
        <v>2.19740071433513E-2</v>
      </c>
      <c r="T104" s="17">
        <v>3.2509112515734101E-2</v>
      </c>
      <c r="U104" s="17">
        <v>0</v>
      </c>
      <c r="V104" s="17">
        <v>8.1258575664107605E-3</v>
      </c>
      <c r="W104" s="17">
        <v>1.06507863961231E-2</v>
      </c>
      <c r="X104" s="17">
        <v>1.8532685599452699E-2</v>
      </c>
      <c r="Y104" s="17">
        <v>2.1310721330498401E-2</v>
      </c>
      <c r="Z104" s="17"/>
      <c r="AA104" s="17">
        <v>1.84494813821981E-2</v>
      </c>
      <c r="AB104" s="17">
        <v>2.0855809855305E-2</v>
      </c>
      <c r="AC104" s="17">
        <v>1.7635260804097799E-2</v>
      </c>
      <c r="AD104" s="17">
        <v>3.7536737306789303E-2</v>
      </c>
      <c r="AE104" s="17">
        <v>5.9435078793350901E-2</v>
      </c>
      <c r="AF104" s="17"/>
      <c r="AG104" s="17">
        <v>1.59321425400052E-2</v>
      </c>
      <c r="AH104" s="17">
        <v>2.83680513215516E-2</v>
      </c>
      <c r="AI104" s="17"/>
      <c r="AJ104" s="17">
        <v>8.7391524202248601E-3</v>
      </c>
      <c r="AK104" s="17">
        <v>2.5690198811112602E-2</v>
      </c>
      <c r="AL104" s="17">
        <v>3.7717374301829101E-2</v>
      </c>
      <c r="AM104" s="17">
        <v>1.51976176884977E-2</v>
      </c>
      <c r="AN104" s="17"/>
      <c r="AO104" s="17">
        <v>2.43949266768025E-2</v>
      </c>
      <c r="AP104" s="17">
        <v>9.7925232230842603E-3</v>
      </c>
      <c r="AQ104" s="17">
        <v>2.6251738519071099E-2</v>
      </c>
      <c r="AR104" s="17"/>
      <c r="AS104" s="17">
        <v>6.3662018253315203E-3</v>
      </c>
      <c r="AT104" s="17">
        <v>2.8182323413075101E-2</v>
      </c>
      <c r="AU104" s="17">
        <v>1.5206665668534999E-2</v>
      </c>
      <c r="AV104" s="17">
        <v>7.5973754612739197E-2</v>
      </c>
      <c r="AW104" s="17">
        <v>3.5715221182794799E-2</v>
      </c>
      <c r="AX104" s="17"/>
      <c r="AY104" s="17">
        <v>1.6088927022127501E-2</v>
      </c>
      <c r="AZ104" s="17">
        <v>2.2533022227600698E-2</v>
      </c>
      <c r="BA104" s="17">
        <v>1.06990517232448E-2</v>
      </c>
    </row>
    <row r="105" spans="2:53" x14ac:dyDescent="0.35">
      <c r="B105" t="s">
        <v>127</v>
      </c>
      <c r="C105" s="17">
        <v>7.5641663769070402E-2</v>
      </c>
      <c r="D105" s="17">
        <v>6.1071884462831599E-2</v>
      </c>
      <c r="E105" s="17">
        <v>9.0197090431416202E-2</v>
      </c>
      <c r="F105" s="17"/>
      <c r="G105" s="17">
        <v>6.3340048159619897E-2</v>
      </c>
      <c r="H105" s="17">
        <v>8.6115507431240607E-2</v>
      </c>
      <c r="I105" s="17">
        <v>8.0541717054535E-2</v>
      </c>
      <c r="J105" s="17">
        <v>3.0502795843632999E-2</v>
      </c>
      <c r="K105" s="17"/>
      <c r="L105" s="17">
        <v>7.1816288436648099E-2</v>
      </c>
      <c r="M105" s="17">
        <v>6.5891327043614598E-2</v>
      </c>
      <c r="N105" s="17">
        <v>8.0887799585948203E-2</v>
      </c>
      <c r="O105" s="17">
        <v>8.5599386458784399E-2</v>
      </c>
      <c r="P105" s="17"/>
      <c r="Q105" s="17">
        <v>5.2505142909025901E-2</v>
      </c>
      <c r="R105" s="17">
        <v>7.6199492062481694E-2</v>
      </c>
      <c r="S105" s="17">
        <v>7.0164210292183907E-2</v>
      </c>
      <c r="T105" s="17">
        <v>0.118056038220758</v>
      </c>
      <c r="U105" s="17">
        <v>9.5119972167964903E-2</v>
      </c>
      <c r="V105" s="17">
        <v>4.6510652148869902E-2</v>
      </c>
      <c r="W105" s="17">
        <v>9.76901659024281E-2</v>
      </c>
      <c r="X105" s="17">
        <v>5.0773931776828499E-2</v>
      </c>
      <c r="Y105" s="17">
        <v>7.8936245254704898E-2</v>
      </c>
      <c r="Z105" s="17"/>
      <c r="AA105" s="17">
        <v>6.99556605101746E-2</v>
      </c>
      <c r="AB105" s="17">
        <v>0.10098005224203099</v>
      </c>
      <c r="AC105" s="17">
        <v>4.4997186242895303E-2</v>
      </c>
      <c r="AD105" s="17">
        <v>3.20188699548467E-2</v>
      </c>
      <c r="AE105" s="17">
        <v>0.14492840956338601</v>
      </c>
      <c r="AF105" s="17"/>
      <c r="AG105" s="17">
        <v>9.5365644221478904E-2</v>
      </c>
      <c r="AH105" s="17">
        <v>5.4080884778304597E-2</v>
      </c>
      <c r="AI105" s="17"/>
      <c r="AJ105" s="17">
        <v>4.5286382352021398E-2</v>
      </c>
      <c r="AK105" s="17">
        <v>7.8803996109854793E-2</v>
      </c>
      <c r="AL105" s="17">
        <v>8.1822524472123195E-2</v>
      </c>
      <c r="AM105" s="17">
        <v>9.3524621874441896E-2</v>
      </c>
      <c r="AN105" s="17"/>
      <c r="AO105" s="17">
        <v>5.7457547837414399E-2</v>
      </c>
      <c r="AP105" s="17">
        <v>0.114169075437142</v>
      </c>
      <c r="AQ105" s="17">
        <v>6.7150462160769697E-2</v>
      </c>
      <c r="AR105" s="17"/>
      <c r="AS105" s="17">
        <v>7.4089990603405306E-2</v>
      </c>
      <c r="AT105" s="17">
        <v>6.0030323775446703E-2</v>
      </c>
      <c r="AU105" s="17">
        <v>8.7910505869138802E-2</v>
      </c>
      <c r="AV105" s="17">
        <v>7.3810101927957505E-2</v>
      </c>
      <c r="AW105" s="17">
        <v>9.8104307646763006E-2</v>
      </c>
      <c r="AX105" s="17"/>
      <c r="AY105" s="17">
        <v>5.9355844563557497E-2</v>
      </c>
      <c r="AZ105" s="17">
        <v>7.4277248139871202E-2</v>
      </c>
      <c r="BA105" s="17">
        <v>6.6503965130017301E-2</v>
      </c>
    </row>
    <row r="106" spans="2:53" x14ac:dyDescent="0.35">
      <c r="B106" t="s">
        <v>128</v>
      </c>
      <c r="C106" s="17">
        <v>0.28979426515754098</v>
      </c>
      <c r="D106" s="17">
        <v>0.31490349147885</v>
      </c>
      <c r="E106" s="17">
        <v>0.264709773856321</v>
      </c>
      <c r="F106" s="17"/>
      <c r="G106" s="17">
        <v>0.26358965163463199</v>
      </c>
      <c r="H106" s="17">
        <v>0.27421245148967099</v>
      </c>
      <c r="I106" s="17">
        <v>0.316337097128147</v>
      </c>
      <c r="J106" s="17">
        <v>0.30207115394119899</v>
      </c>
      <c r="K106" s="17"/>
      <c r="L106" s="17">
        <v>0.295864670055493</v>
      </c>
      <c r="M106" s="17">
        <v>0.30099191341541398</v>
      </c>
      <c r="N106" s="17">
        <v>0.30430581620679298</v>
      </c>
      <c r="O106" s="17">
        <v>0.25998168581685499</v>
      </c>
      <c r="P106" s="17"/>
      <c r="Q106" s="17">
        <v>0.265823170947521</v>
      </c>
      <c r="R106" s="17">
        <v>0.293708609429709</v>
      </c>
      <c r="S106" s="17">
        <v>0.32000599439989802</v>
      </c>
      <c r="T106" s="17">
        <v>0.22551212552668801</v>
      </c>
      <c r="U106" s="17">
        <v>0.31090442961493497</v>
      </c>
      <c r="V106" s="17">
        <v>0.27749580467289697</v>
      </c>
      <c r="W106" s="17">
        <v>0.252322829839499</v>
      </c>
      <c r="X106" s="17">
        <v>0.34617221124980901</v>
      </c>
      <c r="Y106" s="17">
        <v>0.35126162223484197</v>
      </c>
      <c r="Z106" s="17"/>
      <c r="AA106" s="17">
        <v>0.309064993975182</v>
      </c>
      <c r="AB106" s="17">
        <v>0.28055147940661601</v>
      </c>
      <c r="AC106" s="17">
        <v>0.29464849991299003</v>
      </c>
      <c r="AD106" s="17">
        <v>0.24741506668800001</v>
      </c>
      <c r="AE106" s="17">
        <v>0.38017850253789598</v>
      </c>
      <c r="AF106" s="17"/>
      <c r="AG106" s="17">
        <v>0.28288262120566698</v>
      </c>
      <c r="AH106" s="17">
        <v>0.29734955695418502</v>
      </c>
      <c r="AI106" s="17"/>
      <c r="AJ106" s="17">
        <v>0.31808093108614</v>
      </c>
      <c r="AK106" s="17">
        <v>0.290073297340115</v>
      </c>
      <c r="AL106" s="17">
        <v>0.26370980508263098</v>
      </c>
      <c r="AM106" s="17">
        <v>0.28803051521435202</v>
      </c>
      <c r="AN106" s="17"/>
      <c r="AO106" s="17">
        <v>0.23357819915749101</v>
      </c>
      <c r="AP106" s="17">
        <v>0.31001341702628299</v>
      </c>
      <c r="AQ106" s="17">
        <v>0.31149096410069399</v>
      </c>
      <c r="AR106" s="17"/>
      <c r="AS106" s="17">
        <v>0.29702645415976903</v>
      </c>
      <c r="AT106" s="17">
        <v>0.29867535281218899</v>
      </c>
      <c r="AU106" s="17">
        <v>0.24540082588923001</v>
      </c>
      <c r="AV106" s="17">
        <v>0.27641820773780101</v>
      </c>
      <c r="AW106" s="17">
        <v>0.29891959100225801</v>
      </c>
      <c r="AX106" s="17"/>
      <c r="AY106" s="17">
        <v>0.23969061124103999</v>
      </c>
      <c r="AZ106" s="17">
        <v>0.30798486719706702</v>
      </c>
      <c r="BA106" s="17">
        <v>0.26786886894574302</v>
      </c>
    </row>
    <row r="107" spans="2:53" x14ac:dyDescent="0.35">
      <c r="B107" t="s">
        <v>129</v>
      </c>
      <c r="C107" s="17">
        <v>0.37777338999008397</v>
      </c>
      <c r="D107" s="17">
        <v>0.37271655932291697</v>
      </c>
      <c r="E107" s="17">
        <v>0.38282523918922301</v>
      </c>
      <c r="F107" s="17"/>
      <c r="G107" s="17">
        <v>0.37577215834189998</v>
      </c>
      <c r="H107" s="17">
        <v>0.40059571788703402</v>
      </c>
      <c r="I107" s="17">
        <v>0.34976366637031198</v>
      </c>
      <c r="J107" s="17">
        <v>0.37163822718908401</v>
      </c>
      <c r="K107" s="17"/>
      <c r="L107" s="17">
        <v>0.39877810347306297</v>
      </c>
      <c r="M107" s="17">
        <v>0.38320398763146202</v>
      </c>
      <c r="N107" s="17">
        <v>0.38020771742347997</v>
      </c>
      <c r="O107" s="17">
        <v>0.344809363300006</v>
      </c>
      <c r="P107" s="17"/>
      <c r="Q107" s="17">
        <v>0.37317308949781502</v>
      </c>
      <c r="R107" s="17">
        <v>0.36561318706842699</v>
      </c>
      <c r="S107" s="17">
        <v>0.34219401315715098</v>
      </c>
      <c r="T107" s="17">
        <v>0.33197707073493499</v>
      </c>
      <c r="U107" s="17">
        <v>0.33902224707429501</v>
      </c>
      <c r="V107" s="17">
        <v>0.41822967713183901</v>
      </c>
      <c r="W107" s="17">
        <v>0.49511857505092799</v>
      </c>
      <c r="X107" s="17">
        <v>0.34189972859576501</v>
      </c>
      <c r="Y107" s="17">
        <v>0.38220880604966401</v>
      </c>
      <c r="Z107" s="17"/>
      <c r="AA107" s="17">
        <v>0.31916530477427701</v>
      </c>
      <c r="AB107" s="17">
        <v>0.392347326526861</v>
      </c>
      <c r="AC107" s="17">
        <v>0.41735055251817199</v>
      </c>
      <c r="AD107" s="17">
        <v>0.45850553171568098</v>
      </c>
      <c r="AE107" s="17">
        <v>0.155865696043303</v>
      </c>
      <c r="AF107" s="17"/>
      <c r="AG107" s="17">
        <v>0.37588851514115501</v>
      </c>
      <c r="AH107" s="17">
        <v>0.379833794082507</v>
      </c>
      <c r="AI107" s="17"/>
      <c r="AJ107" s="17">
        <v>0.35370516927611001</v>
      </c>
      <c r="AK107" s="17">
        <v>0.35820314016340099</v>
      </c>
      <c r="AL107" s="17">
        <v>0.41358206630908201</v>
      </c>
      <c r="AM107" s="17">
        <v>0.38729765952596101</v>
      </c>
      <c r="AN107" s="17"/>
      <c r="AO107" s="17">
        <v>0.37382710200230002</v>
      </c>
      <c r="AP107" s="17">
        <v>0.38768019280911797</v>
      </c>
      <c r="AQ107" s="17">
        <v>0.37457054766421399</v>
      </c>
      <c r="AR107" s="17"/>
      <c r="AS107" s="17">
        <v>0.40279438989140398</v>
      </c>
      <c r="AT107" s="17">
        <v>0.36533987717365901</v>
      </c>
      <c r="AU107" s="17">
        <v>0.45230307523755497</v>
      </c>
      <c r="AV107" s="17">
        <v>0.42138770607470299</v>
      </c>
      <c r="AW107" s="17">
        <v>0.32692010114195902</v>
      </c>
      <c r="AX107" s="17"/>
      <c r="AY107" s="17">
        <v>0.464688750859169</v>
      </c>
      <c r="AZ107" s="17">
        <v>0.367647541435908</v>
      </c>
      <c r="BA107" s="17">
        <v>0.40054766672452902</v>
      </c>
    </row>
    <row r="108" spans="2:53" x14ac:dyDescent="0.35">
      <c r="B108" t="s">
        <v>130</v>
      </c>
      <c r="C108" s="17">
        <v>0.150840077292133</v>
      </c>
      <c r="D108" s="17">
        <v>0.14553802346014799</v>
      </c>
      <c r="E108" s="17">
        <v>0.15613690808751801</v>
      </c>
      <c r="F108" s="17"/>
      <c r="G108" s="17">
        <v>0.18963054508711</v>
      </c>
      <c r="H108" s="17">
        <v>0.115587985806947</v>
      </c>
      <c r="I108" s="17">
        <v>0.171195517531435</v>
      </c>
      <c r="J108" s="17">
        <v>0.19119015101251899</v>
      </c>
      <c r="K108" s="17"/>
      <c r="L108" s="17">
        <v>0.14694432491182899</v>
      </c>
      <c r="M108" s="17">
        <v>0.14675575763757201</v>
      </c>
      <c r="N108" s="17">
        <v>0.14228657800627201</v>
      </c>
      <c r="O108" s="17">
        <v>0.167425621984328</v>
      </c>
      <c r="P108" s="17"/>
      <c r="Q108" s="17">
        <v>0.17375071544205201</v>
      </c>
      <c r="R108" s="17">
        <v>0.14604210636585499</v>
      </c>
      <c r="S108" s="17">
        <v>0.17017515302834699</v>
      </c>
      <c r="T108" s="17">
        <v>0.16298992671707799</v>
      </c>
      <c r="U108" s="17">
        <v>0.19465451293233299</v>
      </c>
      <c r="V108" s="17">
        <v>0.17748777829846901</v>
      </c>
      <c r="W108" s="17">
        <v>6.8942359656456301E-2</v>
      </c>
      <c r="X108" s="17">
        <v>0.138350148497043</v>
      </c>
      <c r="Y108" s="17">
        <v>0.115471677628961</v>
      </c>
      <c r="Z108" s="17"/>
      <c r="AA108" s="17">
        <v>0.18089627779128201</v>
      </c>
      <c r="AB108" s="17">
        <v>0.13863762744140001</v>
      </c>
      <c r="AC108" s="17">
        <v>0.12580202191899301</v>
      </c>
      <c r="AD108" s="17">
        <v>0.168732173050542</v>
      </c>
      <c r="AE108" s="17">
        <v>0.19662021239451399</v>
      </c>
      <c r="AF108" s="17"/>
      <c r="AG108" s="17">
        <v>0.152079800613734</v>
      </c>
      <c r="AH108" s="17">
        <v>0.14948490455652499</v>
      </c>
      <c r="AI108" s="17"/>
      <c r="AJ108" s="17">
        <v>0.14230823965119399</v>
      </c>
      <c r="AK108" s="17">
        <v>0.136321472463939</v>
      </c>
      <c r="AL108" s="17">
        <v>0.132110003813351</v>
      </c>
      <c r="AM108" s="17">
        <v>0.19043161426993499</v>
      </c>
      <c r="AN108" s="17"/>
      <c r="AO108" s="17">
        <v>0.16988422282860699</v>
      </c>
      <c r="AP108" s="17">
        <v>0.12962635564220201</v>
      </c>
      <c r="AQ108" s="17">
        <v>0.15162439859565699</v>
      </c>
      <c r="AR108" s="17"/>
      <c r="AS108" s="17">
        <v>0.157671415685153</v>
      </c>
      <c r="AT108" s="17">
        <v>0.160449502851017</v>
      </c>
      <c r="AU108" s="17">
        <v>0.17212569375532399</v>
      </c>
      <c r="AV108" s="17">
        <v>0</v>
      </c>
      <c r="AW108" s="17">
        <v>0.113938731029991</v>
      </c>
      <c r="AX108" s="17"/>
      <c r="AY108" s="17">
        <v>0.16651231503540201</v>
      </c>
      <c r="AZ108" s="17">
        <v>0.14054914661441301</v>
      </c>
      <c r="BA108" s="17">
        <v>0.19249882766916199</v>
      </c>
    </row>
    <row r="109" spans="2:53" x14ac:dyDescent="0.35">
      <c r="B109" t="s">
        <v>114</v>
      </c>
      <c r="C109" s="17">
        <v>8.4077149614053104E-2</v>
      </c>
      <c r="D109" s="17">
        <v>8.6710813337725304E-2</v>
      </c>
      <c r="E109" s="17">
        <v>8.1446080304253904E-2</v>
      </c>
      <c r="F109" s="17"/>
      <c r="G109" s="17">
        <v>9.0304820116155607E-2</v>
      </c>
      <c r="H109" s="17">
        <v>9.5487721741428E-2</v>
      </c>
      <c r="I109" s="17">
        <v>6.3456799441871603E-2</v>
      </c>
      <c r="J109" s="17">
        <v>9.34076544207499E-2</v>
      </c>
      <c r="K109" s="17"/>
      <c r="L109" s="17">
        <v>6.5947552050800995E-2</v>
      </c>
      <c r="M109" s="17">
        <v>7.8924686375531003E-2</v>
      </c>
      <c r="N109" s="17">
        <v>8.0920038135630895E-2</v>
      </c>
      <c r="O109" s="17">
        <v>0.112130243449896</v>
      </c>
      <c r="P109" s="17"/>
      <c r="Q109" s="17">
        <v>9.7800040225173204E-2</v>
      </c>
      <c r="R109" s="17">
        <v>9.0634717769077E-2</v>
      </c>
      <c r="S109" s="17">
        <v>7.5486621979068594E-2</v>
      </c>
      <c r="T109" s="17">
        <v>0.128955726284806</v>
      </c>
      <c r="U109" s="17">
        <v>6.0298838210472799E-2</v>
      </c>
      <c r="V109" s="17">
        <v>7.2150230181514396E-2</v>
      </c>
      <c r="W109" s="17">
        <v>7.5275283154564901E-2</v>
      </c>
      <c r="X109" s="17">
        <v>0.104271294281102</v>
      </c>
      <c r="Y109" s="17">
        <v>5.0810927501329199E-2</v>
      </c>
      <c r="Z109" s="17"/>
      <c r="AA109" s="17">
        <v>0.102468281566886</v>
      </c>
      <c r="AB109" s="17">
        <v>6.6627704527786893E-2</v>
      </c>
      <c r="AC109" s="17">
        <v>9.9566478602852199E-2</v>
      </c>
      <c r="AD109" s="17">
        <v>5.5791621284140301E-2</v>
      </c>
      <c r="AE109" s="17">
        <v>6.2972100667549005E-2</v>
      </c>
      <c r="AF109" s="17"/>
      <c r="AG109" s="17">
        <v>7.7851276277960194E-2</v>
      </c>
      <c r="AH109" s="17">
        <v>9.0882808306926605E-2</v>
      </c>
      <c r="AI109" s="17"/>
      <c r="AJ109" s="17">
        <v>0.13188012521431</v>
      </c>
      <c r="AK109" s="17">
        <v>0.110907895111577</v>
      </c>
      <c r="AL109" s="17">
        <v>7.1058226020983606E-2</v>
      </c>
      <c r="AM109" s="17">
        <v>2.5517971426813099E-2</v>
      </c>
      <c r="AN109" s="17"/>
      <c r="AO109" s="17">
        <v>0.140858001497385</v>
      </c>
      <c r="AP109" s="17">
        <v>4.8718435862170298E-2</v>
      </c>
      <c r="AQ109" s="17">
        <v>6.8911888959594395E-2</v>
      </c>
      <c r="AR109" s="17"/>
      <c r="AS109" s="17">
        <v>6.2051547834937097E-2</v>
      </c>
      <c r="AT109" s="17">
        <v>8.7322619974613505E-2</v>
      </c>
      <c r="AU109" s="17">
        <v>2.7053233580216701E-2</v>
      </c>
      <c r="AV109" s="17">
        <v>0.15241022964679801</v>
      </c>
      <c r="AW109" s="17">
        <v>0.126402047996234</v>
      </c>
      <c r="AX109" s="17"/>
      <c r="AY109" s="17">
        <v>5.3663551278705E-2</v>
      </c>
      <c r="AZ109" s="17">
        <v>8.7008174385140802E-2</v>
      </c>
      <c r="BA109" s="17">
        <v>6.18816198073028E-2</v>
      </c>
    </row>
    <row r="110" spans="2:53"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row>
    <row r="111" spans="2:53" x14ac:dyDescent="0.35">
      <c r="B111" s="6" t="s">
        <v>134</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row>
    <row r="112" spans="2:53" x14ac:dyDescent="0.35">
      <c r="B112" s="24" t="s">
        <v>84</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row>
    <row r="113" spans="2:53" x14ac:dyDescent="0.35">
      <c r="B113" t="s">
        <v>126</v>
      </c>
      <c r="C113" s="17">
        <v>3.8306916187343297E-2</v>
      </c>
      <c r="D113" s="17">
        <v>3.4926180057281001E-2</v>
      </c>
      <c r="E113" s="17">
        <v>4.1684321964848503E-2</v>
      </c>
      <c r="F113" s="17"/>
      <c r="G113" s="17">
        <v>3.9449393328549E-2</v>
      </c>
      <c r="H113" s="17">
        <v>4.21288151020855E-2</v>
      </c>
      <c r="I113" s="17">
        <v>3.8041922494788598E-2</v>
      </c>
      <c r="J113" s="17">
        <v>2.1854795674861399E-2</v>
      </c>
      <c r="K113" s="17"/>
      <c r="L113" s="17">
        <v>3.5735410758215097E-2</v>
      </c>
      <c r="M113" s="17">
        <v>3.4841328866949399E-2</v>
      </c>
      <c r="N113" s="17">
        <v>4.2744367803476901E-2</v>
      </c>
      <c r="O113" s="17">
        <v>4.0936623106563402E-2</v>
      </c>
      <c r="P113" s="17"/>
      <c r="Q113" s="17">
        <v>4.6189454349375998E-2</v>
      </c>
      <c r="R113" s="17">
        <v>1.7197777009038101E-2</v>
      </c>
      <c r="S113" s="17">
        <v>5.2439797965725898E-2</v>
      </c>
      <c r="T113" s="17">
        <v>6.4422096456096895E-2</v>
      </c>
      <c r="U113" s="17">
        <v>2.35386446298314E-2</v>
      </c>
      <c r="V113" s="17">
        <v>3.21266442961727E-2</v>
      </c>
      <c r="W113" s="17">
        <v>2.1047069169586999E-2</v>
      </c>
      <c r="X113" s="17">
        <v>0</v>
      </c>
      <c r="Y113" s="17">
        <v>6.2932077925471494E-2</v>
      </c>
      <c r="Z113" s="17"/>
      <c r="AA113" s="17">
        <v>4.1389557955055903E-2</v>
      </c>
      <c r="AB113" s="17">
        <v>2.97590111335524E-2</v>
      </c>
      <c r="AC113" s="17">
        <v>2.5521527208252001E-2</v>
      </c>
      <c r="AD113" s="17">
        <v>3.0511501199054901E-2</v>
      </c>
      <c r="AE113" s="17">
        <v>0.240647431765762</v>
      </c>
      <c r="AF113" s="17"/>
      <c r="AG113" s="17">
        <v>4.5035567647086203E-2</v>
      </c>
      <c r="AH113" s="17">
        <v>3.0951658085183999E-2</v>
      </c>
      <c r="AI113" s="17"/>
      <c r="AJ113" s="17">
        <v>1.56602682697893E-2</v>
      </c>
      <c r="AK113" s="17">
        <v>3.5276467629620799E-2</v>
      </c>
      <c r="AL113" s="17">
        <v>3.9789764264507602E-2</v>
      </c>
      <c r="AM113" s="17">
        <v>6.01136190584712E-2</v>
      </c>
      <c r="AN113" s="17"/>
      <c r="AO113" s="17">
        <v>2.9527988086054901E-2</v>
      </c>
      <c r="AP113" s="17">
        <v>4.4772334134290701E-2</v>
      </c>
      <c r="AQ113" s="17">
        <v>4.0409535906387399E-2</v>
      </c>
      <c r="AR113" s="17"/>
      <c r="AS113" s="17">
        <v>2.64161337919624E-2</v>
      </c>
      <c r="AT113" s="17">
        <v>4.6702618858575497E-2</v>
      </c>
      <c r="AU113" s="17">
        <v>3.43694523351981E-2</v>
      </c>
      <c r="AV113" s="17">
        <v>0.14978385654069701</v>
      </c>
      <c r="AW113" s="17">
        <v>4.8720781614679298E-2</v>
      </c>
      <c r="AX113" s="17"/>
      <c r="AY113" s="17">
        <v>1.6373243978805602E-2</v>
      </c>
      <c r="AZ113" s="17">
        <v>4.7122137244481103E-2</v>
      </c>
      <c r="BA113" s="17">
        <v>1.47467519159183E-2</v>
      </c>
    </row>
    <row r="114" spans="2:53" x14ac:dyDescent="0.35">
      <c r="B114" t="s">
        <v>127</v>
      </c>
      <c r="C114" s="17">
        <v>0.105774951463945</v>
      </c>
      <c r="D114" s="17">
        <v>0.102082438150915</v>
      </c>
      <c r="E114" s="17">
        <v>0.109463827293693</v>
      </c>
      <c r="F114" s="17"/>
      <c r="G114" s="17">
        <v>0.100858578438225</v>
      </c>
      <c r="H114" s="17">
        <v>0.105848139648915</v>
      </c>
      <c r="I114" s="17">
        <v>0.103496908547592</v>
      </c>
      <c r="J114" s="17">
        <v>0.118103615537809</v>
      </c>
      <c r="K114" s="17"/>
      <c r="L114" s="17">
        <v>0.132027847130473</v>
      </c>
      <c r="M114" s="17">
        <v>7.4904005466694998E-2</v>
      </c>
      <c r="N114" s="17">
        <v>0.122301762354055</v>
      </c>
      <c r="O114" s="17">
        <v>9.5407114203792304E-2</v>
      </c>
      <c r="P114" s="17"/>
      <c r="Q114" s="17">
        <v>0.102644571548777</v>
      </c>
      <c r="R114" s="17">
        <v>0.14427117536738801</v>
      </c>
      <c r="S114" s="17">
        <v>9.4256748807227494E-2</v>
      </c>
      <c r="T114" s="17">
        <v>0.150595534939546</v>
      </c>
      <c r="U114" s="17">
        <v>0.14377964588787201</v>
      </c>
      <c r="V114" s="17">
        <v>4.8152114824127602E-2</v>
      </c>
      <c r="W114" s="17">
        <v>0.10721200441452899</v>
      </c>
      <c r="X114" s="17">
        <v>7.1421936317760407E-2</v>
      </c>
      <c r="Y114" s="17">
        <v>7.0581746967470799E-2</v>
      </c>
      <c r="Z114" s="17"/>
      <c r="AA114" s="17">
        <v>0.131201613783795</v>
      </c>
      <c r="AB114" s="17">
        <v>8.7989271558767707E-2</v>
      </c>
      <c r="AC114" s="17">
        <v>9.6091474652810899E-2</v>
      </c>
      <c r="AD114" s="17">
        <v>9.7931649932882905E-2</v>
      </c>
      <c r="AE114" s="17">
        <v>6.3312508924202801E-2</v>
      </c>
      <c r="AF114" s="17"/>
      <c r="AG114" s="17">
        <v>0.111352237861992</v>
      </c>
      <c r="AH114" s="17">
        <v>9.9678279461726693E-2</v>
      </c>
      <c r="AI114" s="17"/>
      <c r="AJ114" s="17">
        <v>6.7403717309201305E-2</v>
      </c>
      <c r="AK114" s="17">
        <v>0.133591410099869</v>
      </c>
      <c r="AL114" s="17">
        <v>0.122665891128227</v>
      </c>
      <c r="AM114" s="17">
        <v>9.5240792467572499E-2</v>
      </c>
      <c r="AN114" s="17"/>
      <c r="AO114" s="17">
        <v>7.2947340425350796E-2</v>
      </c>
      <c r="AP114" s="17">
        <v>0.15359802300876199</v>
      </c>
      <c r="AQ114" s="17">
        <v>0.102754787241374</v>
      </c>
      <c r="AR114" s="17"/>
      <c r="AS114" s="17">
        <v>0.14537829164907501</v>
      </c>
      <c r="AT114" s="17">
        <v>8.7706855893591895E-2</v>
      </c>
      <c r="AU114" s="17">
        <v>0.131782162578953</v>
      </c>
      <c r="AV114" s="17">
        <v>7.4172802361419501E-2</v>
      </c>
      <c r="AW114" s="17">
        <v>7.0892077751506494E-2</v>
      </c>
      <c r="AX114" s="17"/>
      <c r="AY114" s="17">
        <v>0.13067978933575</v>
      </c>
      <c r="AZ114" s="17">
        <v>9.0350513460278795E-2</v>
      </c>
      <c r="BA114" s="17">
        <v>0.11479362245795099</v>
      </c>
    </row>
    <row r="115" spans="2:53" x14ac:dyDescent="0.35">
      <c r="B115" t="s">
        <v>128</v>
      </c>
      <c r="C115" s="17">
        <v>0.303776870778246</v>
      </c>
      <c r="D115" s="17">
        <v>0.32152328006119002</v>
      </c>
      <c r="E115" s="17">
        <v>0.28604794342742201</v>
      </c>
      <c r="F115" s="17"/>
      <c r="G115" s="17">
        <v>0.187928568919454</v>
      </c>
      <c r="H115" s="17">
        <v>0.30857453486084802</v>
      </c>
      <c r="I115" s="17">
        <v>0.34442434211921402</v>
      </c>
      <c r="J115" s="17">
        <v>0.28825344529938401</v>
      </c>
      <c r="K115" s="17"/>
      <c r="L115" s="17">
        <v>0.319716586920541</v>
      </c>
      <c r="M115" s="17">
        <v>0.34528160974487199</v>
      </c>
      <c r="N115" s="17">
        <v>0.25180869920590698</v>
      </c>
      <c r="O115" s="17">
        <v>0.29034414728605001</v>
      </c>
      <c r="P115" s="17"/>
      <c r="Q115" s="17">
        <v>0.24358721154582899</v>
      </c>
      <c r="R115" s="17">
        <v>0.338227356802766</v>
      </c>
      <c r="S115" s="17">
        <v>0.28141087626670003</v>
      </c>
      <c r="T115" s="17">
        <v>0.31283912484792498</v>
      </c>
      <c r="U115" s="17">
        <v>0.35904161158140602</v>
      </c>
      <c r="V115" s="17">
        <v>0.31027658370559202</v>
      </c>
      <c r="W115" s="17">
        <v>0.28968163267986002</v>
      </c>
      <c r="X115" s="17">
        <v>0.25714067111235001</v>
      </c>
      <c r="Y115" s="17">
        <v>0.337225673107656</v>
      </c>
      <c r="Z115" s="17"/>
      <c r="AA115" s="17">
        <v>0.27232389378549399</v>
      </c>
      <c r="AB115" s="17">
        <v>0.33405000954068698</v>
      </c>
      <c r="AC115" s="17">
        <v>0.32016531283292099</v>
      </c>
      <c r="AD115" s="17">
        <v>0.29605035450453299</v>
      </c>
      <c r="AE115" s="17">
        <v>0.15629480812937299</v>
      </c>
      <c r="AF115" s="17"/>
      <c r="AG115" s="17">
        <v>0.28290697972826501</v>
      </c>
      <c r="AH115" s="17">
        <v>0.32659027345706898</v>
      </c>
      <c r="AI115" s="17"/>
      <c r="AJ115" s="17">
        <v>0.30427373380682798</v>
      </c>
      <c r="AK115" s="17">
        <v>0.290981532118122</v>
      </c>
      <c r="AL115" s="17">
        <v>0.30599299912553901</v>
      </c>
      <c r="AM115" s="17">
        <v>0.31476098853302997</v>
      </c>
      <c r="AN115" s="17"/>
      <c r="AO115" s="17">
        <v>0.216595015544648</v>
      </c>
      <c r="AP115" s="17">
        <v>0.28122252032082001</v>
      </c>
      <c r="AQ115" s="17">
        <v>0.35318121813404602</v>
      </c>
      <c r="AR115" s="17"/>
      <c r="AS115" s="17">
        <v>0.27855518685404301</v>
      </c>
      <c r="AT115" s="17">
        <v>0.31728342808682602</v>
      </c>
      <c r="AU115" s="17">
        <v>0.32323317235455501</v>
      </c>
      <c r="AV115" s="17">
        <v>0.15634874407001301</v>
      </c>
      <c r="AW115" s="17">
        <v>0.32951322340019201</v>
      </c>
      <c r="AX115" s="17"/>
      <c r="AY115" s="17">
        <v>0.229772357614689</v>
      </c>
      <c r="AZ115" s="17">
        <v>0.33756450278053302</v>
      </c>
      <c r="BA115" s="17">
        <v>0.31905778289573999</v>
      </c>
    </row>
    <row r="116" spans="2:53" x14ac:dyDescent="0.35">
      <c r="B116" t="s">
        <v>129</v>
      </c>
      <c r="C116" s="17">
        <v>0.37682631632971297</v>
      </c>
      <c r="D116" s="17">
        <v>0.37303868888194203</v>
      </c>
      <c r="E116" s="17">
        <v>0.380610212597567</v>
      </c>
      <c r="F116" s="17"/>
      <c r="G116" s="17">
        <v>0.441601951293626</v>
      </c>
      <c r="H116" s="17">
        <v>0.38650622284759201</v>
      </c>
      <c r="I116" s="17">
        <v>0.355870429800904</v>
      </c>
      <c r="J116" s="17">
        <v>0.32829318153912401</v>
      </c>
      <c r="K116" s="17"/>
      <c r="L116" s="17">
        <v>0.368263666215706</v>
      </c>
      <c r="M116" s="17">
        <v>0.41876861607177301</v>
      </c>
      <c r="N116" s="17">
        <v>0.37699366053725297</v>
      </c>
      <c r="O116" s="17">
        <v>0.343814029083783</v>
      </c>
      <c r="P116" s="17"/>
      <c r="Q116" s="17">
        <v>0.44264858565078502</v>
      </c>
      <c r="R116" s="17">
        <v>0.34496264511764502</v>
      </c>
      <c r="S116" s="17">
        <v>0.42647406021488299</v>
      </c>
      <c r="T116" s="17">
        <v>0.279203914350656</v>
      </c>
      <c r="U116" s="17">
        <v>0.26855426981462899</v>
      </c>
      <c r="V116" s="17">
        <v>0.352203247891263</v>
      </c>
      <c r="W116" s="17">
        <v>0.44426720502532502</v>
      </c>
      <c r="X116" s="17">
        <v>0.43601085327042899</v>
      </c>
      <c r="Y116" s="17">
        <v>0.39401042807340197</v>
      </c>
      <c r="Z116" s="17"/>
      <c r="AA116" s="17">
        <v>0.33374599517574399</v>
      </c>
      <c r="AB116" s="17">
        <v>0.38788253692553798</v>
      </c>
      <c r="AC116" s="17">
        <v>0.39757215250097699</v>
      </c>
      <c r="AD116" s="17">
        <v>0.43328818504336603</v>
      </c>
      <c r="AE116" s="17">
        <v>0.353804335630517</v>
      </c>
      <c r="AF116" s="17"/>
      <c r="AG116" s="17">
        <v>0.383716962253984</v>
      </c>
      <c r="AH116" s="17">
        <v>0.36929397800503899</v>
      </c>
      <c r="AI116" s="17"/>
      <c r="AJ116" s="17">
        <v>0.40850105057739899</v>
      </c>
      <c r="AK116" s="17">
        <v>0.37702326592598101</v>
      </c>
      <c r="AL116" s="17">
        <v>0.382694141300294</v>
      </c>
      <c r="AM116" s="17">
        <v>0.34341997328762802</v>
      </c>
      <c r="AN116" s="17"/>
      <c r="AO116" s="17">
        <v>0.44290926924276702</v>
      </c>
      <c r="AP116" s="17">
        <v>0.37927527447936898</v>
      </c>
      <c r="AQ116" s="17">
        <v>0.34474889913371898</v>
      </c>
      <c r="AR116" s="17"/>
      <c r="AS116" s="17">
        <v>0.36482563615441499</v>
      </c>
      <c r="AT116" s="17">
        <v>0.382886277007844</v>
      </c>
      <c r="AU116" s="17">
        <v>0.37111167714874899</v>
      </c>
      <c r="AV116" s="17">
        <v>0.38922139144259499</v>
      </c>
      <c r="AW116" s="17">
        <v>0.37989845491993102</v>
      </c>
      <c r="AX116" s="17"/>
      <c r="AY116" s="17">
        <v>0.41750150804109998</v>
      </c>
      <c r="AZ116" s="17">
        <v>0.37649516174826098</v>
      </c>
      <c r="BA116" s="17">
        <v>0.37656948057920198</v>
      </c>
    </row>
    <row r="117" spans="2:53" x14ac:dyDescent="0.35">
      <c r="B117" t="s">
        <v>130</v>
      </c>
      <c r="C117" s="17">
        <v>0.13732786148057399</v>
      </c>
      <c r="D117" s="17">
        <v>0.134555211394185</v>
      </c>
      <c r="E117" s="17">
        <v>0.14009778023806099</v>
      </c>
      <c r="F117" s="17"/>
      <c r="G117" s="17">
        <v>0.20612280381269199</v>
      </c>
      <c r="H117" s="17">
        <v>0.117669940838085</v>
      </c>
      <c r="I117" s="17">
        <v>0.12393765532135601</v>
      </c>
      <c r="J117" s="17">
        <v>0.18344375157095999</v>
      </c>
      <c r="K117" s="17"/>
      <c r="L117" s="17">
        <v>0.13958431560349799</v>
      </c>
      <c r="M117" s="17">
        <v>9.5321532548682905E-2</v>
      </c>
      <c r="N117" s="17">
        <v>0.16549962625142001</v>
      </c>
      <c r="O117" s="17">
        <v>0.15033563156456201</v>
      </c>
      <c r="P117" s="17"/>
      <c r="Q117" s="17">
        <v>0.11377637657946001</v>
      </c>
      <c r="R117" s="17">
        <v>0.11718082873034701</v>
      </c>
      <c r="S117" s="17">
        <v>0.14541851674546399</v>
      </c>
      <c r="T117" s="17">
        <v>0.127898012191418</v>
      </c>
      <c r="U117" s="17">
        <v>0.16771856850371999</v>
      </c>
      <c r="V117" s="17">
        <v>0.21853987928990601</v>
      </c>
      <c r="W117" s="17">
        <v>0.10996281129711299</v>
      </c>
      <c r="X117" s="17">
        <v>0.14866104576251701</v>
      </c>
      <c r="Y117" s="17">
        <v>0.121474058383935</v>
      </c>
      <c r="Z117" s="17"/>
      <c r="AA117" s="17">
        <v>0.15703829117193699</v>
      </c>
      <c r="AB117" s="17">
        <v>0.124014146109743</v>
      </c>
      <c r="AC117" s="17">
        <v>0.13452246427938799</v>
      </c>
      <c r="AD117" s="17">
        <v>0.12697305571863499</v>
      </c>
      <c r="AE117" s="17">
        <v>0.185940915550145</v>
      </c>
      <c r="AF117" s="17"/>
      <c r="AG117" s="17">
        <v>0.14744807112750299</v>
      </c>
      <c r="AH117" s="17">
        <v>0.12626520584348699</v>
      </c>
      <c r="AI117" s="17"/>
      <c r="AJ117" s="17">
        <v>0.14105695893907599</v>
      </c>
      <c r="AK117" s="17">
        <v>0.124872970030821</v>
      </c>
      <c r="AL117" s="17">
        <v>0.132671223926774</v>
      </c>
      <c r="AM117" s="17">
        <v>0.151288045393771</v>
      </c>
      <c r="AN117" s="17"/>
      <c r="AO117" s="17">
        <v>0.17611867948219601</v>
      </c>
      <c r="AP117" s="17">
        <v>0.115766950168832</v>
      </c>
      <c r="AQ117" s="17">
        <v>0.12644779008627499</v>
      </c>
      <c r="AR117" s="17"/>
      <c r="AS117" s="17">
        <v>0.16393485583765</v>
      </c>
      <c r="AT117" s="17">
        <v>0.126992680802967</v>
      </c>
      <c r="AU117" s="17">
        <v>0.12657163965094301</v>
      </c>
      <c r="AV117" s="17">
        <v>8.4992754764215903E-2</v>
      </c>
      <c r="AW117" s="17">
        <v>0.115049651032302</v>
      </c>
      <c r="AX117" s="17"/>
      <c r="AY117" s="17">
        <v>0.18088011741430801</v>
      </c>
      <c r="AZ117" s="17">
        <v>0.116107246601498</v>
      </c>
      <c r="BA117" s="17">
        <v>0.141924415280752</v>
      </c>
    </row>
    <row r="118" spans="2:53" x14ac:dyDescent="0.35">
      <c r="B118" t="s">
        <v>114</v>
      </c>
      <c r="C118" s="17">
        <v>3.7987083760177398E-2</v>
      </c>
      <c r="D118" s="17">
        <v>3.3874201454486899E-2</v>
      </c>
      <c r="E118" s="17">
        <v>4.2095914478409699E-2</v>
      </c>
      <c r="F118" s="17"/>
      <c r="G118" s="17">
        <v>2.4038704207454398E-2</v>
      </c>
      <c r="H118" s="17">
        <v>3.9272346702474301E-2</v>
      </c>
      <c r="I118" s="17">
        <v>3.4228741716144602E-2</v>
      </c>
      <c r="J118" s="17">
        <v>6.0051210377860799E-2</v>
      </c>
      <c r="K118" s="17"/>
      <c r="L118" s="17">
        <v>4.6721733715659203E-3</v>
      </c>
      <c r="M118" s="17">
        <v>3.0882907301027999E-2</v>
      </c>
      <c r="N118" s="17">
        <v>4.0651883847887697E-2</v>
      </c>
      <c r="O118" s="17">
        <v>7.9162454755249106E-2</v>
      </c>
      <c r="P118" s="17"/>
      <c r="Q118" s="17">
        <v>5.1153800325773199E-2</v>
      </c>
      <c r="R118" s="17">
        <v>3.8160216972815499E-2</v>
      </c>
      <c r="S118" s="17">
        <v>0</v>
      </c>
      <c r="T118" s="17">
        <v>6.5041317214358393E-2</v>
      </c>
      <c r="U118" s="17">
        <v>3.7367259582541397E-2</v>
      </c>
      <c r="V118" s="17">
        <v>3.8701529992937501E-2</v>
      </c>
      <c r="W118" s="17">
        <v>2.78292774135863E-2</v>
      </c>
      <c r="X118" s="17">
        <v>8.6765493536943294E-2</v>
      </c>
      <c r="Y118" s="17">
        <v>1.3776015542064301E-2</v>
      </c>
      <c r="Z118" s="17"/>
      <c r="AA118" s="17">
        <v>6.4300648127974105E-2</v>
      </c>
      <c r="AB118" s="17">
        <v>3.6305024731712203E-2</v>
      </c>
      <c r="AC118" s="17">
        <v>2.6127068525651199E-2</v>
      </c>
      <c r="AD118" s="17">
        <v>1.52452536015283E-2</v>
      </c>
      <c r="AE118" s="17">
        <v>0</v>
      </c>
      <c r="AF118" s="17"/>
      <c r="AG118" s="17">
        <v>2.9540181381170299E-2</v>
      </c>
      <c r="AH118" s="17">
        <v>4.7220605147495001E-2</v>
      </c>
      <c r="AI118" s="17"/>
      <c r="AJ118" s="17">
        <v>6.3104271097705902E-2</v>
      </c>
      <c r="AK118" s="17">
        <v>3.82543541955866E-2</v>
      </c>
      <c r="AL118" s="17">
        <v>1.6185980254658498E-2</v>
      </c>
      <c r="AM118" s="17">
        <v>3.51765812595278E-2</v>
      </c>
      <c r="AN118" s="17"/>
      <c r="AO118" s="17">
        <v>6.1901707218983103E-2</v>
      </c>
      <c r="AP118" s="17">
        <v>2.5364897887925501E-2</v>
      </c>
      <c r="AQ118" s="17">
        <v>3.2457769498199798E-2</v>
      </c>
      <c r="AR118" s="17"/>
      <c r="AS118" s="17">
        <v>2.0889895712854298E-2</v>
      </c>
      <c r="AT118" s="17">
        <v>3.8428139350195401E-2</v>
      </c>
      <c r="AU118" s="17">
        <v>1.2931895931602501E-2</v>
      </c>
      <c r="AV118" s="17">
        <v>0.14548045082106001</v>
      </c>
      <c r="AW118" s="17">
        <v>5.5925811281388203E-2</v>
      </c>
      <c r="AX118" s="17"/>
      <c r="AY118" s="17">
        <v>2.4792983615347298E-2</v>
      </c>
      <c r="AZ118" s="17">
        <v>3.2360438164948102E-2</v>
      </c>
      <c r="BA118" s="17">
        <v>3.2907946870436099E-2</v>
      </c>
    </row>
    <row r="119" spans="2:53" x14ac:dyDescent="0.35">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row>
    <row r="120" spans="2:53" x14ac:dyDescent="0.35">
      <c r="B120" s="6" t="s">
        <v>135</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row>
    <row r="121" spans="2:53" x14ac:dyDescent="0.35">
      <c r="B121" s="24" t="s">
        <v>84</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row>
    <row r="122" spans="2:53" x14ac:dyDescent="0.35">
      <c r="B122" t="s">
        <v>126</v>
      </c>
      <c r="C122" s="17">
        <v>3.6414036849308898E-2</v>
      </c>
      <c r="D122" s="17">
        <v>3.77642607305574E-2</v>
      </c>
      <c r="E122" s="17">
        <v>3.50651430693706E-2</v>
      </c>
      <c r="F122" s="17"/>
      <c r="G122" s="17">
        <v>5.9914084652695702E-2</v>
      </c>
      <c r="H122" s="17">
        <v>3.3802505640835201E-2</v>
      </c>
      <c r="I122" s="17">
        <v>3.3236358871192299E-2</v>
      </c>
      <c r="J122" s="17">
        <v>3.06640146419624E-2</v>
      </c>
      <c r="K122" s="17"/>
      <c r="L122" s="17">
        <v>2.4820948941636299E-2</v>
      </c>
      <c r="M122" s="17">
        <v>4.43668695620009E-2</v>
      </c>
      <c r="N122" s="17">
        <v>4.4177525070953301E-2</v>
      </c>
      <c r="O122" s="17">
        <v>3.3977412280746001E-2</v>
      </c>
      <c r="P122" s="17"/>
      <c r="Q122" s="17">
        <v>4.57513428021743E-2</v>
      </c>
      <c r="R122" s="17">
        <v>3.5365412995804299E-2</v>
      </c>
      <c r="S122" s="17">
        <v>6.35596576699409E-2</v>
      </c>
      <c r="T122" s="17">
        <v>5.3945479128401301E-2</v>
      </c>
      <c r="U122" s="17">
        <v>1.14864684650446E-2</v>
      </c>
      <c r="V122" s="17">
        <v>8.1258575664107605E-3</v>
      </c>
      <c r="W122" s="17">
        <v>3.0900669781578599E-2</v>
      </c>
      <c r="X122" s="17">
        <v>0</v>
      </c>
      <c r="Y122" s="17">
        <v>4.8986181186894802E-2</v>
      </c>
      <c r="Z122" s="17"/>
      <c r="AA122" s="17">
        <v>3.4511904315176103E-2</v>
      </c>
      <c r="AB122" s="17">
        <v>3.5390722395538199E-2</v>
      </c>
      <c r="AC122" s="17">
        <v>3.5496417757735502E-2</v>
      </c>
      <c r="AD122" s="17">
        <v>1.6065769238334499E-2</v>
      </c>
      <c r="AE122" s="17">
        <v>6.6753224973145203E-2</v>
      </c>
      <c r="AF122" s="17"/>
      <c r="AG122" s="17">
        <v>4.9696368222204697E-2</v>
      </c>
      <c r="AH122" s="17">
        <v>2.1894786442216301E-2</v>
      </c>
      <c r="AI122" s="17"/>
      <c r="AJ122" s="17">
        <v>3.5032101187827402E-2</v>
      </c>
      <c r="AK122" s="17">
        <v>3.8591099468219703E-2</v>
      </c>
      <c r="AL122" s="17">
        <v>3.6108622636915701E-2</v>
      </c>
      <c r="AM122" s="17">
        <v>3.5624361006122499E-2</v>
      </c>
      <c r="AN122" s="17"/>
      <c r="AO122" s="17">
        <v>2.5339551299548901E-2</v>
      </c>
      <c r="AP122" s="17">
        <v>4.6803949673545099E-2</v>
      </c>
      <c r="AQ122" s="17">
        <v>3.78993858955151E-2</v>
      </c>
      <c r="AR122" s="17"/>
      <c r="AS122" s="17">
        <v>2.2112758442505501E-2</v>
      </c>
      <c r="AT122" s="17">
        <v>5.2121627202780997E-2</v>
      </c>
      <c r="AU122" s="17">
        <v>4.2260157216147599E-2</v>
      </c>
      <c r="AV122" s="17">
        <v>0.14978385654069701</v>
      </c>
      <c r="AW122" s="17">
        <v>3.04976415253299E-2</v>
      </c>
      <c r="AX122" s="17"/>
      <c r="AY122" s="17">
        <v>1.0045500513295299E-2</v>
      </c>
      <c r="AZ122" s="17">
        <v>4.8410729047224599E-2</v>
      </c>
      <c r="BA122" s="17">
        <v>1.0193770552233901E-2</v>
      </c>
    </row>
    <row r="123" spans="2:53" x14ac:dyDescent="0.35">
      <c r="B123" t="s">
        <v>127</v>
      </c>
      <c r="C123" s="17">
        <v>0.108167384077684</v>
      </c>
      <c r="D123" s="17">
        <v>9.8824498906846095E-2</v>
      </c>
      <c r="E123" s="17">
        <v>0.117501065601647</v>
      </c>
      <c r="F123" s="17"/>
      <c r="G123" s="17">
        <v>0.108861221714027</v>
      </c>
      <c r="H123" s="17">
        <v>0.10887434374940801</v>
      </c>
      <c r="I123" s="17">
        <v>0.10514843917257501</v>
      </c>
      <c r="J123" s="17">
        <v>0.11380995235538401</v>
      </c>
      <c r="K123" s="17"/>
      <c r="L123" s="17">
        <v>0.112449482543961</v>
      </c>
      <c r="M123" s="17">
        <v>0.104737957060776</v>
      </c>
      <c r="N123" s="17">
        <v>0.118260286268609</v>
      </c>
      <c r="O123" s="17">
        <v>9.8660237439986906E-2</v>
      </c>
      <c r="P123" s="17"/>
      <c r="Q123" s="17">
        <v>9.5697150609178702E-2</v>
      </c>
      <c r="R123" s="17">
        <v>9.1578212827747196E-2</v>
      </c>
      <c r="S123" s="17">
        <v>0.13622480371373899</v>
      </c>
      <c r="T123" s="17">
        <v>0.163248816437814</v>
      </c>
      <c r="U123" s="17">
        <v>0.121934587991841</v>
      </c>
      <c r="V123" s="17">
        <v>7.3253427979389094E-2</v>
      </c>
      <c r="W123" s="17">
        <v>0.12599170943652399</v>
      </c>
      <c r="X123" s="17">
        <v>0.122675308990423</v>
      </c>
      <c r="Y123" s="17">
        <v>7.9211810080468903E-2</v>
      </c>
      <c r="Z123" s="17"/>
      <c r="AA123" s="17">
        <v>0.121032397295362</v>
      </c>
      <c r="AB123" s="17">
        <v>0.120122312277919</v>
      </c>
      <c r="AC123" s="17">
        <v>7.7597729393576398E-2</v>
      </c>
      <c r="AD123" s="17">
        <v>0.118453800201352</v>
      </c>
      <c r="AE123" s="17">
        <v>8.0076246281442207E-2</v>
      </c>
      <c r="AF123" s="17"/>
      <c r="AG123" s="17">
        <v>0.113380969958791</v>
      </c>
      <c r="AH123" s="17">
        <v>0.10246828225576</v>
      </c>
      <c r="AI123" s="17"/>
      <c r="AJ123" s="17">
        <v>9.1736271589422297E-2</v>
      </c>
      <c r="AK123" s="17">
        <v>0.114959238488894</v>
      </c>
      <c r="AL123" s="17">
        <v>0.13066175691922699</v>
      </c>
      <c r="AM123" s="17">
        <v>9.5296107810873401E-2</v>
      </c>
      <c r="AN123" s="17"/>
      <c r="AO123" s="17">
        <v>8.7695771963844302E-2</v>
      </c>
      <c r="AP123" s="17">
        <v>0.13274179706054701</v>
      </c>
      <c r="AQ123" s="17">
        <v>0.10926222120370099</v>
      </c>
      <c r="AR123" s="17"/>
      <c r="AS123" s="17">
        <v>0.120736016821858</v>
      </c>
      <c r="AT123" s="17">
        <v>9.8955742515855094E-2</v>
      </c>
      <c r="AU123" s="17">
        <v>8.8411133213171803E-2</v>
      </c>
      <c r="AV123" s="17">
        <v>0</v>
      </c>
      <c r="AW123" s="17">
        <v>0.12040919640549901</v>
      </c>
      <c r="AX123" s="17"/>
      <c r="AY123" s="17">
        <v>0.12869888866415599</v>
      </c>
      <c r="AZ123" s="17">
        <v>9.54927710431E-2</v>
      </c>
      <c r="BA123" s="17">
        <v>0.116782961159954</v>
      </c>
    </row>
    <row r="124" spans="2:53" x14ac:dyDescent="0.35">
      <c r="B124" t="s">
        <v>128</v>
      </c>
      <c r="C124" s="17">
        <v>0.30420036366054898</v>
      </c>
      <c r="D124" s="17">
        <v>0.30997413392135797</v>
      </c>
      <c r="E124" s="17">
        <v>0.29843228112271197</v>
      </c>
      <c r="F124" s="17"/>
      <c r="G124" s="17">
        <v>0.239604942842437</v>
      </c>
      <c r="H124" s="17">
        <v>0.31482802566310603</v>
      </c>
      <c r="I124" s="17">
        <v>0.32964843571510799</v>
      </c>
      <c r="J124" s="17">
        <v>0.25363149026280801</v>
      </c>
      <c r="K124" s="17"/>
      <c r="L124" s="17">
        <v>0.335144896494802</v>
      </c>
      <c r="M124" s="17">
        <v>0.29931527921005302</v>
      </c>
      <c r="N124" s="17">
        <v>0.29295653398439098</v>
      </c>
      <c r="O124" s="17">
        <v>0.286972127597731</v>
      </c>
      <c r="P124" s="17"/>
      <c r="Q124" s="17">
        <v>0.27304684032473697</v>
      </c>
      <c r="R124" s="17">
        <v>0.36520635846005201</v>
      </c>
      <c r="S124" s="17">
        <v>0.22985284499261699</v>
      </c>
      <c r="T124" s="17">
        <v>0.24476216407937401</v>
      </c>
      <c r="U124" s="17">
        <v>0.41556506129645798</v>
      </c>
      <c r="V124" s="17">
        <v>0.30075058209932298</v>
      </c>
      <c r="W124" s="17">
        <v>0.28920179351493702</v>
      </c>
      <c r="X124" s="17">
        <v>0.27627651886496002</v>
      </c>
      <c r="Y124" s="17">
        <v>0.32887970394653598</v>
      </c>
      <c r="Z124" s="17"/>
      <c r="AA124" s="17">
        <v>0.316183314098335</v>
      </c>
      <c r="AB124" s="17">
        <v>0.29007729156572498</v>
      </c>
      <c r="AC124" s="17">
        <v>0.34000947075898602</v>
      </c>
      <c r="AD124" s="17">
        <v>0.26001690374653302</v>
      </c>
      <c r="AE124" s="17">
        <v>0.38464180127061698</v>
      </c>
      <c r="AF124" s="17"/>
      <c r="AG124" s="17">
        <v>0.28380802002710698</v>
      </c>
      <c r="AH124" s="17">
        <v>0.32649174725045099</v>
      </c>
      <c r="AI124" s="17"/>
      <c r="AJ124" s="17">
        <v>0.246224852568937</v>
      </c>
      <c r="AK124" s="17">
        <v>0.32310546536821799</v>
      </c>
      <c r="AL124" s="17">
        <v>0.31378309131394699</v>
      </c>
      <c r="AM124" s="17">
        <v>0.32686483352946599</v>
      </c>
      <c r="AN124" s="17"/>
      <c r="AO124" s="17">
        <v>0.231949363545912</v>
      </c>
      <c r="AP124" s="17">
        <v>0.28115719079993101</v>
      </c>
      <c r="AQ124" s="17">
        <v>0.34907249461418999</v>
      </c>
      <c r="AR124" s="17"/>
      <c r="AS124" s="17">
        <v>0.29497920635366898</v>
      </c>
      <c r="AT124" s="17">
        <v>0.327647814615671</v>
      </c>
      <c r="AU124" s="17">
        <v>0.29241113096356502</v>
      </c>
      <c r="AV124" s="17">
        <v>0.230521546431432</v>
      </c>
      <c r="AW124" s="17">
        <v>0.27294092382283103</v>
      </c>
      <c r="AX124" s="17"/>
      <c r="AY124" s="17">
        <v>0.237598715508719</v>
      </c>
      <c r="AZ124" s="17">
        <v>0.33265822088392299</v>
      </c>
      <c r="BA124" s="17">
        <v>0.28573820938503097</v>
      </c>
    </row>
    <row r="125" spans="2:53" x14ac:dyDescent="0.35">
      <c r="B125" t="s">
        <v>129</v>
      </c>
      <c r="C125" s="17">
        <v>0.34670571966034403</v>
      </c>
      <c r="D125" s="17">
        <v>0.35129452813476802</v>
      </c>
      <c r="E125" s="17">
        <v>0.34212143160675301</v>
      </c>
      <c r="F125" s="17"/>
      <c r="G125" s="17">
        <v>0.32616349858891502</v>
      </c>
      <c r="H125" s="17">
        <v>0.36359795248207499</v>
      </c>
      <c r="I125" s="17">
        <v>0.342629386235549</v>
      </c>
      <c r="J125" s="17">
        <v>0.31193173543924102</v>
      </c>
      <c r="K125" s="17"/>
      <c r="L125" s="17">
        <v>0.33064683655490801</v>
      </c>
      <c r="M125" s="17">
        <v>0.36035551857478099</v>
      </c>
      <c r="N125" s="17">
        <v>0.36955019996586302</v>
      </c>
      <c r="O125" s="17">
        <v>0.32713720275298303</v>
      </c>
      <c r="P125" s="17"/>
      <c r="Q125" s="17">
        <v>0.35248472855943702</v>
      </c>
      <c r="R125" s="17">
        <v>0.30693336239448898</v>
      </c>
      <c r="S125" s="17">
        <v>0.36031496689952602</v>
      </c>
      <c r="T125" s="17">
        <v>0.38515311154225201</v>
      </c>
      <c r="U125" s="17">
        <v>0.26776687558550299</v>
      </c>
      <c r="V125" s="17">
        <v>0.38319807500963499</v>
      </c>
      <c r="W125" s="17">
        <v>0.34943937928355301</v>
      </c>
      <c r="X125" s="17">
        <v>0.29419969652739503</v>
      </c>
      <c r="Y125" s="17">
        <v>0.383004433921178</v>
      </c>
      <c r="Z125" s="17"/>
      <c r="AA125" s="17">
        <v>0.305339260083416</v>
      </c>
      <c r="AB125" s="17">
        <v>0.36828756593311701</v>
      </c>
      <c r="AC125" s="17">
        <v>0.356870037017048</v>
      </c>
      <c r="AD125" s="17">
        <v>0.40844993225660498</v>
      </c>
      <c r="AE125" s="17">
        <v>0.21215818622854599</v>
      </c>
      <c r="AF125" s="17"/>
      <c r="AG125" s="17">
        <v>0.355103084058636</v>
      </c>
      <c r="AH125" s="17">
        <v>0.33752634948537502</v>
      </c>
      <c r="AI125" s="17"/>
      <c r="AJ125" s="17">
        <v>0.38584842301779698</v>
      </c>
      <c r="AK125" s="17">
        <v>0.34402051819108198</v>
      </c>
      <c r="AL125" s="17">
        <v>0.37836887619487602</v>
      </c>
      <c r="AM125" s="17">
        <v>0.28653447873035898</v>
      </c>
      <c r="AN125" s="17"/>
      <c r="AO125" s="17">
        <v>0.39874592119441299</v>
      </c>
      <c r="AP125" s="17">
        <v>0.37607577197994502</v>
      </c>
      <c r="AQ125" s="17">
        <v>0.30478423114948799</v>
      </c>
      <c r="AR125" s="17"/>
      <c r="AS125" s="17">
        <v>0.36420047343265799</v>
      </c>
      <c r="AT125" s="17">
        <v>0.32187622168739499</v>
      </c>
      <c r="AU125" s="17">
        <v>0.33326088810405802</v>
      </c>
      <c r="AV125" s="17">
        <v>0.39347426545311498</v>
      </c>
      <c r="AW125" s="17">
        <v>0.38234893460962999</v>
      </c>
      <c r="AX125" s="17"/>
      <c r="AY125" s="17">
        <v>0.40292312127019603</v>
      </c>
      <c r="AZ125" s="17">
        <v>0.336579305444903</v>
      </c>
      <c r="BA125" s="17">
        <v>0.358894947530005</v>
      </c>
    </row>
    <row r="126" spans="2:53" x14ac:dyDescent="0.35">
      <c r="B126" t="s">
        <v>130</v>
      </c>
      <c r="C126" s="17">
        <v>0.16429383087279001</v>
      </c>
      <c r="D126" s="17">
        <v>0.168295009848004</v>
      </c>
      <c r="E126" s="17">
        <v>0.16029659344643499</v>
      </c>
      <c r="F126" s="17"/>
      <c r="G126" s="17">
        <v>0.237946555263918</v>
      </c>
      <c r="H126" s="17">
        <v>0.128924171189081</v>
      </c>
      <c r="I126" s="17">
        <v>0.164006058197982</v>
      </c>
      <c r="J126" s="17">
        <v>0.22991159692274399</v>
      </c>
      <c r="K126" s="17"/>
      <c r="L126" s="17">
        <v>0.177629243090838</v>
      </c>
      <c r="M126" s="17">
        <v>0.14864406316273199</v>
      </c>
      <c r="N126" s="17">
        <v>0.145648541102255</v>
      </c>
      <c r="O126" s="17">
        <v>0.18323237441732201</v>
      </c>
      <c r="P126" s="17"/>
      <c r="Q126" s="17">
        <v>0.16615914295831599</v>
      </c>
      <c r="R126" s="17">
        <v>0.16188670955083101</v>
      </c>
      <c r="S126" s="17">
        <v>0.18867275966053301</v>
      </c>
      <c r="T126" s="17">
        <v>0.120864254522007</v>
      </c>
      <c r="U126" s="17">
        <v>0.14587974707861301</v>
      </c>
      <c r="V126" s="17">
        <v>0.203336680376275</v>
      </c>
      <c r="W126" s="17">
        <v>0.15756378044091901</v>
      </c>
      <c r="X126" s="17">
        <v>0.20155029648082501</v>
      </c>
      <c r="Y126" s="17">
        <v>0.15320600969380399</v>
      </c>
      <c r="Z126" s="17"/>
      <c r="AA126" s="17">
        <v>0.15876861658956401</v>
      </c>
      <c r="AB126" s="17">
        <v>0.15822340594381901</v>
      </c>
      <c r="AC126" s="17">
        <v>0.16473329837537401</v>
      </c>
      <c r="AD126" s="17">
        <v>0.16095600892487999</v>
      </c>
      <c r="AE126" s="17">
        <v>0.25637054124624897</v>
      </c>
      <c r="AF126" s="17"/>
      <c r="AG126" s="17">
        <v>0.16536295532284501</v>
      </c>
      <c r="AH126" s="17">
        <v>0.16312514405337</v>
      </c>
      <c r="AI126" s="17"/>
      <c r="AJ126" s="17">
        <v>0.165233081852102</v>
      </c>
      <c r="AK126" s="17">
        <v>0.159217196827725</v>
      </c>
      <c r="AL126" s="17">
        <v>0.12684893395406499</v>
      </c>
      <c r="AM126" s="17">
        <v>0.202471403768686</v>
      </c>
      <c r="AN126" s="17"/>
      <c r="AO126" s="17">
        <v>0.20033696992069899</v>
      </c>
      <c r="AP126" s="17">
        <v>0.143230988101928</v>
      </c>
      <c r="AQ126" s="17">
        <v>0.15696428500964901</v>
      </c>
      <c r="AR126" s="17"/>
      <c r="AS126" s="17">
        <v>0.175041231011035</v>
      </c>
      <c r="AT126" s="17">
        <v>0.15894488052321101</v>
      </c>
      <c r="AU126" s="17">
        <v>0.21640674492123399</v>
      </c>
      <c r="AV126" s="17">
        <v>8.0739880753695994E-2</v>
      </c>
      <c r="AW126" s="17">
        <v>0.12570614634435001</v>
      </c>
      <c r="AX126" s="17"/>
      <c r="AY126" s="17">
        <v>0.19190154169735099</v>
      </c>
      <c r="AZ126" s="17">
        <v>0.14877172431365901</v>
      </c>
      <c r="BA126" s="17">
        <v>0.20741987389074501</v>
      </c>
    </row>
    <row r="127" spans="2:53" x14ac:dyDescent="0.35">
      <c r="B127" t="s">
        <v>114</v>
      </c>
      <c r="C127" s="17">
        <v>4.02186648793239E-2</v>
      </c>
      <c r="D127" s="17">
        <v>3.3847568458465899E-2</v>
      </c>
      <c r="E127" s="17">
        <v>4.6583485153082201E-2</v>
      </c>
      <c r="F127" s="17"/>
      <c r="G127" s="17">
        <v>2.75096969380072E-2</v>
      </c>
      <c r="H127" s="17">
        <v>4.99730012754947E-2</v>
      </c>
      <c r="I127" s="17">
        <v>2.5331321807593399E-2</v>
      </c>
      <c r="J127" s="17">
        <v>6.0051210377860799E-2</v>
      </c>
      <c r="K127" s="17"/>
      <c r="L127" s="17">
        <v>1.9308592373854801E-2</v>
      </c>
      <c r="M127" s="17">
        <v>4.2580312429656098E-2</v>
      </c>
      <c r="N127" s="17">
        <v>2.9406913607927701E-2</v>
      </c>
      <c r="O127" s="17">
        <v>7.0020645511231105E-2</v>
      </c>
      <c r="P127" s="17"/>
      <c r="Q127" s="17">
        <v>6.6860794746157706E-2</v>
      </c>
      <c r="R127" s="17">
        <v>3.9029943771076298E-2</v>
      </c>
      <c r="S127" s="17">
        <v>2.1374967063644099E-2</v>
      </c>
      <c r="T127" s="17">
        <v>3.2026174290151602E-2</v>
      </c>
      <c r="U127" s="17">
        <v>3.7367259582541397E-2</v>
      </c>
      <c r="V127" s="17">
        <v>3.13353769689673E-2</v>
      </c>
      <c r="W127" s="17">
        <v>4.6902667542487002E-2</v>
      </c>
      <c r="X127" s="17">
        <v>0.105298179136396</v>
      </c>
      <c r="Y127" s="17">
        <v>6.7118611711174704E-3</v>
      </c>
      <c r="Z127" s="17"/>
      <c r="AA127" s="17">
        <v>6.4164507618147598E-2</v>
      </c>
      <c r="AB127" s="17">
        <v>2.7898701883882701E-2</v>
      </c>
      <c r="AC127" s="17">
        <v>2.52930466972805E-2</v>
      </c>
      <c r="AD127" s="17">
        <v>3.60575856322954E-2</v>
      </c>
      <c r="AE127" s="17">
        <v>0</v>
      </c>
      <c r="AF127" s="17"/>
      <c r="AG127" s="17">
        <v>3.2648602410416401E-2</v>
      </c>
      <c r="AH127" s="17">
        <v>4.8493690512827703E-2</v>
      </c>
      <c r="AI127" s="17"/>
      <c r="AJ127" s="17">
        <v>7.5925269783914104E-2</v>
      </c>
      <c r="AK127" s="17">
        <v>2.0106481655861101E-2</v>
      </c>
      <c r="AL127" s="17">
        <v>1.42287189809699E-2</v>
      </c>
      <c r="AM127" s="17">
        <v>5.3208815154493501E-2</v>
      </c>
      <c r="AN127" s="17"/>
      <c r="AO127" s="17">
        <v>5.5932422075583001E-2</v>
      </c>
      <c r="AP127" s="17">
        <v>1.9990302384103899E-2</v>
      </c>
      <c r="AQ127" s="17">
        <v>4.2017382127455802E-2</v>
      </c>
      <c r="AR127" s="17"/>
      <c r="AS127" s="17">
        <v>2.29303139382755E-2</v>
      </c>
      <c r="AT127" s="17">
        <v>4.0453713455087803E-2</v>
      </c>
      <c r="AU127" s="17">
        <v>2.7249945581824701E-2</v>
      </c>
      <c r="AV127" s="17">
        <v>0.14548045082106001</v>
      </c>
      <c r="AW127" s="17">
        <v>6.8097157292359003E-2</v>
      </c>
      <c r="AX127" s="17"/>
      <c r="AY127" s="17">
        <v>2.8832232346282301E-2</v>
      </c>
      <c r="AZ127" s="17">
        <v>3.8087249267189899E-2</v>
      </c>
      <c r="BA127" s="17">
        <v>2.0970237482032E-2</v>
      </c>
    </row>
    <row r="128" spans="2:53" x14ac:dyDescent="0.35">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row>
    <row r="129" spans="2:53" x14ac:dyDescent="0.35">
      <c r="B129" s="6" t="s">
        <v>136</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row>
    <row r="130" spans="2:53" x14ac:dyDescent="0.35">
      <c r="B130" s="24" t="s">
        <v>84</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row>
    <row r="131" spans="2:53" x14ac:dyDescent="0.35">
      <c r="B131" t="s">
        <v>126</v>
      </c>
      <c r="C131" s="17">
        <v>2.3106898772032501E-2</v>
      </c>
      <c r="D131" s="17">
        <v>2.6818188027215702E-2</v>
      </c>
      <c r="E131" s="17">
        <v>1.9399265496253301E-2</v>
      </c>
      <c r="F131" s="17"/>
      <c r="G131" s="17">
        <v>1.5530715362340099E-2</v>
      </c>
      <c r="H131" s="17">
        <v>2.7235929580664401E-2</v>
      </c>
      <c r="I131" s="17">
        <v>2.0707306531460998E-2</v>
      </c>
      <c r="J131" s="17">
        <v>2.1854795674861399E-2</v>
      </c>
      <c r="K131" s="17"/>
      <c r="L131" s="17">
        <v>1.6809831985458702E-2</v>
      </c>
      <c r="M131" s="17">
        <v>3.0671550794399701E-2</v>
      </c>
      <c r="N131" s="17">
        <v>3.1103042161523799E-2</v>
      </c>
      <c r="O131" s="17">
        <v>1.5096314210606299E-2</v>
      </c>
      <c r="P131" s="17"/>
      <c r="Q131" s="17">
        <v>4.5771287067481903E-2</v>
      </c>
      <c r="R131" s="17">
        <v>1.2523975149103099E-2</v>
      </c>
      <c r="S131" s="17">
        <v>1.0854147439136199E-2</v>
      </c>
      <c r="T131" s="17">
        <v>5.3945479128401301E-2</v>
      </c>
      <c r="U131" s="17">
        <v>0</v>
      </c>
      <c r="V131" s="17">
        <v>2.3972345987477699E-2</v>
      </c>
      <c r="W131" s="17">
        <v>1.8535059728340599E-2</v>
      </c>
      <c r="X131" s="17">
        <v>0</v>
      </c>
      <c r="Y131" s="17">
        <v>1.5373226233896101E-2</v>
      </c>
      <c r="Z131" s="17"/>
      <c r="AA131" s="17">
        <v>1.96612892237517E-2</v>
      </c>
      <c r="AB131" s="17">
        <v>1.7262214858888101E-2</v>
      </c>
      <c r="AC131" s="17">
        <v>1.7330688696394099E-2</v>
      </c>
      <c r="AD131" s="17">
        <v>8.6977807839029603E-3</v>
      </c>
      <c r="AE131" s="17">
        <v>9.38179605111749E-2</v>
      </c>
      <c r="AF131" s="17"/>
      <c r="AG131" s="17">
        <v>2.44839304578192E-2</v>
      </c>
      <c r="AH131" s="17">
        <v>2.1601630810924699E-2</v>
      </c>
      <c r="AI131" s="17"/>
      <c r="AJ131" s="17">
        <v>8.4255247902283899E-3</v>
      </c>
      <c r="AK131" s="17">
        <v>2.1782991650120601E-2</v>
      </c>
      <c r="AL131" s="17">
        <v>2.87683537325217E-2</v>
      </c>
      <c r="AM131" s="17">
        <v>3.2344094340898001E-2</v>
      </c>
      <c r="AN131" s="17"/>
      <c r="AO131" s="17">
        <v>1.8632522816744899E-2</v>
      </c>
      <c r="AP131" s="17">
        <v>1.39448613064618E-2</v>
      </c>
      <c r="AQ131" s="17">
        <v>2.96433583790718E-2</v>
      </c>
      <c r="AR131" s="17"/>
      <c r="AS131" s="17">
        <v>1.9986653754324301E-2</v>
      </c>
      <c r="AT131" s="17">
        <v>2.2787623405702701E-2</v>
      </c>
      <c r="AU131" s="17">
        <v>3.43694523351981E-2</v>
      </c>
      <c r="AV131" s="17">
        <v>0</v>
      </c>
      <c r="AW131" s="17">
        <v>3.08434634569166E-2</v>
      </c>
      <c r="AX131" s="17"/>
      <c r="AY131" s="17">
        <v>5.1455432160103804E-3</v>
      </c>
      <c r="AZ131" s="17">
        <v>2.7720348718045199E-2</v>
      </c>
      <c r="BA131" s="17">
        <v>1.47467519159183E-2</v>
      </c>
    </row>
    <row r="132" spans="2:53" x14ac:dyDescent="0.35">
      <c r="B132" t="s">
        <v>127</v>
      </c>
      <c r="C132" s="17">
        <v>5.1714474037229299E-2</v>
      </c>
      <c r="D132" s="17">
        <v>5.2152895370254901E-2</v>
      </c>
      <c r="E132" s="17">
        <v>5.1276484591683602E-2</v>
      </c>
      <c r="F132" s="17"/>
      <c r="G132" s="17">
        <v>6.62034601532904E-2</v>
      </c>
      <c r="H132" s="17">
        <v>4.3760776057063203E-2</v>
      </c>
      <c r="I132" s="17">
        <v>6.1121559553838703E-2</v>
      </c>
      <c r="J132" s="17">
        <v>3.9373170373916903E-2</v>
      </c>
      <c r="K132" s="17"/>
      <c r="L132" s="17">
        <v>5.7201758125344997E-2</v>
      </c>
      <c r="M132" s="17">
        <v>3.8730263316940301E-2</v>
      </c>
      <c r="N132" s="17">
        <v>3.7115198020693997E-2</v>
      </c>
      <c r="O132" s="17">
        <v>7.2346007161864803E-2</v>
      </c>
      <c r="P132" s="17"/>
      <c r="Q132" s="17">
        <v>3.72972527456829E-2</v>
      </c>
      <c r="R132" s="17">
        <v>5.1230536517973699E-2</v>
      </c>
      <c r="S132" s="17">
        <v>6.1218501239298201E-2</v>
      </c>
      <c r="T132" s="17">
        <v>5.3601881009214203E-2</v>
      </c>
      <c r="U132" s="17">
        <v>2.29729369300893E-2</v>
      </c>
      <c r="V132" s="17">
        <v>3.9451908244878098E-2</v>
      </c>
      <c r="W132" s="17">
        <v>6.8860001153939698E-2</v>
      </c>
      <c r="X132" s="17">
        <v>7.3593480299268293E-2</v>
      </c>
      <c r="Y132" s="17">
        <v>7.0941095858815001E-2</v>
      </c>
      <c r="Z132" s="17"/>
      <c r="AA132" s="17">
        <v>5.5257371385795999E-2</v>
      </c>
      <c r="AB132" s="17">
        <v>6.11236705335046E-2</v>
      </c>
      <c r="AC132" s="17">
        <v>4.30781259362948E-2</v>
      </c>
      <c r="AD132" s="17">
        <v>4.4723688912822399E-2</v>
      </c>
      <c r="AE132" s="17">
        <v>8.0076246281442207E-2</v>
      </c>
      <c r="AF132" s="17"/>
      <c r="AG132" s="17">
        <v>5.2227820654640801E-2</v>
      </c>
      <c r="AH132" s="17">
        <v>5.1153321941668599E-2</v>
      </c>
      <c r="AI132" s="17"/>
      <c r="AJ132" s="17">
        <v>2.71954348225407E-2</v>
      </c>
      <c r="AK132" s="17">
        <v>7.3764431096307898E-2</v>
      </c>
      <c r="AL132" s="17">
        <v>4.0372852211021701E-2</v>
      </c>
      <c r="AM132" s="17">
        <v>6.0411547682665302E-2</v>
      </c>
      <c r="AN132" s="17"/>
      <c r="AO132" s="17">
        <v>4.75091216494282E-2</v>
      </c>
      <c r="AP132" s="17">
        <v>7.4296467558300397E-2</v>
      </c>
      <c r="AQ132" s="17">
        <v>4.4821102290522399E-2</v>
      </c>
      <c r="AR132" s="17"/>
      <c r="AS132" s="17">
        <v>3.8631794665980698E-2</v>
      </c>
      <c r="AT132" s="17">
        <v>6.06915397048437E-2</v>
      </c>
      <c r="AU132" s="17">
        <v>2.6213818351464802E-2</v>
      </c>
      <c r="AV132" s="17">
        <v>0</v>
      </c>
      <c r="AW132" s="17">
        <v>7.5871448355402701E-2</v>
      </c>
      <c r="AX132" s="17"/>
      <c r="AY132" s="17">
        <v>4.9274911863943699E-2</v>
      </c>
      <c r="AZ132" s="17">
        <v>5.5987352352676698E-2</v>
      </c>
      <c r="BA132" s="17">
        <v>2.02466504775335E-2</v>
      </c>
    </row>
    <row r="133" spans="2:53" x14ac:dyDescent="0.35">
      <c r="B133" t="s">
        <v>128</v>
      </c>
      <c r="C133" s="17">
        <v>0.27742841323952</v>
      </c>
      <c r="D133" s="17">
        <v>0.28944740274172698</v>
      </c>
      <c r="E133" s="17">
        <v>0.26542126360617202</v>
      </c>
      <c r="F133" s="17"/>
      <c r="G133" s="17">
        <v>0.27019982345893201</v>
      </c>
      <c r="H133" s="17">
        <v>0.295398464505571</v>
      </c>
      <c r="I133" s="17">
        <v>0.25981523594776301</v>
      </c>
      <c r="J133" s="17">
        <v>0.26517961445640997</v>
      </c>
      <c r="K133" s="17"/>
      <c r="L133" s="17">
        <v>0.29248269163434398</v>
      </c>
      <c r="M133" s="17">
        <v>0.29251488165311001</v>
      </c>
      <c r="N133" s="17">
        <v>0.30210841672112199</v>
      </c>
      <c r="O133" s="17">
        <v>0.224871176012125</v>
      </c>
      <c r="P133" s="17"/>
      <c r="Q133" s="17">
        <v>0.24998351347658401</v>
      </c>
      <c r="R133" s="17">
        <v>0.29986570416663899</v>
      </c>
      <c r="S133" s="17">
        <v>0.31088991766469698</v>
      </c>
      <c r="T133" s="17">
        <v>0.27932124355641302</v>
      </c>
      <c r="U133" s="17">
        <v>0.34855136765593198</v>
      </c>
      <c r="V133" s="17">
        <v>0.262895259556853</v>
      </c>
      <c r="W133" s="17">
        <v>0.264078341649156</v>
      </c>
      <c r="X133" s="17">
        <v>0.20697219784000701</v>
      </c>
      <c r="Y133" s="17">
        <v>0.26342411010991601</v>
      </c>
      <c r="Z133" s="17"/>
      <c r="AA133" s="17">
        <v>0.26442384611151298</v>
      </c>
      <c r="AB133" s="17">
        <v>0.32452893057201498</v>
      </c>
      <c r="AC133" s="17">
        <v>0.26631442213136802</v>
      </c>
      <c r="AD133" s="17">
        <v>0.22967849848805599</v>
      </c>
      <c r="AE133" s="17">
        <v>0.345760942000093</v>
      </c>
      <c r="AF133" s="17"/>
      <c r="AG133" s="17">
        <v>0.27259124107400301</v>
      </c>
      <c r="AH133" s="17">
        <v>0.28271604776403397</v>
      </c>
      <c r="AI133" s="17"/>
      <c r="AJ133" s="17">
        <v>0.26899713543324499</v>
      </c>
      <c r="AK133" s="17">
        <v>0.27713730940536302</v>
      </c>
      <c r="AL133" s="17">
        <v>0.261550336778547</v>
      </c>
      <c r="AM133" s="17">
        <v>0.29944868246414702</v>
      </c>
      <c r="AN133" s="17"/>
      <c r="AO133" s="17">
        <v>0.18484398740743099</v>
      </c>
      <c r="AP133" s="17">
        <v>0.313529385682214</v>
      </c>
      <c r="AQ133" s="17">
        <v>0.30796569887112901</v>
      </c>
      <c r="AR133" s="17"/>
      <c r="AS133" s="17">
        <v>0.287707590783494</v>
      </c>
      <c r="AT133" s="17">
        <v>0.26297022295914502</v>
      </c>
      <c r="AU133" s="17">
        <v>0.22159648999005299</v>
      </c>
      <c r="AV133" s="17">
        <v>0.59234821254223002</v>
      </c>
      <c r="AW133" s="17">
        <v>0.25901823340472502</v>
      </c>
      <c r="AX133" s="17"/>
      <c r="AY133" s="17">
        <v>0.22184810159610199</v>
      </c>
      <c r="AZ133" s="17">
        <v>0.26734507342326502</v>
      </c>
      <c r="BA133" s="17">
        <v>0.27276757047839301</v>
      </c>
    </row>
    <row r="134" spans="2:53" x14ac:dyDescent="0.35">
      <c r="B134" t="s">
        <v>129</v>
      </c>
      <c r="C134" s="17">
        <v>0.43125876849634498</v>
      </c>
      <c r="D134" s="17">
        <v>0.424595627398134</v>
      </c>
      <c r="E134" s="17">
        <v>0.437915345755161</v>
      </c>
      <c r="F134" s="17"/>
      <c r="G134" s="17">
        <v>0.41371076799259299</v>
      </c>
      <c r="H134" s="17">
        <v>0.432324013583262</v>
      </c>
      <c r="I134" s="17">
        <v>0.450878221597313</v>
      </c>
      <c r="J134" s="17">
        <v>0.38564850025515701</v>
      </c>
      <c r="K134" s="17"/>
      <c r="L134" s="17">
        <v>0.45211790324060303</v>
      </c>
      <c r="M134" s="17">
        <v>0.41169094004859302</v>
      </c>
      <c r="N134" s="17">
        <v>0.41492847703656899</v>
      </c>
      <c r="O134" s="17">
        <v>0.44517713611679699</v>
      </c>
      <c r="P134" s="17"/>
      <c r="Q134" s="17">
        <v>0.48740664652462701</v>
      </c>
      <c r="R134" s="17">
        <v>0.44654155144982999</v>
      </c>
      <c r="S134" s="17">
        <v>0.35246751189938602</v>
      </c>
      <c r="T134" s="17">
        <v>0.42843842679299299</v>
      </c>
      <c r="U134" s="17">
        <v>0.347959486614832</v>
      </c>
      <c r="V134" s="17">
        <v>0.43007404073751299</v>
      </c>
      <c r="W134" s="17">
        <v>0.414620377946188</v>
      </c>
      <c r="X134" s="17">
        <v>0.46103716401928102</v>
      </c>
      <c r="Y134" s="17">
        <v>0.45523611970029798</v>
      </c>
      <c r="Z134" s="17"/>
      <c r="AA134" s="17">
        <v>0.41046554622961701</v>
      </c>
      <c r="AB134" s="17">
        <v>0.38504300312923601</v>
      </c>
      <c r="AC134" s="17">
        <v>0.51111224551708001</v>
      </c>
      <c r="AD134" s="17">
        <v>0.48907355460132801</v>
      </c>
      <c r="AE134" s="17">
        <v>0.16453923116769101</v>
      </c>
      <c r="AF134" s="17"/>
      <c r="AG134" s="17">
        <v>0.44629934867800097</v>
      </c>
      <c r="AH134" s="17">
        <v>0.414817532105341</v>
      </c>
      <c r="AI134" s="17"/>
      <c r="AJ134" s="17">
        <v>0.45031941794758701</v>
      </c>
      <c r="AK134" s="17">
        <v>0.43335500606719102</v>
      </c>
      <c r="AL134" s="17">
        <v>0.46235356573560099</v>
      </c>
      <c r="AM134" s="17">
        <v>0.38428807889484001</v>
      </c>
      <c r="AN134" s="17"/>
      <c r="AO134" s="17">
        <v>0.49424595566132301</v>
      </c>
      <c r="AP134" s="17">
        <v>0.36880888974417197</v>
      </c>
      <c r="AQ134" s="17">
        <v>0.42535923726271002</v>
      </c>
      <c r="AR134" s="17"/>
      <c r="AS134" s="17">
        <v>0.46009807964219801</v>
      </c>
      <c r="AT134" s="17">
        <v>0.43405261303058001</v>
      </c>
      <c r="AU134" s="17">
        <v>0.40866165624468598</v>
      </c>
      <c r="AV134" s="17">
        <v>0.26000768395192903</v>
      </c>
      <c r="AW134" s="17">
        <v>0.44866676860629001</v>
      </c>
      <c r="AX134" s="17"/>
      <c r="AY134" s="17">
        <v>0.455175356042198</v>
      </c>
      <c r="AZ134" s="17">
        <v>0.44375734041303999</v>
      </c>
      <c r="BA134" s="17">
        <v>0.42494730955861498</v>
      </c>
    </row>
    <row r="135" spans="2:53" x14ac:dyDescent="0.35">
      <c r="B135" t="s">
        <v>130</v>
      </c>
      <c r="C135" s="17">
        <v>0.20450332237914801</v>
      </c>
      <c r="D135" s="17">
        <v>0.19677497583933601</v>
      </c>
      <c r="E135" s="17">
        <v>0.212224055749026</v>
      </c>
      <c r="F135" s="17"/>
      <c r="G135" s="17">
        <v>0.22402833647665901</v>
      </c>
      <c r="H135" s="17">
        <v>0.18538546782763199</v>
      </c>
      <c r="I135" s="17">
        <v>0.2023106104754</v>
      </c>
      <c r="J135" s="17">
        <v>0.26922016481087002</v>
      </c>
      <c r="K135" s="17"/>
      <c r="L135" s="17">
        <v>0.17334926130919401</v>
      </c>
      <c r="M135" s="17">
        <v>0.21779624088958599</v>
      </c>
      <c r="N135" s="17">
        <v>0.21474486606009199</v>
      </c>
      <c r="O135" s="17">
        <v>0.21213052793412901</v>
      </c>
      <c r="P135" s="17"/>
      <c r="Q135" s="17">
        <v>0.16492327345399599</v>
      </c>
      <c r="R135" s="17">
        <v>0.17906095741499101</v>
      </c>
      <c r="S135" s="17">
        <v>0.26456992175748301</v>
      </c>
      <c r="T135" s="17">
        <v>0.162408634729376</v>
      </c>
      <c r="U135" s="17">
        <v>0.28051620879914602</v>
      </c>
      <c r="V135" s="17">
        <v>0.243606445473278</v>
      </c>
      <c r="W135" s="17">
        <v>0.19623254378878199</v>
      </c>
      <c r="X135" s="17">
        <v>0.23986447224199001</v>
      </c>
      <c r="Y135" s="17">
        <v>0.18831358692595801</v>
      </c>
      <c r="Z135" s="17"/>
      <c r="AA135" s="17">
        <v>0.23397852048849099</v>
      </c>
      <c r="AB135" s="17">
        <v>0.200483632070421</v>
      </c>
      <c r="AC135" s="17">
        <v>0.15134099623012001</v>
      </c>
      <c r="AD135" s="17">
        <v>0.20915418943788999</v>
      </c>
      <c r="AE135" s="17">
        <v>0.3158056200396</v>
      </c>
      <c r="AF135" s="17"/>
      <c r="AG135" s="17">
        <v>0.19358529229909099</v>
      </c>
      <c r="AH135" s="17">
        <v>0.216438095592833</v>
      </c>
      <c r="AI135" s="17"/>
      <c r="AJ135" s="17">
        <v>0.21390246455289899</v>
      </c>
      <c r="AK135" s="17">
        <v>0.18596463793463999</v>
      </c>
      <c r="AL135" s="17">
        <v>0.199639541169565</v>
      </c>
      <c r="AM135" s="17">
        <v>0.22003034249803899</v>
      </c>
      <c r="AN135" s="17"/>
      <c r="AO135" s="17">
        <v>0.23402947379341599</v>
      </c>
      <c r="AP135" s="17">
        <v>0.225749764213448</v>
      </c>
      <c r="AQ135" s="17">
        <v>0.180672577745046</v>
      </c>
      <c r="AR135" s="17"/>
      <c r="AS135" s="17">
        <v>0.18999981429768401</v>
      </c>
      <c r="AT135" s="17">
        <v>0.20841081879397599</v>
      </c>
      <c r="AU135" s="17">
        <v>0.309158583078599</v>
      </c>
      <c r="AV135" s="17">
        <v>0</v>
      </c>
      <c r="AW135" s="17">
        <v>0.16459258528199999</v>
      </c>
      <c r="AX135" s="17"/>
      <c r="AY135" s="17">
        <v>0.26162355191404402</v>
      </c>
      <c r="AZ135" s="17">
        <v>0.19526434080508101</v>
      </c>
      <c r="BA135" s="17">
        <v>0.25767051151875298</v>
      </c>
    </row>
    <row r="136" spans="2:53" x14ac:dyDescent="0.35">
      <c r="B136" t="s">
        <v>114</v>
      </c>
      <c r="C136" s="17">
        <v>1.19881230757251E-2</v>
      </c>
      <c r="D136" s="17">
        <v>1.0210910623333199E-2</v>
      </c>
      <c r="E136" s="17">
        <v>1.37635848017048E-2</v>
      </c>
      <c r="F136" s="17"/>
      <c r="G136" s="17">
        <v>1.0326896556186699E-2</v>
      </c>
      <c r="H136" s="17">
        <v>1.5895348445807301E-2</v>
      </c>
      <c r="I136" s="17">
        <v>5.1670658942247196E-3</v>
      </c>
      <c r="J136" s="17">
        <v>1.8723754428783702E-2</v>
      </c>
      <c r="K136" s="17"/>
      <c r="L136" s="17">
        <v>8.0385537050557693E-3</v>
      </c>
      <c r="M136" s="17">
        <v>8.5961232973704605E-3</v>
      </c>
      <c r="N136" s="17">
        <v>0</v>
      </c>
      <c r="O136" s="17">
        <v>3.03788385644779E-2</v>
      </c>
      <c r="P136" s="17"/>
      <c r="Q136" s="17">
        <v>1.4618026731628301E-2</v>
      </c>
      <c r="R136" s="17">
        <v>1.0777275301462899E-2</v>
      </c>
      <c r="S136" s="17">
        <v>0</v>
      </c>
      <c r="T136" s="17">
        <v>2.2284334783602401E-2</v>
      </c>
      <c r="U136" s="17">
        <v>0</v>
      </c>
      <c r="V136" s="17">
        <v>0</v>
      </c>
      <c r="W136" s="17">
        <v>3.76736757335931E-2</v>
      </c>
      <c r="X136" s="17">
        <v>1.8532685599452699E-2</v>
      </c>
      <c r="Y136" s="17">
        <v>6.7118611711174704E-3</v>
      </c>
      <c r="Z136" s="17"/>
      <c r="AA136" s="17">
        <v>1.6213426560831301E-2</v>
      </c>
      <c r="AB136" s="17">
        <v>1.15585488359355E-2</v>
      </c>
      <c r="AC136" s="17">
        <v>1.0823521488742801E-2</v>
      </c>
      <c r="AD136" s="17">
        <v>1.8672287776000902E-2</v>
      </c>
      <c r="AE136" s="17">
        <v>0</v>
      </c>
      <c r="AF136" s="17"/>
      <c r="AG136" s="17">
        <v>1.08123668364443E-2</v>
      </c>
      <c r="AH136" s="17">
        <v>1.3273371785199E-2</v>
      </c>
      <c r="AI136" s="17"/>
      <c r="AJ136" s="17">
        <v>3.1160022453499799E-2</v>
      </c>
      <c r="AK136" s="17">
        <v>7.9956238463769896E-3</v>
      </c>
      <c r="AL136" s="17">
        <v>7.3153503727443302E-3</v>
      </c>
      <c r="AM136" s="17">
        <v>3.47725411941122E-3</v>
      </c>
      <c r="AN136" s="17"/>
      <c r="AO136" s="17">
        <v>2.0738938671656298E-2</v>
      </c>
      <c r="AP136" s="17">
        <v>3.6706314954040599E-3</v>
      </c>
      <c r="AQ136" s="17">
        <v>1.1538025451521701E-2</v>
      </c>
      <c r="AR136" s="17"/>
      <c r="AS136" s="17">
        <v>3.5760668563196299E-3</v>
      </c>
      <c r="AT136" s="17">
        <v>1.10871821057523E-2</v>
      </c>
      <c r="AU136" s="17">
        <v>0</v>
      </c>
      <c r="AV136" s="17">
        <v>0.14764410350584201</v>
      </c>
      <c r="AW136" s="17">
        <v>2.1007500894665201E-2</v>
      </c>
      <c r="AX136" s="17"/>
      <c r="AY136" s="17">
        <v>6.93253536770185E-3</v>
      </c>
      <c r="AZ136" s="17">
        <v>9.9255442878921091E-3</v>
      </c>
      <c r="BA136" s="17">
        <v>9.6212060507865297E-3</v>
      </c>
    </row>
    <row r="137" spans="2:53" x14ac:dyDescent="0.35">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row>
    <row r="138" spans="2:53" x14ac:dyDescent="0.35">
      <c r="B138" s="6" t="s">
        <v>137</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row>
    <row r="139" spans="2:53" x14ac:dyDescent="0.35">
      <c r="B139" s="24" t="s">
        <v>84</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row>
    <row r="140" spans="2:53" x14ac:dyDescent="0.35">
      <c r="B140" t="s">
        <v>126</v>
      </c>
      <c r="C140" s="17">
        <v>4.3857090975737902E-2</v>
      </c>
      <c r="D140" s="17">
        <v>4.7250179026425899E-2</v>
      </c>
      <c r="E140" s="17">
        <v>4.0467345445445398E-2</v>
      </c>
      <c r="F140" s="17"/>
      <c r="G140" s="17">
        <v>3.7333580163471103E-2</v>
      </c>
      <c r="H140" s="17">
        <v>4.9309719852339499E-2</v>
      </c>
      <c r="I140" s="17">
        <v>4.00199977474558E-2</v>
      </c>
      <c r="J140" s="17">
        <v>4.0347739568603998E-2</v>
      </c>
      <c r="K140" s="17"/>
      <c r="L140" s="17">
        <v>4.6537726245146599E-2</v>
      </c>
      <c r="M140" s="17">
        <v>3.8140477967808603E-2</v>
      </c>
      <c r="N140" s="17">
        <v>4.8692518430069401E-2</v>
      </c>
      <c r="O140" s="17">
        <v>4.28275346171142E-2</v>
      </c>
      <c r="P140" s="17"/>
      <c r="Q140" s="17">
        <v>7.5424295452751602E-2</v>
      </c>
      <c r="R140" s="17">
        <v>2.9154895681154001E-2</v>
      </c>
      <c r="S140" s="17">
        <v>2.0777265992640199E-2</v>
      </c>
      <c r="T140" s="17">
        <v>6.4632464524086997E-2</v>
      </c>
      <c r="U140" s="17">
        <v>1.20521761647868E-2</v>
      </c>
      <c r="V140" s="17">
        <v>2.45660352756546E-2</v>
      </c>
      <c r="W140" s="17">
        <v>3.0900669781578599E-2</v>
      </c>
      <c r="X140" s="17">
        <v>6.6885178945748497E-2</v>
      </c>
      <c r="Y140" s="17">
        <v>5.6850743864241798E-2</v>
      </c>
      <c r="Z140" s="17"/>
      <c r="AA140" s="17">
        <v>4.3877189878271203E-2</v>
      </c>
      <c r="AB140" s="17">
        <v>4.1422089066819198E-2</v>
      </c>
      <c r="AC140" s="17">
        <v>3.7582488491411402E-2</v>
      </c>
      <c r="AD140" s="17">
        <v>3.95984942363522E-2</v>
      </c>
      <c r="AE140" s="17">
        <v>0</v>
      </c>
      <c r="AF140" s="17"/>
      <c r="AG140" s="17">
        <v>5.6851109888501797E-2</v>
      </c>
      <c r="AH140" s="17">
        <v>2.9653002168413801E-2</v>
      </c>
      <c r="AI140" s="17"/>
      <c r="AJ140" s="17">
        <v>2.7102535020791699E-2</v>
      </c>
      <c r="AK140" s="17">
        <v>4.9813919156163601E-2</v>
      </c>
      <c r="AL140" s="17">
        <v>4.7982539013586803E-2</v>
      </c>
      <c r="AM140" s="17">
        <v>4.8669837092901999E-2</v>
      </c>
      <c r="AN140" s="17"/>
      <c r="AO140" s="17">
        <v>3.8326378817671598E-2</v>
      </c>
      <c r="AP140" s="17">
        <v>3.9819349928832501E-2</v>
      </c>
      <c r="AQ140" s="17">
        <v>4.9028680582454E-2</v>
      </c>
      <c r="AR140" s="17"/>
      <c r="AS140" s="17">
        <v>1.7108815944620801E-2</v>
      </c>
      <c r="AT140" s="17">
        <v>6.4965119256702203E-2</v>
      </c>
      <c r="AU140" s="17">
        <v>6.0867415169867101E-2</v>
      </c>
      <c r="AV140" s="17">
        <v>7.5973754612739197E-2</v>
      </c>
      <c r="AW140" s="17">
        <v>4.2844986306112998E-2</v>
      </c>
      <c r="AX140" s="17"/>
      <c r="AY140" s="17">
        <v>1.1131016899070201E-2</v>
      </c>
      <c r="AZ140" s="17">
        <v>5.8322667809896603E-2</v>
      </c>
      <c r="BA140" s="17">
        <v>2.45130144937405E-2</v>
      </c>
    </row>
    <row r="141" spans="2:53" x14ac:dyDescent="0.35">
      <c r="B141" t="s">
        <v>127</v>
      </c>
      <c r="C141" s="17">
        <v>0.102234263356543</v>
      </c>
      <c r="D141" s="17">
        <v>8.0563897955512095E-2</v>
      </c>
      <c r="E141" s="17">
        <v>0.123883281348591</v>
      </c>
      <c r="F141" s="17"/>
      <c r="G141" s="17">
        <v>9.7666365506283798E-2</v>
      </c>
      <c r="H141" s="17">
        <v>0.11313583549527401</v>
      </c>
      <c r="I141" s="17">
        <v>9.6200701654153106E-2</v>
      </c>
      <c r="J141" s="17">
        <v>8.0552338857476397E-2</v>
      </c>
      <c r="K141" s="17"/>
      <c r="L141" s="17">
        <v>0.117532350669981</v>
      </c>
      <c r="M141" s="17">
        <v>9.3093802131941794E-2</v>
      </c>
      <c r="N141" s="17">
        <v>0.11795565625108199</v>
      </c>
      <c r="O141" s="17">
        <v>8.1792520037845901E-2</v>
      </c>
      <c r="P141" s="17"/>
      <c r="Q141" s="17">
        <v>8.9502319709574299E-2</v>
      </c>
      <c r="R141" s="17">
        <v>7.5307579912018793E-2</v>
      </c>
      <c r="S141" s="17">
        <v>0.115656564435732</v>
      </c>
      <c r="T141" s="17">
        <v>0.148902437782995</v>
      </c>
      <c r="U141" s="17">
        <v>0.121729039896635</v>
      </c>
      <c r="V141" s="17">
        <v>0.121802241945677</v>
      </c>
      <c r="W141" s="17">
        <v>7.7470891740783407E-2</v>
      </c>
      <c r="X141" s="17">
        <v>3.4356565118855001E-2</v>
      </c>
      <c r="Y141" s="17">
        <v>0.11675072516078</v>
      </c>
      <c r="Z141" s="17"/>
      <c r="AA141" s="17">
        <v>0.10408368936092</v>
      </c>
      <c r="AB141" s="17">
        <v>9.5005172097310006E-2</v>
      </c>
      <c r="AC141" s="17">
        <v>0.109782549634466</v>
      </c>
      <c r="AD141" s="17">
        <v>0.12588942363248701</v>
      </c>
      <c r="AE141" s="17">
        <v>0.167947190434693</v>
      </c>
      <c r="AF141" s="17"/>
      <c r="AG141" s="17">
        <v>7.7702884428978505E-2</v>
      </c>
      <c r="AH141" s="17">
        <v>0.12905013050223099</v>
      </c>
      <c r="AI141" s="17"/>
      <c r="AJ141" s="17">
        <v>0.116499142566831</v>
      </c>
      <c r="AK141" s="17">
        <v>7.55636300546665E-2</v>
      </c>
      <c r="AL141" s="17">
        <v>0.122654384558904</v>
      </c>
      <c r="AM141" s="17">
        <v>9.9254599312410402E-2</v>
      </c>
      <c r="AN141" s="17"/>
      <c r="AO141" s="17">
        <v>6.9095602986778901E-2</v>
      </c>
      <c r="AP141" s="17">
        <v>0.12443191523562</v>
      </c>
      <c r="AQ141" s="17">
        <v>0.110425733738618</v>
      </c>
      <c r="AR141" s="17"/>
      <c r="AS141" s="17">
        <v>0.110809665028969</v>
      </c>
      <c r="AT141" s="17">
        <v>0.10386386188988</v>
      </c>
      <c r="AU141" s="17">
        <v>0.113546743979762</v>
      </c>
      <c r="AV141" s="17">
        <v>7.4172802361419501E-2</v>
      </c>
      <c r="AW141" s="17">
        <v>0.109843743904603</v>
      </c>
      <c r="AX141" s="17"/>
      <c r="AY141" s="17">
        <v>0.123774556151068</v>
      </c>
      <c r="AZ141" s="17">
        <v>8.9564956776014407E-2</v>
      </c>
      <c r="BA141" s="17">
        <v>0.11195060097628701</v>
      </c>
    </row>
    <row r="142" spans="2:53" x14ac:dyDescent="0.35">
      <c r="B142" t="s">
        <v>128</v>
      </c>
      <c r="C142" s="17">
        <v>0.29861177627118501</v>
      </c>
      <c r="D142" s="17">
        <v>0.29328544968680498</v>
      </c>
      <c r="E142" s="17">
        <v>0.30393285590795299</v>
      </c>
      <c r="F142" s="17"/>
      <c r="G142" s="17">
        <v>0.27768755247928101</v>
      </c>
      <c r="H142" s="17">
        <v>0.29890303002130097</v>
      </c>
      <c r="I142" s="17">
        <v>0.30178565373863703</v>
      </c>
      <c r="J142" s="17">
        <v>0.31116807908550098</v>
      </c>
      <c r="K142" s="17"/>
      <c r="L142" s="17">
        <v>0.28092757930085699</v>
      </c>
      <c r="M142" s="17">
        <v>0.32296387473868299</v>
      </c>
      <c r="N142" s="17">
        <v>0.31037970087825301</v>
      </c>
      <c r="O142" s="17">
        <v>0.28322320004380402</v>
      </c>
      <c r="P142" s="17"/>
      <c r="Q142" s="17">
        <v>0.29525418145015597</v>
      </c>
      <c r="R142" s="17">
        <v>0.28195650362781799</v>
      </c>
      <c r="S142" s="17">
        <v>0.22698042205541899</v>
      </c>
      <c r="T142" s="17">
        <v>0.32070412523823399</v>
      </c>
      <c r="U142" s="17">
        <v>0.39835043359997901</v>
      </c>
      <c r="V142" s="17">
        <v>0.33402424020030203</v>
      </c>
      <c r="W142" s="17">
        <v>0.27819380475188699</v>
      </c>
      <c r="X142" s="17">
        <v>0.27476774604163301</v>
      </c>
      <c r="Y142" s="17">
        <v>0.285488026900164</v>
      </c>
      <c r="Z142" s="17"/>
      <c r="AA142" s="17">
        <v>0.27880465356672901</v>
      </c>
      <c r="AB142" s="17">
        <v>0.34557737292221602</v>
      </c>
      <c r="AC142" s="17">
        <v>0.26396225202930002</v>
      </c>
      <c r="AD142" s="17">
        <v>0.30855681506231902</v>
      </c>
      <c r="AE142" s="17">
        <v>0.355279659052194</v>
      </c>
      <c r="AF142" s="17"/>
      <c r="AG142" s="17">
        <v>0.30908468147218399</v>
      </c>
      <c r="AH142" s="17">
        <v>0.28716358025543398</v>
      </c>
      <c r="AI142" s="17"/>
      <c r="AJ142" s="17">
        <v>0.29252890655497699</v>
      </c>
      <c r="AK142" s="17">
        <v>0.31940796208036998</v>
      </c>
      <c r="AL142" s="17">
        <v>0.30275897356524301</v>
      </c>
      <c r="AM142" s="17">
        <v>0.27843908944428603</v>
      </c>
      <c r="AN142" s="17"/>
      <c r="AO142" s="17">
        <v>0.25592357866411702</v>
      </c>
      <c r="AP142" s="17">
        <v>0.29565657015229502</v>
      </c>
      <c r="AQ142" s="17">
        <v>0.32028932884107703</v>
      </c>
      <c r="AR142" s="17"/>
      <c r="AS142" s="17">
        <v>0.30592155337782601</v>
      </c>
      <c r="AT142" s="17">
        <v>0.26159684232974401</v>
      </c>
      <c r="AU142" s="17">
        <v>0.291727777661488</v>
      </c>
      <c r="AV142" s="17">
        <v>0.23015884599797001</v>
      </c>
      <c r="AW142" s="17">
        <v>0.35446651921613598</v>
      </c>
      <c r="AX142" s="17"/>
      <c r="AY142" s="17">
        <v>0.27996959410754202</v>
      </c>
      <c r="AZ142" s="17">
        <v>0.31102752338024903</v>
      </c>
      <c r="BA142" s="17">
        <v>0.25689368549922997</v>
      </c>
    </row>
    <row r="143" spans="2:53" x14ac:dyDescent="0.35">
      <c r="B143" t="s">
        <v>129</v>
      </c>
      <c r="C143" s="17">
        <v>0.37039286194613003</v>
      </c>
      <c r="D143" s="17">
        <v>0.41328415297691801</v>
      </c>
      <c r="E143" s="17">
        <v>0.32754382299159701</v>
      </c>
      <c r="F143" s="17"/>
      <c r="G143" s="17">
        <v>0.361676435959641</v>
      </c>
      <c r="H143" s="17">
        <v>0.380539430264557</v>
      </c>
      <c r="I143" s="17">
        <v>0.36784932969020101</v>
      </c>
      <c r="J143" s="17">
        <v>0.34570808251076401</v>
      </c>
      <c r="K143" s="17"/>
      <c r="L143" s="17">
        <v>0.373908613639368</v>
      </c>
      <c r="M143" s="17">
        <v>0.39941570671607501</v>
      </c>
      <c r="N143" s="17">
        <v>0.34599119602147199</v>
      </c>
      <c r="O143" s="17">
        <v>0.35936712901817203</v>
      </c>
      <c r="P143" s="17"/>
      <c r="Q143" s="17">
        <v>0.381982442284928</v>
      </c>
      <c r="R143" s="17">
        <v>0.38410772184562397</v>
      </c>
      <c r="S143" s="17">
        <v>0.43802331548522699</v>
      </c>
      <c r="T143" s="17">
        <v>0.313030873323911</v>
      </c>
      <c r="U143" s="17">
        <v>0.26286473129048499</v>
      </c>
      <c r="V143" s="17">
        <v>0.32874057393838402</v>
      </c>
      <c r="W143" s="17">
        <v>0.47765810523902202</v>
      </c>
      <c r="X143" s="17">
        <v>0.41946919915744202</v>
      </c>
      <c r="Y143" s="17">
        <v>0.34612942274097303</v>
      </c>
      <c r="Z143" s="17"/>
      <c r="AA143" s="17">
        <v>0.33648731144892602</v>
      </c>
      <c r="AB143" s="17">
        <v>0.36569044329927303</v>
      </c>
      <c r="AC143" s="17">
        <v>0.417728512512473</v>
      </c>
      <c r="AD143" s="17">
        <v>0.355354733617602</v>
      </c>
      <c r="AE143" s="17">
        <v>0.23139715616961701</v>
      </c>
      <c r="AF143" s="17"/>
      <c r="AG143" s="17">
        <v>0.37665940589419</v>
      </c>
      <c r="AH143" s="17">
        <v>0.36354274518465501</v>
      </c>
      <c r="AI143" s="17"/>
      <c r="AJ143" s="17">
        <v>0.37715891578621302</v>
      </c>
      <c r="AK143" s="17">
        <v>0.358145344984379</v>
      </c>
      <c r="AL143" s="17">
        <v>0.343954305134831</v>
      </c>
      <c r="AM143" s="17">
        <v>0.40105200682667502</v>
      </c>
      <c r="AN143" s="17"/>
      <c r="AO143" s="17">
        <v>0.42278751100236001</v>
      </c>
      <c r="AP143" s="17">
        <v>0.37137207730688698</v>
      </c>
      <c r="AQ143" s="17">
        <v>0.345507156205275</v>
      </c>
      <c r="AR143" s="17"/>
      <c r="AS143" s="17">
        <v>0.375082376977043</v>
      </c>
      <c r="AT143" s="17">
        <v>0.37345570667826999</v>
      </c>
      <c r="AU143" s="17">
        <v>0.35527695441720197</v>
      </c>
      <c r="AV143" s="17">
        <v>0.39786816171384698</v>
      </c>
      <c r="AW143" s="17">
        <v>0.32953099449505802</v>
      </c>
      <c r="AX143" s="17"/>
      <c r="AY143" s="17">
        <v>0.36467960171272701</v>
      </c>
      <c r="AZ143" s="17">
        <v>0.36525447252731402</v>
      </c>
      <c r="BA143" s="17">
        <v>0.44194035047880198</v>
      </c>
    </row>
    <row r="144" spans="2:53" x14ac:dyDescent="0.35">
      <c r="B144" t="s">
        <v>130</v>
      </c>
      <c r="C144" s="17">
        <v>0.16944301487184499</v>
      </c>
      <c r="D144" s="17">
        <v>0.15041896909418101</v>
      </c>
      <c r="E144" s="17">
        <v>0.188448320121686</v>
      </c>
      <c r="F144" s="17"/>
      <c r="G144" s="17">
        <v>0.20702574777985699</v>
      </c>
      <c r="H144" s="17">
        <v>0.14440798709012601</v>
      </c>
      <c r="I144" s="17">
        <v>0.18199940208847201</v>
      </c>
      <c r="J144" s="17">
        <v>0.19266532347701401</v>
      </c>
      <c r="K144" s="17"/>
      <c r="L144" s="17">
        <v>0.17420154888756001</v>
      </c>
      <c r="M144" s="17">
        <v>0.12944309325317499</v>
      </c>
      <c r="N144" s="17">
        <v>0.16093653842709299</v>
      </c>
      <c r="O144" s="17">
        <v>0.21006718794915799</v>
      </c>
      <c r="P144" s="17"/>
      <c r="Q144" s="17">
        <v>0.150591376825084</v>
      </c>
      <c r="R144" s="17">
        <v>0.20752338689009001</v>
      </c>
      <c r="S144" s="17">
        <v>0.188343053959169</v>
      </c>
      <c r="T144" s="17">
        <v>0.12928203166622601</v>
      </c>
      <c r="U144" s="17">
        <v>0.19330083517315799</v>
      </c>
      <c r="V144" s="17">
        <v>0.17523217521010101</v>
      </c>
      <c r="W144" s="17">
        <v>0.116908440711159</v>
      </c>
      <c r="X144" s="17">
        <v>0.16799320163595799</v>
      </c>
      <c r="Y144" s="17">
        <v>0.18745748177896601</v>
      </c>
      <c r="Z144" s="17"/>
      <c r="AA144" s="17">
        <v>0.194392429826132</v>
      </c>
      <c r="AB144" s="17">
        <v>0.145202223468375</v>
      </c>
      <c r="AC144" s="17">
        <v>0.16723150324752201</v>
      </c>
      <c r="AD144" s="17">
        <v>0.16290968300063099</v>
      </c>
      <c r="AE144" s="17">
        <v>0.245375994343496</v>
      </c>
      <c r="AF144" s="17"/>
      <c r="AG144" s="17">
        <v>0.16670203716752299</v>
      </c>
      <c r="AH144" s="17">
        <v>0.17243924652214901</v>
      </c>
      <c r="AI144" s="17"/>
      <c r="AJ144" s="17">
        <v>0.16978073077306799</v>
      </c>
      <c r="AK144" s="17">
        <v>0.19075273678385701</v>
      </c>
      <c r="AL144" s="17">
        <v>0.157499570523083</v>
      </c>
      <c r="AM144" s="17">
        <v>0.157546111574801</v>
      </c>
      <c r="AN144" s="17"/>
      <c r="AO144" s="17">
        <v>0.205249406442401</v>
      </c>
      <c r="AP144" s="17">
        <v>0.14902001596169501</v>
      </c>
      <c r="AQ144" s="17">
        <v>0.15754065332491299</v>
      </c>
      <c r="AR144" s="17"/>
      <c r="AS144" s="17">
        <v>0.181452507063049</v>
      </c>
      <c r="AT144" s="17">
        <v>0.18261438166402999</v>
      </c>
      <c r="AU144" s="17">
        <v>0.17858110877168101</v>
      </c>
      <c r="AV144" s="17">
        <v>0.14801633338606701</v>
      </c>
      <c r="AW144" s="17">
        <v>0.12777692019735301</v>
      </c>
      <c r="AX144" s="17"/>
      <c r="AY144" s="17">
        <v>0.20415231480767901</v>
      </c>
      <c r="AZ144" s="17">
        <v>0.165972085925879</v>
      </c>
      <c r="BA144" s="17">
        <v>0.16470234855194099</v>
      </c>
    </row>
    <row r="145" spans="2:53" x14ac:dyDescent="0.35">
      <c r="B145" t="s">
        <v>114</v>
      </c>
      <c r="C145" s="17">
        <v>1.54609925785603E-2</v>
      </c>
      <c r="D145" s="17">
        <v>1.51973512601579E-2</v>
      </c>
      <c r="E145" s="17">
        <v>1.57243741847269E-2</v>
      </c>
      <c r="F145" s="17"/>
      <c r="G145" s="17">
        <v>1.86103181114665E-2</v>
      </c>
      <c r="H145" s="17">
        <v>1.37039972764019E-2</v>
      </c>
      <c r="I145" s="17">
        <v>1.21449150810807E-2</v>
      </c>
      <c r="J145" s="17">
        <v>2.9558436500640401E-2</v>
      </c>
      <c r="K145" s="17"/>
      <c r="L145" s="17">
        <v>6.8921812570872298E-3</v>
      </c>
      <c r="M145" s="17">
        <v>1.69430451923165E-2</v>
      </c>
      <c r="N145" s="17">
        <v>1.6044389992030599E-2</v>
      </c>
      <c r="O145" s="17">
        <v>2.2722428333905101E-2</v>
      </c>
      <c r="P145" s="17"/>
      <c r="Q145" s="17">
        <v>7.2453842775054298E-3</v>
      </c>
      <c r="R145" s="17">
        <v>2.1949912043294498E-2</v>
      </c>
      <c r="S145" s="17">
        <v>1.02193780718126E-2</v>
      </c>
      <c r="T145" s="17">
        <v>2.3448067464547001E-2</v>
      </c>
      <c r="U145" s="17">
        <v>1.17027838749566E-2</v>
      </c>
      <c r="V145" s="17">
        <v>1.5634733429881E-2</v>
      </c>
      <c r="W145" s="17">
        <v>1.8868087775569899E-2</v>
      </c>
      <c r="X145" s="17">
        <v>3.6528109100362999E-2</v>
      </c>
      <c r="Y145" s="17">
        <v>7.3235995548768E-3</v>
      </c>
      <c r="Z145" s="17"/>
      <c r="AA145" s="17">
        <v>4.2354725919022798E-2</v>
      </c>
      <c r="AB145" s="17">
        <v>7.1026991460074202E-3</v>
      </c>
      <c r="AC145" s="17">
        <v>3.7126940848272402E-3</v>
      </c>
      <c r="AD145" s="17">
        <v>7.6908504506085704E-3</v>
      </c>
      <c r="AE145" s="17">
        <v>0</v>
      </c>
      <c r="AF145" s="17"/>
      <c r="AG145" s="17">
        <v>1.2999881148621901E-2</v>
      </c>
      <c r="AH145" s="17">
        <v>1.81512953671168E-2</v>
      </c>
      <c r="AI145" s="17"/>
      <c r="AJ145" s="17">
        <v>1.6929769298119599E-2</v>
      </c>
      <c r="AK145" s="17">
        <v>6.3164069405637702E-3</v>
      </c>
      <c r="AL145" s="17">
        <v>2.5150227204352699E-2</v>
      </c>
      <c r="AM145" s="17">
        <v>1.5038355748926001E-2</v>
      </c>
      <c r="AN145" s="17"/>
      <c r="AO145" s="17">
        <v>8.6175220866714607E-3</v>
      </c>
      <c r="AP145" s="17">
        <v>1.9700071414669999E-2</v>
      </c>
      <c r="AQ145" s="17">
        <v>1.7208447307663199E-2</v>
      </c>
      <c r="AR145" s="17"/>
      <c r="AS145" s="17">
        <v>9.6250816084925694E-3</v>
      </c>
      <c r="AT145" s="17">
        <v>1.35040881813742E-2</v>
      </c>
      <c r="AU145" s="17">
        <v>0</v>
      </c>
      <c r="AV145" s="17">
        <v>7.3810101927957505E-2</v>
      </c>
      <c r="AW145" s="17">
        <v>3.55368358807375E-2</v>
      </c>
      <c r="AX145" s="17"/>
      <c r="AY145" s="17">
        <v>1.62929163219145E-2</v>
      </c>
      <c r="AZ145" s="17">
        <v>9.8582935806481396E-3</v>
      </c>
      <c r="BA145" s="17">
        <v>0</v>
      </c>
    </row>
    <row r="146" spans="2:53" x14ac:dyDescent="0.35">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row>
    <row r="147" spans="2:53" x14ac:dyDescent="0.35">
      <c r="B147" s="6" t="s">
        <v>138</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row>
    <row r="148" spans="2:53" x14ac:dyDescent="0.35">
      <c r="B148" s="24" t="s">
        <v>84</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row>
    <row r="149" spans="2:53" x14ac:dyDescent="0.35">
      <c r="B149" t="s">
        <v>126</v>
      </c>
      <c r="C149" s="17">
        <v>5.1775257443267303E-2</v>
      </c>
      <c r="D149" s="17">
        <v>4.5839738756717999E-2</v>
      </c>
      <c r="E149" s="17">
        <v>5.7704929068976701E-2</v>
      </c>
      <c r="F149" s="17"/>
      <c r="G149" s="17">
        <v>5.1857919885471303E-2</v>
      </c>
      <c r="H149" s="17">
        <v>5.3350924898823399E-2</v>
      </c>
      <c r="I149" s="17">
        <v>5.0033093072900603E-2</v>
      </c>
      <c r="J149" s="17">
        <v>5.05065437692385E-2</v>
      </c>
      <c r="K149" s="17"/>
      <c r="L149" s="17">
        <v>4.5152171509347E-2</v>
      </c>
      <c r="M149" s="17">
        <v>5.7223001722757502E-2</v>
      </c>
      <c r="N149" s="17">
        <v>4.9070974420347697E-2</v>
      </c>
      <c r="O149" s="17">
        <v>5.5849406291173999E-2</v>
      </c>
      <c r="P149" s="17"/>
      <c r="Q149" s="17">
        <v>6.2103672554160397E-2</v>
      </c>
      <c r="R149" s="17">
        <v>2.8141936302849599E-2</v>
      </c>
      <c r="S149" s="17">
        <v>3.2593560858718E-2</v>
      </c>
      <c r="T149" s="17">
        <v>9.4832773044610297E-2</v>
      </c>
      <c r="U149" s="17">
        <v>4.7969335981726903E-2</v>
      </c>
      <c r="V149" s="17">
        <v>3.2586129565635003E-2</v>
      </c>
      <c r="W149" s="17">
        <v>3.8858251013989001E-2</v>
      </c>
      <c r="X149" s="17">
        <v>3.6528109100362999E-2</v>
      </c>
      <c r="Y149" s="17">
        <v>7.7997493174604998E-2</v>
      </c>
      <c r="Z149" s="17"/>
      <c r="AA149" s="17">
        <v>5.3067041165384202E-2</v>
      </c>
      <c r="AB149" s="17">
        <v>4.7951799884423198E-2</v>
      </c>
      <c r="AC149" s="17">
        <v>6.0426074921987698E-2</v>
      </c>
      <c r="AD149" s="17">
        <v>8.1104515526713404E-3</v>
      </c>
      <c r="AE149" s="17">
        <v>0.139511325074793</v>
      </c>
      <c r="AF149" s="17"/>
      <c r="AG149" s="17">
        <v>6.0922091782199497E-2</v>
      </c>
      <c r="AH149" s="17">
        <v>4.1776622830810899E-2</v>
      </c>
      <c r="AI149" s="17"/>
      <c r="AJ149" s="17">
        <v>3.44157425570778E-2</v>
      </c>
      <c r="AK149" s="17">
        <v>5.2022222411595098E-2</v>
      </c>
      <c r="AL149" s="17">
        <v>5.7814450053332099E-2</v>
      </c>
      <c r="AM149" s="17">
        <v>6.1386453079723499E-2</v>
      </c>
      <c r="AN149" s="17"/>
      <c r="AO149" s="17">
        <v>5.4993330509550797E-2</v>
      </c>
      <c r="AP149" s="17">
        <v>4.4258219223100401E-2</v>
      </c>
      <c r="AQ149" s="17">
        <v>5.4330819544515303E-2</v>
      </c>
      <c r="AR149" s="17"/>
      <c r="AS149" s="17">
        <v>3.4835000801400798E-2</v>
      </c>
      <c r="AT149" s="17">
        <v>6.2296813224710999E-2</v>
      </c>
      <c r="AU149" s="17">
        <v>6.5403205589465399E-2</v>
      </c>
      <c r="AV149" s="17">
        <v>0.14978385654069701</v>
      </c>
      <c r="AW149" s="17">
        <v>5.1221780956422901E-2</v>
      </c>
      <c r="AX149" s="17"/>
      <c r="AY149" s="17">
        <v>2.40170206835882E-2</v>
      </c>
      <c r="AZ149" s="17">
        <v>6.2011518312720802E-2</v>
      </c>
      <c r="BA149" s="17">
        <v>3.5700716075601102E-2</v>
      </c>
    </row>
    <row r="150" spans="2:53" x14ac:dyDescent="0.35">
      <c r="B150" t="s">
        <v>127</v>
      </c>
      <c r="C150" s="17">
        <v>0.13991003622630799</v>
      </c>
      <c r="D150" s="17">
        <v>0.132509813781297</v>
      </c>
      <c r="E150" s="17">
        <v>0.1473029687354</v>
      </c>
      <c r="F150" s="17"/>
      <c r="G150" s="17">
        <v>0.17340376766705901</v>
      </c>
      <c r="H150" s="17">
        <v>0.12787595910309199</v>
      </c>
      <c r="I150" s="17">
        <v>0.15382765222644401</v>
      </c>
      <c r="J150" s="17">
        <v>0.10914476636907799</v>
      </c>
      <c r="K150" s="17"/>
      <c r="L150" s="17">
        <v>0.150654033134871</v>
      </c>
      <c r="M150" s="17">
        <v>0.14777761314999099</v>
      </c>
      <c r="N150" s="17">
        <v>0.124257971766014</v>
      </c>
      <c r="O150" s="17">
        <v>0.13445769643439201</v>
      </c>
      <c r="P150" s="17"/>
      <c r="Q150" s="17">
        <v>0.157680255400835</v>
      </c>
      <c r="R150" s="17">
        <v>0.14418268479603499</v>
      </c>
      <c r="S150" s="17">
        <v>9.5590290300052894E-2</v>
      </c>
      <c r="T150" s="17">
        <v>0.171155039299102</v>
      </c>
      <c r="U150" s="17">
        <v>0.218918496271201</v>
      </c>
      <c r="V150" s="17">
        <v>0.121542041966792</v>
      </c>
      <c r="W150" s="17">
        <v>0.11617271940236799</v>
      </c>
      <c r="X150" s="17">
        <v>3.3186670827942799E-2</v>
      </c>
      <c r="Y150" s="17">
        <v>0.13970125206443901</v>
      </c>
      <c r="Z150" s="17"/>
      <c r="AA150" s="17">
        <v>0.16466130715462801</v>
      </c>
      <c r="AB150" s="17">
        <v>0.13930111976597001</v>
      </c>
      <c r="AC150" s="17">
        <v>0.101878450269825</v>
      </c>
      <c r="AD150" s="17">
        <v>0.19699733271897499</v>
      </c>
      <c r="AE150" s="17">
        <v>6.6753224973145203E-2</v>
      </c>
      <c r="AF150" s="17"/>
      <c r="AG150" s="17">
        <v>0.124409171747175</v>
      </c>
      <c r="AH150" s="17">
        <v>0.15685442095670199</v>
      </c>
      <c r="AI150" s="17"/>
      <c r="AJ150" s="17">
        <v>0.13123730653334401</v>
      </c>
      <c r="AK150" s="17">
        <v>0.14407796008972301</v>
      </c>
      <c r="AL150" s="17">
        <v>0.140877360463076</v>
      </c>
      <c r="AM150" s="17">
        <v>0.14231502750365899</v>
      </c>
      <c r="AN150" s="17"/>
      <c r="AO150" s="17">
        <v>8.4540224197164907E-2</v>
      </c>
      <c r="AP150" s="17">
        <v>0.16591917632442901</v>
      </c>
      <c r="AQ150" s="17">
        <v>0.156012661746075</v>
      </c>
      <c r="AR150" s="17"/>
      <c r="AS150" s="17">
        <v>0.13068063694936</v>
      </c>
      <c r="AT150" s="17">
        <v>0.15643544489759401</v>
      </c>
      <c r="AU150" s="17">
        <v>0.126993363297907</v>
      </c>
      <c r="AV150" s="17">
        <v>0</v>
      </c>
      <c r="AW150" s="17">
        <v>0.14511985880886</v>
      </c>
      <c r="AX150" s="17"/>
      <c r="AY150" s="17">
        <v>9.0189646412570504E-2</v>
      </c>
      <c r="AZ150" s="17">
        <v>0.149782604191397</v>
      </c>
      <c r="BA150" s="17">
        <v>0.152087828044288</v>
      </c>
    </row>
    <row r="151" spans="2:53" x14ac:dyDescent="0.35">
      <c r="B151" t="s">
        <v>128</v>
      </c>
      <c r="C151" s="17">
        <v>0.32448811852062298</v>
      </c>
      <c r="D151" s="17">
        <v>0.343856113986586</v>
      </c>
      <c r="E151" s="17">
        <v>0.30513920240624098</v>
      </c>
      <c r="F151" s="17"/>
      <c r="G151" s="17">
        <v>0.23139096722208699</v>
      </c>
      <c r="H151" s="17">
        <v>0.33525701482465697</v>
      </c>
      <c r="I151" s="17">
        <v>0.33665243759760299</v>
      </c>
      <c r="J151" s="17">
        <v>0.34681626633797302</v>
      </c>
      <c r="K151" s="17"/>
      <c r="L151" s="17">
        <v>0.330660693881899</v>
      </c>
      <c r="M151" s="17">
        <v>0.29896725877271602</v>
      </c>
      <c r="N151" s="17">
        <v>0.32086744719332899</v>
      </c>
      <c r="O151" s="17">
        <v>0.34884757451037002</v>
      </c>
      <c r="P151" s="17"/>
      <c r="Q151" s="17">
        <v>0.30279258930098402</v>
      </c>
      <c r="R151" s="17">
        <v>0.33007132135316097</v>
      </c>
      <c r="S151" s="17">
        <v>0.35515013228040598</v>
      </c>
      <c r="T151" s="17">
        <v>0.33353340527085501</v>
      </c>
      <c r="U151" s="17">
        <v>0.29691011540889101</v>
      </c>
      <c r="V151" s="17">
        <v>0.30205673299911801</v>
      </c>
      <c r="W151" s="17">
        <v>0.33071332378218998</v>
      </c>
      <c r="X151" s="17">
        <v>0.34162192559008597</v>
      </c>
      <c r="Y151" s="17">
        <v>0.34219680214412501</v>
      </c>
      <c r="Z151" s="17"/>
      <c r="AA151" s="17">
        <v>0.29007329677201898</v>
      </c>
      <c r="AB151" s="17">
        <v>0.36149594730877799</v>
      </c>
      <c r="AC151" s="17">
        <v>0.350270270137374</v>
      </c>
      <c r="AD151" s="17">
        <v>0.24927842927178101</v>
      </c>
      <c r="AE151" s="17">
        <v>0.37639737823230002</v>
      </c>
      <c r="AF151" s="17"/>
      <c r="AG151" s="17">
        <v>0.35132847768124997</v>
      </c>
      <c r="AH151" s="17">
        <v>0.29514824702301301</v>
      </c>
      <c r="AI151" s="17"/>
      <c r="AJ151" s="17">
        <v>0.26268251367394801</v>
      </c>
      <c r="AK151" s="17">
        <v>0.33855211930627899</v>
      </c>
      <c r="AL151" s="17">
        <v>0.35709908905681698</v>
      </c>
      <c r="AM151" s="17">
        <v>0.33489002161631698</v>
      </c>
      <c r="AN151" s="17"/>
      <c r="AO151" s="17">
        <v>0.301148205259816</v>
      </c>
      <c r="AP151" s="17">
        <v>0.32899165598399599</v>
      </c>
      <c r="AQ151" s="17">
        <v>0.33160047935064602</v>
      </c>
      <c r="AR151" s="17"/>
      <c r="AS151" s="17">
        <v>0.35401353080354703</v>
      </c>
      <c r="AT151" s="17">
        <v>0.291302881392695</v>
      </c>
      <c r="AU151" s="17">
        <v>0.287912660556297</v>
      </c>
      <c r="AV151" s="17">
        <v>0.230521546431432</v>
      </c>
      <c r="AW151" s="17">
        <v>0.32626373488267202</v>
      </c>
      <c r="AX151" s="17"/>
      <c r="AY151" s="17">
        <v>0.32275353300211002</v>
      </c>
      <c r="AZ151" s="17">
        <v>0.32914348298998702</v>
      </c>
      <c r="BA151" s="17">
        <v>0.26154216563667998</v>
      </c>
    </row>
    <row r="152" spans="2:53" x14ac:dyDescent="0.35">
      <c r="B152" t="s">
        <v>129</v>
      </c>
      <c r="C152" s="17">
        <v>0.30314403674445001</v>
      </c>
      <c r="D152" s="17">
        <v>0.30102152681287803</v>
      </c>
      <c r="E152" s="17">
        <v>0.30526445579814698</v>
      </c>
      <c r="F152" s="17"/>
      <c r="G152" s="17">
        <v>0.282298490653412</v>
      </c>
      <c r="H152" s="17">
        <v>0.32214936162660701</v>
      </c>
      <c r="I152" s="17">
        <v>0.27975752415220601</v>
      </c>
      <c r="J152" s="17">
        <v>0.31989338185218602</v>
      </c>
      <c r="K152" s="17"/>
      <c r="L152" s="17">
        <v>0.30312741655634701</v>
      </c>
      <c r="M152" s="17">
        <v>0.29554853592068098</v>
      </c>
      <c r="N152" s="17">
        <v>0.338726833930378</v>
      </c>
      <c r="O152" s="17">
        <v>0.28096102202768403</v>
      </c>
      <c r="P152" s="17"/>
      <c r="Q152" s="17">
        <v>0.29470113508975598</v>
      </c>
      <c r="R152" s="17">
        <v>0.31331666730322399</v>
      </c>
      <c r="S152" s="17">
        <v>0.28528744158388802</v>
      </c>
      <c r="T152" s="17">
        <v>0.19580611032196299</v>
      </c>
      <c r="U152" s="17">
        <v>0.30058695537239499</v>
      </c>
      <c r="V152" s="17">
        <v>0.34838287618347002</v>
      </c>
      <c r="W152" s="17">
        <v>0.32302967681406197</v>
      </c>
      <c r="X152" s="17">
        <v>0.380094842932373</v>
      </c>
      <c r="Y152" s="17">
        <v>0.32519666868454</v>
      </c>
      <c r="Z152" s="17"/>
      <c r="AA152" s="17">
        <v>0.27326221436736398</v>
      </c>
      <c r="AB152" s="17">
        <v>0.314337021299613</v>
      </c>
      <c r="AC152" s="17">
        <v>0.30931307606869002</v>
      </c>
      <c r="AD152" s="17">
        <v>0.33901609141476402</v>
      </c>
      <c r="AE152" s="17">
        <v>0.23139715616961701</v>
      </c>
      <c r="AF152" s="17"/>
      <c r="AG152" s="17">
        <v>0.29395076227858802</v>
      </c>
      <c r="AH152" s="17">
        <v>0.31319343622738799</v>
      </c>
      <c r="AI152" s="17"/>
      <c r="AJ152" s="17">
        <v>0.33799178847262401</v>
      </c>
      <c r="AK152" s="17">
        <v>0.28914421661293199</v>
      </c>
      <c r="AL152" s="17">
        <v>0.28227316099280098</v>
      </c>
      <c r="AM152" s="17">
        <v>0.305877861754275</v>
      </c>
      <c r="AN152" s="17"/>
      <c r="AO152" s="17">
        <v>0.35180339566760999</v>
      </c>
      <c r="AP152" s="17">
        <v>0.27672081765010298</v>
      </c>
      <c r="AQ152" s="17">
        <v>0.29057541308012202</v>
      </c>
      <c r="AR152" s="17"/>
      <c r="AS152" s="17">
        <v>0.31812006320630898</v>
      </c>
      <c r="AT152" s="17">
        <v>0.303549570259523</v>
      </c>
      <c r="AU152" s="17">
        <v>0.38730747615377797</v>
      </c>
      <c r="AV152" s="17">
        <v>0.38229161261685701</v>
      </c>
      <c r="AW152" s="17">
        <v>0.28658713024182397</v>
      </c>
      <c r="AX152" s="17"/>
      <c r="AY152" s="17">
        <v>0.35031933638739798</v>
      </c>
      <c r="AZ152" s="17">
        <v>0.29373626864604802</v>
      </c>
      <c r="BA152" s="17">
        <v>0.33213926234443703</v>
      </c>
    </row>
    <row r="153" spans="2:53" x14ac:dyDescent="0.35">
      <c r="B153" t="s">
        <v>130</v>
      </c>
      <c r="C153" s="17">
        <v>0.16219742900088499</v>
      </c>
      <c r="D153" s="17">
        <v>0.16029271304477499</v>
      </c>
      <c r="E153" s="17">
        <v>0.164100268627282</v>
      </c>
      <c r="F153" s="17"/>
      <c r="G153" s="17">
        <v>0.232203390968441</v>
      </c>
      <c r="H153" s="17">
        <v>0.14697573150818999</v>
      </c>
      <c r="I153" s="17">
        <v>0.16290471765067099</v>
      </c>
      <c r="J153" s="17">
        <v>0.144573824175184</v>
      </c>
      <c r="K153" s="17"/>
      <c r="L153" s="17">
        <v>0.15616747597693501</v>
      </c>
      <c r="M153" s="17">
        <v>0.18478986343273701</v>
      </c>
      <c r="N153" s="17">
        <v>0.15338694202987099</v>
      </c>
      <c r="O153" s="17">
        <v>0.14961566470812199</v>
      </c>
      <c r="P153" s="17"/>
      <c r="Q153" s="17">
        <v>0.16836550349593599</v>
      </c>
      <c r="R153" s="17">
        <v>0.17881949552748699</v>
      </c>
      <c r="S153" s="17">
        <v>0.21049630491698701</v>
      </c>
      <c r="T153" s="17">
        <v>0.18303435959574799</v>
      </c>
      <c r="U153" s="17">
        <v>0.135615096965787</v>
      </c>
      <c r="V153" s="17">
        <v>0.178604396818099</v>
      </c>
      <c r="W153" s="17">
        <v>0.14442601262157101</v>
      </c>
      <c r="X153" s="17">
        <v>0.15519073101082201</v>
      </c>
      <c r="Y153" s="17">
        <v>0.100520030006468</v>
      </c>
      <c r="Z153" s="17"/>
      <c r="AA153" s="17">
        <v>0.172824925163266</v>
      </c>
      <c r="AB153" s="17">
        <v>0.12662517160600301</v>
      </c>
      <c r="AC153" s="17">
        <v>0.16942915827977101</v>
      </c>
      <c r="AD153" s="17">
        <v>0.1989068445912</v>
      </c>
      <c r="AE153" s="17">
        <v>0.185940915550145</v>
      </c>
      <c r="AF153" s="17"/>
      <c r="AG153" s="17">
        <v>0.16002322703501301</v>
      </c>
      <c r="AH153" s="17">
        <v>0.164574103839951</v>
      </c>
      <c r="AI153" s="17"/>
      <c r="AJ153" s="17">
        <v>0.20604179225399299</v>
      </c>
      <c r="AK153" s="17">
        <v>0.16348128599071801</v>
      </c>
      <c r="AL153" s="17">
        <v>0.150126694708269</v>
      </c>
      <c r="AM153" s="17">
        <v>0.133060128932394</v>
      </c>
      <c r="AN153" s="17"/>
      <c r="AO153" s="17">
        <v>0.18758275238264399</v>
      </c>
      <c r="AP153" s="17">
        <v>0.17184170326658499</v>
      </c>
      <c r="AQ153" s="17">
        <v>0.146695166659775</v>
      </c>
      <c r="AR153" s="17"/>
      <c r="AS153" s="17">
        <v>0.149439291481195</v>
      </c>
      <c r="AT153" s="17">
        <v>0.170259154364095</v>
      </c>
      <c r="AU153" s="17">
        <v>0.132383294402552</v>
      </c>
      <c r="AV153" s="17">
        <v>0.23740298441101401</v>
      </c>
      <c r="AW153" s="17">
        <v>0.14913818986274899</v>
      </c>
      <c r="AX153" s="17"/>
      <c r="AY153" s="17">
        <v>0.19086448151124299</v>
      </c>
      <c r="AZ153" s="17">
        <v>0.158090415877361</v>
      </c>
      <c r="BA153" s="17">
        <v>0.20471805621483799</v>
      </c>
    </row>
    <row r="154" spans="2:53" x14ac:dyDescent="0.35">
      <c r="B154" t="s">
        <v>114</v>
      </c>
      <c r="C154" s="17">
        <v>1.8485122064465901E-2</v>
      </c>
      <c r="D154" s="17">
        <v>1.6480093617745401E-2</v>
      </c>
      <c r="E154" s="17">
        <v>2.0488175363952699E-2</v>
      </c>
      <c r="F154" s="17"/>
      <c r="G154" s="17">
        <v>2.88454636035291E-2</v>
      </c>
      <c r="H154" s="17">
        <v>1.4391008038630901E-2</v>
      </c>
      <c r="I154" s="17">
        <v>1.6824575300174501E-2</v>
      </c>
      <c r="J154" s="17">
        <v>2.9065217496341E-2</v>
      </c>
      <c r="K154" s="17"/>
      <c r="L154" s="17">
        <v>1.42382089406007E-2</v>
      </c>
      <c r="M154" s="17">
        <v>1.5693727001117201E-2</v>
      </c>
      <c r="N154" s="17">
        <v>1.36898306600603E-2</v>
      </c>
      <c r="O154" s="17">
        <v>3.0268636028257599E-2</v>
      </c>
      <c r="P154" s="17"/>
      <c r="Q154" s="17">
        <v>1.43568441583285E-2</v>
      </c>
      <c r="R154" s="17">
        <v>5.4678947172432397E-3</v>
      </c>
      <c r="S154" s="17">
        <v>2.0882270059948301E-2</v>
      </c>
      <c r="T154" s="17">
        <v>2.1638312467721101E-2</v>
      </c>
      <c r="U154" s="17">
        <v>0</v>
      </c>
      <c r="V154" s="17">
        <v>1.6827822466886098E-2</v>
      </c>
      <c r="W154" s="17">
        <v>4.6800016365821602E-2</v>
      </c>
      <c r="X154" s="17">
        <v>5.3377720538412901E-2</v>
      </c>
      <c r="Y154" s="17">
        <v>1.43877539258236E-2</v>
      </c>
      <c r="Z154" s="17"/>
      <c r="AA154" s="17">
        <v>4.6111215377337603E-2</v>
      </c>
      <c r="AB154" s="17">
        <v>1.02889401352123E-2</v>
      </c>
      <c r="AC154" s="17">
        <v>8.6829703223525508E-3</v>
      </c>
      <c r="AD154" s="17">
        <v>7.6908504506085704E-3</v>
      </c>
      <c r="AE154" s="17">
        <v>0</v>
      </c>
      <c r="AF154" s="17"/>
      <c r="AG154" s="17">
        <v>9.3662694757743296E-3</v>
      </c>
      <c r="AH154" s="17">
        <v>2.84531691221349E-2</v>
      </c>
      <c r="AI154" s="17"/>
      <c r="AJ154" s="17">
        <v>2.7630856509013701E-2</v>
      </c>
      <c r="AK154" s="17">
        <v>1.27221955887522E-2</v>
      </c>
      <c r="AL154" s="17">
        <v>1.1809244725704901E-2</v>
      </c>
      <c r="AM154" s="17">
        <v>2.2470507113631001E-2</v>
      </c>
      <c r="AN154" s="17"/>
      <c r="AO154" s="17">
        <v>1.9932091983213999E-2</v>
      </c>
      <c r="AP154" s="17">
        <v>1.2268427551786301E-2</v>
      </c>
      <c r="AQ154" s="17">
        <v>2.07854596188666E-2</v>
      </c>
      <c r="AR154" s="17"/>
      <c r="AS154" s="17">
        <v>1.29114767581871E-2</v>
      </c>
      <c r="AT154" s="17">
        <v>1.6156135861381399E-2</v>
      </c>
      <c r="AU154" s="17">
        <v>0</v>
      </c>
      <c r="AV154" s="17">
        <v>0</v>
      </c>
      <c r="AW154" s="17">
        <v>4.1669305247472303E-2</v>
      </c>
      <c r="AX154" s="17"/>
      <c r="AY154" s="17">
        <v>2.1855982003090101E-2</v>
      </c>
      <c r="AZ154" s="17">
        <v>7.2357099824857203E-3</v>
      </c>
      <c r="BA154" s="17">
        <v>1.38119716841549E-2</v>
      </c>
    </row>
    <row r="155" spans="2:53" x14ac:dyDescent="0.35">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row>
    <row r="156" spans="2:53" x14ac:dyDescent="0.35">
      <c r="B156" s="6" t="s">
        <v>139</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row>
    <row r="157" spans="2:53" x14ac:dyDescent="0.35">
      <c r="B157" s="24" t="s">
        <v>84</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row>
    <row r="158" spans="2:53" x14ac:dyDescent="0.35">
      <c r="B158" t="s">
        <v>126</v>
      </c>
      <c r="C158" s="17">
        <v>5.33073212654026E-2</v>
      </c>
      <c r="D158" s="17">
        <v>3.8053333619818497E-2</v>
      </c>
      <c r="E158" s="17">
        <v>6.8546282255604898E-2</v>
      </c>
      <c r="F158" s="17"/>
      <c r="G158" s="17">
        <v>9.0634253066668502E-2</v>
      </c>
      <c r="H158" s="17">
        <v>5.5261347290671399E-2</v>
      </c>
      <c r="I158" s="17">
        <v>4.1656461393554299E-2</v>
      </c>
      <c r="J158" s="17">
        <v>3.9176679889634802E-2</v>
      </c>
      <c r="K158" s="17"/>
      <c r="L158" s="17">
        <v>3.2802908674168803E-2</v>
      </c>
      <c r="M158" s="17">
        <v>6.2159280391947298E-2</v>
      </c>
      <c r="N158" s="17">
        <v>4.7879788313985303E-2</v>
      </c>
      <c r="O158" s="17">
        <v>7.1235507654637598E-2</v>
      </c>
      <c r="P158" s="17"/>
      <c r="Q158" s="17">
        <v>4.6761918802966297E-2</v>
      </c>
      <c r="R158" s="17">
        <v>3.9564940581171902E-2</v>
      </c>
      <c r="S158" s="17">
        <v>5.0697681614790401E-2</v>
      </c>
      <c r="T158" s="17">
        <v>0.107275814586309</v>
      </c>
      <c r="U158" s="17">
        <v>6.0405804537000098E-2</v>
      </c>
      <c r="V158" s="17">
        <v>3.2443406726135E-2</v>
      </c>
      <c r="W158" s="17">
        <v>5.0296332430766297E-2</v>
      </c>
      <c r="X158" s="17">
        <v>1.6182525512729699E-2</v>
      </c>
      <c r="Y158" s="17">
        <v>6.4078323200921897E-2</v>
      </c>
      <c r="Z158" s="17"/>
      <c r="AA158" s="17">
        <v>7.5762513689751995E-2</v>
      </c>
      <c r="AB158" s="17">
        <v>4.4225527477534103E-2</v>
      </c>
      <c r="AC158" s="17">
        <v>2.75664158824824E-2</v>
      </c>
      <c r="AD158" s="17">
        <v>1.60270422678662E-2</v>
      </c>
      <c r="AE158" s="17">
        <v>0.20626455004793801</v>
      </c>
      <c r="AF158" s="17"/>
      <c r="AG158" s="17">
        <v>6.7884689915569396E-2</v>
      </c>
      <c r="AH158" s="17">
        <v>3.73724330468947E-2</v>
      </c>
      <c r="AI158" s="17"/>
      <c r="AJ158" s="17">
        <v>4.7572612905318098E-2</v>
      </c>
      <c r="AK158" s="17">
        <v>4.9641072863767302E-2</v>
      </c>
      <c r="AL158" s="17">
        <v>6.0891735539504999E-2</v>
      </c>
      <c r="AM158" s="17">
        <v>5.5384075501116202E-2</v>
      </c>
      <c r="AN158" s="17"/>
      <c r="AO158" s="17">
        <v>5.4326900223692201E-2</v>
      </c>
      <c r="AP158" s="17">
        <v>7.3708710854265405E-2</v>
      </c>
      <c r="AQ158" s="17">
        <v>4.4844098002185702E-2</v>
      </c>
      <c r="AR158" s="17"/>
      <c r="AS158" s="17">
        <v>3.1692561838223401E-2</v>
      </c>
      <c r="AT158" s="17">
        <v>6.4863951429347297E-2</v>
      </c>
      <c r="AU158" s="17">
        <v>4.3687009868060303E-2</v>
      </c>
      <c r="AV158" s="17">
        <v>7.5973754612739197E-2</v>
      </c>
      <c r="AW158" s="17">
        <v>7.3700300558518603E-2</v>
      </c>
      <c r="AX158" s="17"/>
      <c r="AY158" s="17">
        <v>2.5339582686823001E-2</v>
      </c>
      <c r="AZ158" s="17">
        <v>6.6660911849918694E-2</v>
      </c>
      <c r="BA158" s="17">
        <v>1.0575622372303899E-2</v>
      </c>
    </row>
    <row r="159" spans="2:53" x14ac:dyDescent="0.35">
      <c r="B159" t="s">
        <v>127</v>
      </c>
      <c r="C159" s="17">
        <v>0.11414832272450499</v>
      </c>
      <c r="D159" s="17">
        <v>0.107589740818945</v>
      </c>
      <c r="E159" s="17">
        <v>0.120700443791602</v>
      </c>
      <c r="F159" s="17"/>
      <c r="G159" s="17">
        <v>7.0677708288935701E-2</v>
      </c>
      <c r="H159" s="17">
        <v>0.10127521126280099</v>
      </c>
      <c r="I159" s="17">
        <v>0.13167430900027699</v>
      </c>
      <c r="J159" s="17">
        <v>0.162628066411376</v>
      </c>
      <c r="K159" s="17"/>
      <c r="L159" s="17">
        <v>9.2942140199043094E-2</v>
      </c>
      <c r="M159" s="17">
        <v>0.121491906854679</v>
      </c>
      <c r="N159" s="17">
        <v>0.131075413604157</v>
      </c>
      <c r="O159" s="17">
        <v>0.114974425673427</v>
      </c>
      <c r="P159" s="17"/>
      <c r="Q159" s="17">
        <v>0.13495990291759699</v>
      </c>
      <c r="R159" s="17">
        <v>0.13070350187277599</v>
      </c>
      <c r="S159" s="17">
        <v>0.103219098546648</v>
      </c>
      <c r="T159" s="17">
        <v>8.6041633365350298E-2</v>
      </c>
      <c r="U159" s="17">
        <v>0.105828905802387</v>
      </c>
      <c r="V159" s="17">
        <v>5.8775839512560497E-2</v>
      </c>
      <c r="W159" s="17">
        <v>0.13534073123979701</v>
      </c>
      <c r="X159" s="17">
        <v>0.13690286947761701</v>
      </c>
      <c r="Y159" s="17">
        <v>0.12681195251159599</v>
      </c>
      <c r="Z159" s="17"/>
      <c r="AA159" s="17">
        <v>0.12897608500440599</v>
      </c>
      <c r="AB159" s="17">
        <v>0.124990365665221</v>
      </c>
      <c r="AC159" s="17">
        <v>9.1137258315681605E-2</v>
      </c>
      <c r="AD159" s="17">
        <v>0.11008033908286299</v>
      </c>
      <c r="AE159" s="17">
        <v>0.181688904664426</v>
      </c>
      <c r="AF159" s="17"/>
      <c r="AG159" s="17">
        <v>0.100658477422725</v>
      </c>
      <c r="AH159" s="17">
        <v>0.12889441182518499</v>
      </c>
      <c r="AI159" s="17"/>
      <c r="AJ159" s="17">
        <v>9.7780275898146501E-2</v>
      </c>
      <c r="AK159" s="17">
        <v>0.10108671673832401</v>
      </c>
      <c r="AL159" s="17">
        <v>0.107564986428072</v>
      </c>
      <c r="AM159" s="17">
        <v>0.148193566920887</v>
      </c>
      <c r="AN159" s="17"/>
      <c r="AO159" s="17">
        <v>9.1272890597199202E-2</v>
      </c>
      <c r="AP159" s="17">
        <v>0.14192607442434599</v>
      </c>
      <c r="AQ159" s="17">
        <v>0.115122240545753</v>
      </c>
      <c r="AR159" s="17"/>
      <c r="AS159" s="17">
        <v>0.118810618579687</v>
      </c>
      <c r="AT159" s="17">
        <v>0.123756206350304</v>
      </c>
      <c r="AU159" s="17">
        <v>9.7554135487820798E-2</v>
      </c>
      <c r="AV159" s="17">
        <v>0.14798290428937699</v>
      </c>
      <c r="AW159" s="17">
        <v>8.1940484421211199E-2</v>
      </c>
      <c r="AX159" s="17"/>
      <c r="AY159" s="17">
        <v>0.10740403613171599</v>
      </c>
      <c r="AZ159" s="17">
        <v>0.110176015212774</v>
      </c>
      <c r="BA159" s="17">
        <v>9.9351102845568195E-2</v>
      </c>
    </row>
    <row r="160" spans="2:53" x14ac:dyDescent="0.35">
      <c r="B160" t="s">
        <v>128</v>
      </c>
      <c r="C160" s="17">
        <v>0.27785461644737097</v>
      </c>
      <c r="D160" s="17">
        <v>0.30614525574148299</v>
      </c>
      <c r="E160" s="17">
        <v>0.249591846173288</v>
      </c>
      <c r="F160" s="17"/>
      <c r="G160" s="17">
        <v>0.18688182091397501</v>
      </c>
      <c r="H160" s="17">
        <v>0.29328495869414001</v>
      </c>
      <c r="I160" s="17">
        <v>0.30019330288862001</v>
      </c>
      <c r="J160" s="17">
        <v>0.24666303500180201</v>
      </c>
      <c r="K160" s="17"/>
      <c r="L160" s="17">
        <v>0.28853962076184902</v>
      </c>
      <c r="M160" s="17">
        <v>0.29241574377805402</v>
      </c>
      <c r="N160" s="17">
        <v>0.264929963799868</v>
      </c>
      <c r="O160" s="17">
        <v>0.26365635215941802</v>
      </c>
      <c r="P160" s="17"/>
      <c r="Q160" s="17">
        <v>0.251185120220976</v>
      </c>
      <c r="R160" s="17">
        <v>0.30802975024892998</v>
      </c>
      <c r="S160" s="17">
        <v>0.25000395971815798</v>
      </c>
      <c r="T160" s="17">
        <v>0.291368716044479</v>
      </c>
      <c r="U160" s="17">
        <v>0.26479240639907498</v>
      </c>
      <c r="V160" s="17">
        <v>0.32321703066662599</v>
      </c>
      <c r="W160" s="17">
        <v>0.28053664950852097</v>
      </c>
      <c r="X160" s="17">
        <v>0.297143036856232</v>
      </c>
      <c r="Y160" s="17">
        <v>0.24666903909360999</v>
      </c>
      <c r="Z160" s="17"/>
      <c r="AA160" s="17">
        <v>0.27285182031521898</v>
      </c>
      <c r="AB160" s="17">
        <v>0.28196892722914602</v>
      </c>
      <c r="AC160" s="17">
        <v>0.31616116682322998</v>
      </c>
      <c r="AD160" s="17">
        <v>0.26286242122727899</v>
      </c>
      <c r="AE160" s="17">
        <v>0.16453923116769101</v>
      </c>
      <c r="AF160" s="17"/>
      <c r="AG160" s="17">
        <v>0.25590656157368602</v>
      </c>
      <c r="AH160" s="17">
        <v>0.30184658711224599</v>
      </c>
      <c r="AI160" s="17"/>
      <c r="AJ160" s="17">
        <v>0.26176679904402</v>
      </c>
      <c r="AK160" s="17">
        <v>0.26136786835897402</v>
      </c>
      <c r="AL160" s="17">
        <v>0.30228414825134797</v>
      </c>
      <c r="AM160" s="17">
        <v>0.287347000418538</v>
      </c>
      <c r="AN160" s="17"/>
      <c r="AO160" s="17">
        <v>0.25061475613380801</v>
      </c>
      <c r="AP160" s="17">
        <v>0.26825322237577798</v>
      </c>
      <c r="AQ160" s="17">
        <v>0.29108627809681298</v>
      </c>
      <c r="AR160" s="17"/>
      <c r="AS160" s="17">
        <v>0.28665771465046802</v>
      </c>
      <c r="AT160" s="17">
        <v>0.26147754696130598</v>
      </c>
      <c r="AU160" s="17">
        <v>0.168429476727222</v>
      </c>
      <c r="AV160" s="17">
        <v>0.27863267273494102</v>
      </c>
      <c r="AW160" s="17">
        <v>0.32752901879624702</v>
      </c>
      <c r="AX160" s="17"/>
      <c r="AY160" s="17">
        <v>0.26424931981514199</v>
      </c>
      <c r="AZ160" s="17">
        <v>0.2802869119916</v>
      </c>
      <c r="BA160" s="17">
        <v>0.25888105807018902</v>
      </c>
    </row>
    <row r="161" spans="2:53" x14ac:dyDescent="0.35">
      <c r="B161" t="s">
        <v>129</v>
      </c>
      <c r="C161" s="17">
        <v>0.33441560676114801</v>
      </c>
      <c r="D161" s="17">
        <v>0.34270887472755601</v>
      </c>
      <c r="E161" s="17">
        <v>0.32613050846699998</v>
      </c>
      <c r="F161" s="17"/>
      <c r="G161" s="17">
        <v>0.36663417618494598</v>
      </c>
      <c r="H161" s="17">
        <v>0.35193090106953601</v>
      </c>
      <c r="I161" s="17">
        <v>0.31983188938381701</v>
      </c>
      <c r="J161" s="17">
        <v>0.27008712310340299</v>
      </c>
      <c r="K161" s="17"/>
      <c r="L161" s="17">
        <v>0.39036715199765598</v>
      </c>
      <c r="M161" s="17">
        <v>0.315403429280805</v>
      </c>
      <c r="N161" s="17">
        <v>0.32104213591740199</v>
      </c>
      <c r="O161" s="17">
        <v>0.30686691925481602</v>
      </c>
      <c r="P161" s="17"/>
      <c r="Q161" s="17">
        <v>0.32482220021533798</v>
      </c>
      <c r="R161" s="17">
        <v>0.32966935295977301</v>
      </c>
      <c r="S161" s="17">
        <v>0.30066860788084199</v>
      </c>
      <c r="T161" s="17">
        <v>0.301831061094046</v>
      </c>
      <c r="U161" s="17">
        <v>0.32798680341498399</v>
      </c>
      <c r="V161" s="17">
        <v>0.36111261249239801</v>
      </c>
      <c r="W161" s="17">
        <v>0.36916090527529799</v>
      </c>
      <c r="X161" s="17">
        <v>0.27910485984769001</v>
      </c>
      <c r="Y161" s="17">
        <v>0.38242952363035898</v>
      </c>
      <c r="Z161" s="17"/>
      <c r="AA161" s="17">
        <v>0.233501794486484</v>
      </c>
      <c r="AB161" s="17">
        <v>0.35173592672981602</v>
      </c>
      <c r="AC161" s="17">
        <v>0.38112732626580498</v>
      </c>
      <c r="AD161" s="17">
        <v>0.40233048410502797</v>
      </c>
      <c r="AE161" s="17">
        <v>0.26156639856980002</v>
      </c>
      <c r="AF161" s="17"/>
      <c r="AG161" s="17">
        <v>0.362036732947637</v>
      </c>
      <c r="AH161" s="17">
        <v>0.30422225919522999</v>
      </c>
      <c r="AI161" s="17"/>
      <c r="AJ161" s="17">
        <v>0.36159847413574903</v>
      </c>
      <c r="AK161" s="17">
        <v>0.40336528454764697</v>
      </c>
      <c r="AL161" s="17">
        <v>0.29973883133276802</v>
      </c>
      <c r="AM161" s="17">
        <v>0.26935451847465502</v>
      </c>
      <c r="AN161" s="17"/>
      <c r="AO161" s="17">
        <v>0.35995714979844401</v>
      </c>
      <c r="AP161" s="17">
        <v>0.32943285205796802</v>
      </c>
      <c r="AQ161" s="17">
        <v>0.325539962588559</v>
      </c>
      <c r="AR161" s="17"/>
      <c r="AS161" s="17">
        <v>0.36749917460493198</v>
      </c>
      <c r="AT161" s="17">
        <v>0.32358793853643503</v>
      </c>
      <c r="AU161" s="17">
        <v>0.39856348157284899</v>
      </c>
      <c r="AV161" s="17">
        <v>0.27558423304891899</v>
      </c>
      <c r="AW161" s="17">
        <v>0.31485429672993398</v>
      </c>
      <c r="AX161" s="17"/>
      <c r="AY161" s="17">
        <v>0.39952806746143799</v>
      </c>
      <c r="AZ161" s="17">
        <v>0.33044874436245197</v>
      </c>
      <c r="BA161" s="17">
        <v>0.38602658564470099</v>
      </c>
    </row>
    <row r="162" spans="2:53" x14ac:dyDescent="0.35">
      <c r="B162" t="s">
        <v>130</v>
      </c>
      <c r="C162" s="17">
        <v>0.159487755515828</v>
      </c>
      <c r="D162" s="17">
        <v>0.13888420966190501</v>
      </c>
      <c r="E162" s="17">
        <v>0.18007100488135799</v>
      </c>
      <c r="F162" s="17"/>
      <c r="G162" s="17">
        <v>0.24811926416965099</v>
      </c>
      <c r="H162" s="17">
        <v>0.13765349270166199</v>
      </c>
      <c r="I162" s="17">
        <v>0.15709493896436699</v>
      </c>
      <c r="J162" s="17">
        <v>0.15811429136851299</v>
      </c>
      <c r="K162" s="17"/>
      <c r="L162" s="17">
        <v>0.15045824330435001</v>
      </c>
      <c r="M162" s="17">
        <v>0.138069926341783</v>
      </c>
      <c r="N162" s="17">
        <v>0.176858544400987</v>
      </c>
      <c r="O162" s="17">
        <v>0.172865827848355</v>
      </c>
      <c r="P162" s="17"/>
      <c r="Q162" s="17">
        <v>0.16812735588771799</v>
      </c>
      <c r="R162" s="17">
        <v>0.14620882876706601</v>
      </c>
      <c r="S162" s="17">
        <v>0.231669488132623</v>
      </c>
      <c r="T162" s="17">
        <v>0.14945517548958001</v>
      </c>
      <c r="U162" s="17">
        <v>0.190115771585846</v>
      </c>
      <c r="V162" s="17">
        <v>0.160048644366586</v>
      </c>
      <c r="W162" s="17">
        <v>9.7916165805492103E-2</v>
      </c>
      <c r="X162" s="17">
        <v>0.201230267102672</v>
      </c>
      <c r="Y162" s="17">
        <v>0.12812819174640799</v>
      </c>
      <c r="Z162" s="17"/>
      <c r="AA162" s="17">
        <v>0.20466266937136601</v>
      </c>
      <c r="AB162" s="17">
        <v>0.13120918673670401</v>
      </c>
      <c r="AC162" s="17">
        <v>0.13584989953413301</v>
      </c>
      <c r="AD162" s="17">
        <v>0.174670272948628</v>
      </c>
      <c r="AE162" s="17">
        <v>0.185940915550145</v>
      </c>
      <c r="AF162" s="17"/>
      <c r="AG162" s="17">
        <v>0.160860518702167</v>
      </c>
      <c r="AH162" s="17">
        <v>0.157987153558798</v>
      </c>
      <c r="AI162" s="17"/>
      <c r="AJ162" s="17">
        <v>0.168940556702182</v>
      </c>
      <c r="AK162" s="17">
        <v>0.14365658224581801</v>
      </c>
      <c r="AL162" s="17">
        <v>0.16551850842517299</v>
      </c>
      <c r="AM162" s="17">
        <v>0.16232875808063599</v>
      </c>
      <c r="AN162" s="17"/>
      <c r="AO162" s="17">
        <v>0.191187592637447</v>
      </c>
      <c r="AP162" s="17">
        <v>0.15448327421190899</v>
      </c>
      <c r="AQ162" s="17">
        <v>0.14524222592945099</v>
      </c>
      <c r="AR162" s="17"/>
      <c r="AS162" s="17">
        <v>0.138288472133616</v>
      </c>
      <c r="AT162" s="17">
        <v>0.17497576814472299</v>
      </c>
      <c r="AU162" s="17">
        <v>0.201579588383695</v>
      </c>
      <c r="AV162" s="17">
        <v>7.63459844929643E-2</v>
      </c>
      <c r="AW162" s="17">
        <v>0.12894508465600599</v>
      </c>
      <c r="AX162" s="17"/>
      <c r="AY162" s="17">
        <v>0.13913907528317099</v>
      </c>
      <c r="AZ162" s="17">
        <v>0.16238279373380801</v>
      </c>
      <c r="BA162" s="17">
        <v>0.18897344431174901</v>
      </c>
    </row>
    <row r="163" spans="2:53" x14ac:dyDescent="0.35">
      <c r="B163" t="s">
        <v>114</v>
      </c>
      <c r="C163" s="17">
        <v>6.0786377285745201E-2</v>
      </c>
      <c r="D163" s="17">
        <v>6.6618585430292698E-2</v>
      </c>
      <c r="E163" s="17">
        <v>5.49599144311467E-2</v>
      </c>
      <c r="F163" s="17"/>
      <c r="G163" s="17">
        <v>3.7052777375823999E-2</v>
      </c>
      <c r="H163" s="17">
        <v>6.0594088981190099E-2</v>
      </c>
      <c r="I163" s="17">
        <v>4.9549098369365302E-2</v>
      </c>
      <c r="J163" s="17">
        <v>0.123330804225272</v>
      </c>
      <c r="K163" s="17"/>
      <c r="L163" s="17">
        <v>4.48899350629334E-2</v>
      </c>
      <c r="M163" s="17">
        <v>7.0459713352731101E-2</v>
      </c>
      <c r="N163" s="17">
        <v>5.82141539636006E-2</v>
      </c>
      <c r="O163" s="17">
        <v>7.0400967409346593E-2</v>
      </c>
      <c r="P163" s="17"/>
      <c r="Q163" s="17">
        <v>7.4143501955404603E-2</v>
      </c>
      <c r="R163" s="17">
        <v>4.58236255702833E-2</v>
      </c>
      <c r="S163" s="17">
        <v>6.3741164106938905E-2</v>
      </c>
      <c r="T163" s="17">
        <v>6.4027599420236794E-2</v>
      </c>
      <c r="U163" s="17">
        <v>5.0870308260707903E-2</v>
      </c>
      <c r="V163" s="17">
        <v>6.4402466235694303E-2</v>
      </c>
      <c r="W163" s="17">
        <v>6.6749215740125406E-2</v>
      </c>
      <c r="X163" s="17">
        <v>6.9436441203059002E-2</v>
      </c>
      <c r="Y163" s="17">
        <v>5.1882969817105301E-2</v>
      </c>
      <c r="Z163" s="17"/>
      <c r="AA163" s="17">
        <v>8.4245117132773203E-2</v>
      </c>
      <c r="AB163" s="17">
        <v>6.5870066161577701E-2</v>
      </c>
      <c r="AC163" s="17">
        <v>4.81579331786684E-2</v>
      </c>
      <c r="AD163" s="17">
        <v>3.4029440368335398E-2</v>
      </c>
      <c r="AE163" s="17">
        <v>0</v>
      </c>
      <c r="AF163" s="17"/>
      <c r="AG163" s="17">
        <v>5.2653019438215598E-2</v>
      </c>
      <c r="AH163" s="17">
        <v>6.9677155261647195E-2</v>
      </c>
      <c r="AI163" s="17"/>
      <c r="AJ163" s="17">
        <v>6.23412813145841E-2</v>
      </c>
      <c r="AK163" s="17">
        <v>4.0882475245470597E-2</v>
      </c>
      <c r="AL163" s="17">
        <v>6.40017900231344E-2</v>
      </c>
      <c r="AM163" s="17">
        <v>7.7392080604167607E-2</v>
      </c>
      <c r="AN163" s="17"/>
      <c r="AO163" s="17">
        <v>5.2640710609409398E-2</v>
      </c>
      <c r="AP163" s="17">
        <v>3.2195866075733298E-2</v>
      </c>
      <c r="AQ163" s="17">
        <v>7.8165194837237398E-2</v>
      </c>
      <c r="AR163" s="17"/>
      <c r="AS163" s="17">
        <v>5.7051458193073397E-2</v>
      </c>
      <c r="AT163" s="17">
        <v>5.1338588577884099E-2</v>
      </c>
      <c r="AU163" s="17">
        <v>9.0186307960352194E-2</v>
      </c>
      <c r="AV163" s="17">
        <v>0.14548045082106001</v>
      </c>
      <c r="AW163" s="17">
        <v>7.30308148380822E-2</v>
      </c>
      <c r="AX163" s="17"/>
      <c r="AY163" s="17">
        <v>6.4339918621709805E-2</v>
      </c>
      <c r="AZ163" s="17">
        <v>5.0044622849446802E-2</v>
      </c>
      <c r="BA163" s="17">
        <v>5.61921867554891E-2</v>
      </c>
    </row>
    <row r="164" spans="2:53"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row>
    <row r="165" spans="2:53" x14ac:dyDescent="0.35">
      <c r="B165" s="6" t="s">
        <v>140</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row>
    <row r="166" spans="2:53" x14ac:dyDescent="0.35">
      <c r="B166" s="24" t="s">
        <v>84</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row>
    <row r="167" spans="2:53" x14ac:dyDescent="0.35">
      <c r="B167" t="s">
        <v>126</v>
      </c>
      <c r="C167" s="17">
        <v>5.0133681764961503E-2</v>
      </c>
      <c r="D167" s="17">
        <v>4.6386279107281998E-2</v>
      </c>
      <c r="E167" s="17">
        <v>5.3877392868037499E-2</v>
      </c>
      <c r="F167" s="17"/>
      <c r="G167" s="17">
        <v>5.5940028415970101E-2</v>
      </c>
      <c r="H167" s="17">
        <v>4.7225001994778699E-2</v>
      </c>
      <c r="I167" s="17">
        <v>5.8214603385088798E-2</v>
      </c>
      <c r="J167" s="17">
        <v>3.06228399631692E-2</v>
      </c>
      <c r="K167" s="17"/>
      <c r="L167" s="17">
        <v>5.2317043610317297E-2</v>
      </c>
      <c r="M167" s="17">
        <v>5.2513518736416999E-2</v>
      </c>
      <c r="N167" s="17">
        <v>4.7593291961885997E-2</v>
      </c>
      <c r="O167" s="17">
        <v>4.7736698275429701E-2</v>
      </c>
      <c r="P167" s="17"/>
      <c r="Q167" s="17">
        <v>6.7466804025968802E-2</v>
      </c>
      <c r="R167" s="17">
        <v>2.95618071082955E-2</v>
      </c>
      <c r="S167" s="17">
        <v>6.31952113140032E-2</v>
      </c>
      <c r="T167" s="17">
        <v>7.4948018046313097E-2</v>
      </c>
      <c r="U167" s="17">
        <v>4.7896864766439499E-2</v>
      </c>
      <c r="V167" s="17">
        <v>5.0946335958773001E-2</v>
      </c>
      <c r="W167" s="17">
        <v>2.1047069169586999E-2</v>
      </c>
      <c r="X167" s="17">
        <v>5.2710634613092701E-2</v>
      </c>
      <c r="Y167" s="17">
        <v>4.2360219332467898E-2</v>
      </c>
      <c r="Z167" s="17"/>
      <c r="AA167" s="17">
        <v>5.0601638448280598E-2</v>
      </c>
      <c r="AB167" s="17">
        <v>4.2185689192614402E-2</v>
      </c>
      <c r="AC167" s="17">
        <v>4.2199139548974397E-2</v>
      </c>
      <c r="AD167" s="17">
        <v>7.9059036572499103E-2</v>
      </c>
      <c r="AE167" s="17">
        <v>0</v>
      </c>
      <c r="AF167" s="17"/>
      <c r="AG167" s="17">
        <v>6.7220822867021607E-2</v>
      </c>
      <c r="AH167" s="17">
        <v>3.1455298171219698E-2</v>
      </c>
      <c r="AI167" s="17"/>
      <c r="AJ167" s="17">
        <v>3.3826535380317498E-2</v>
      </c>
      <c r="AK167" s="17">
        <v>5.6733792612791802E-2</v>
      </c>
      <c r="AL167" s="17">
        <v>5.6333373492782397E-2</v>
      </c>
      <c r="AM167" s="17">
        <v>5.2011722508441501E-2</v>
      </c>
      <c r="AN167" s="17"/>
      <c r="AO167" s="17">
        <v>4.5973581521435498E-2</v>
      </c>
      <c r="AP167" s="17">
        <v>6.7535750957935001E-2</v>
      </c>
      <c r="AQ167" s="17">
        <v>4.5439649402295397E-2</v>
      </c>
      <c r="AR167" s="17"/>
      <c r="AS167" s="17">
        <v>3.9773673080022401E-2</v>
      </c>
      <c r="AT167" s="17">
        <v>6.0022687242635903E-2</v>
      </c>
      <c r="AU167" s="17">
        <v>4.21956221572789E-2</v>
      </c>
      <c r="AV167" s="17">
        <v>7.5973754612739197E-2</v>
      </c>
      <c r="AW167" s="17">
        <v>5.7057804260131101E-2</v>
      </c>
      <c r="AX167" s="17"/>
      <c r="AY167" s="17">
        <v>2.1533693512709499E-2</v>
      </c>
      <c r="AZ167" s="17">
        <v>6.5842327860744704E-2</v>
      </c>
      <c r="BA167" s="17">
        <v>2.0769392924537701E-2</v>
      </c>
    </row>
    <row r="168" spans="2:53" x14ac:dyDescent="0.35">
      <c r="B168" t="s">
        <v>127</v>
      </c>
      <c r="C168" s="17">
        <v>0.12770786788069499</v>
      </c>
      <c r="D168" s="17">
        <v>0.112838835064533</v>
      </c>
      <c r="E168" s="17">
        <v>0.14256225325926999</v>
      </c>
      <c r="F168" s="17"/>
      <c r="G168" s="17">
        <v>0.145093824868475</v>
      </c>
      <c r="H168" s="17">
        <v>0.14446965034846801</v>
      </c>
      <c r="I168" s="17">
        <v>0.103164336180288</v>
      </c>
      <c r="J168" s="17">
        <v>0.114244629957009</v>
      </c>
      <c r="K168" s="17"/>
      <c r="L168" s="17">
        <v>0.12859034114534401</v>
      </c>
      <c r="M168" s="17">
        <v>0.12436570048216999</v>
      </c>
      <c r="N168" s="17">
        <v>0.16448240023274199</v>
      </c>
      <c r="O168" s="17">
        <v>9.8379893851061398E-2</v>
      </c>
      <c r="P168" s="17"/>
      <c r="Q168" s="17">
        <v>0.12710329375201901</v>
      </c>
      <c r="R168" s="17">
        <v>0.15986892544596901</v>
      </c>
      <c r="S168" s="17">
        <v>0.11451147708985</v>
      </c>
      <c r="T168" s="17">
        <v>0.1181017931053</v>
      </c>
      <c r="U168" s="17">
        <v>0.157519677037777</v>
      </c>
      <c r="V168" s="17">
        <v>9.6462212338794096E-2</v>
      </c>
      <c r="W168" s="17">
        <v>0.19609163429561699</v>
      </c>
      <c r="X168" s="17">
        <v>3.2419862282590799E-2</v>
      </c>
      <c r="Y168" s="17">
        <v>0.10156523553494901</v>
      </c>
      <c r="Z168" s="17"/>
      <c r="AA168" s="17">
        <v>0.150175622217227</v>
      </c>
      <c r="AB168" s="17">
        <v>0.14756066597493001</v>
      </c>
      <c r="AC168" s="17">
        <v>0.107246709517622</v>
      </c>
      <c r="AD168" s="17">
        <v>9.33067546984023E-2</v>
      </c>
      <c r="AE168" s="17">
        <v>0.14338875520564501</v>
      </c>
      <c r="AF168" s="17"/>
      <c r="AG168" s="17">
        <v>0.116526004720184</v>
      </c>
      <c r="AH168" s="17">
        <v>0.13993104366869</v>
      </c>
      <c r="AI168" s="17"/>
      <c r="AJ168" s="17">
        <v>9.8409959749503298E-2</v>
      </c>
      <c r="AK168" s="17">
        <v>0.14703672645576299</v>
      </c>
      <c r="AL168" s="17">
        <v>0.120339950738292</v>
      </c>
      <c r="AM168" s="17">
        <v>0.13989609149389801</v>
      </c>
      <c r="AN168" s="17"/>
      <c r="AO168" s="17">
        <v>8.3042133020348602E-2</v>
      </c>
      <c r="AP168" s="17">
        <v>0.14558518859380001</v>
      </c>
      <c r="AQ168" s="17">
        <v>0.14192765142015601</v>
      </c>
      <c r="AR168" s="17"/>
      <c r="AS168" s="17">
        <v>0.12856377179182801</v>
      </c>
      <c r="AT168" s="17">
        <v>0.139738228254985</v>
      </c>
      <c r="AU168" s="17">
        <v>0.147924216308503</v>
      </c>
      <c r="AV168" s="17">
        <v>0.14798290428937699</v>
      </c>
      <c r="AW168" s="17">
        <v>9.8841983658890298E-2</v>
      </c>
      <c r="AX168" s="17"/>
      <c r="AY168" s="17">
        <v>0.118957875951767</v>
      </c>
      <c r="AZ168" s="17">
        <v>0.11470422688452001</v>
      </c>
      <c r="BA168" s="17">
        <v>0.14909370489512</v>
      </c>
    </row>
    <row r="169" spans="2:53" x14ac:dyDescent="0.35">
      <c r="B169" t="s">
        <v>128</v>
      </c>
      <c r="C169" s="17">
        <v>0.29854812260978802</v>
      </c>
      <c r="D169" s="17">
        <v>0.31336257572975501</v>
      </c>
      <c r="E169" s="17">
        <v>0.28374826316112001</v>
      </c>
      <c r="F169" s="17"/>
      <c r="G169" s="17">
        <v>0.22983519082175899</v>
      </c>
      <c r="H169" s="17">
        <v>0.32124724192838999</v>
      </c>
      <c r="I169" s="17">
        <v>0.31417867314394399</v>
      </c>
      <c r="J169" s="17">
        <v>0.232656523202904</v>
      </c>
      <c r="K169" s="17"/>
      <c r="L169" s="17">
        <v>0.25621270804540702</v>
      </c>
      <c r="M169" s="17">
        <v>0.32346895095086597</v>
      </c>
      <c r="N169" s="17">
        <v>0.33029590545992799</v>
      </c>
      <c r="O169" s="17">
        <v>0.29160885244691498</v>
      </c>
      <c r="P169" s="17"/>
      <c r="Q169" s="17">
        <v>0.27456342307755299</v>
      </c>
      <c r="R169" s="17">
        <v>0.28179564441695198</v>
      </c>
      <c r="S169" s="17">
        <v>0.29347331764525297</v>
      </c>
      <c r="T169" s="17">
        <v>0.34513560778387198</v>
      </c>
      <c r="U169" s="17">
        <v>0.322398655699694</v>
      </c>
      <c r="V169" s="17">
        <v>0.27682144245936202</v>
      </c>
      <c r="W169" s="17">
        <v>0.22765510020614199</v>
      </c>
      <c r="X169" s="17">
        <v>0.25596000651908402</v>
      </c>
      <c r="Y169" s="17">
        <v>0.38539985317259501</v>
      </c>
      <c r="Z169" s="17"/>
      <c r="AA169" s="17">
        <v>0.28287557829040599</v>
      </c>
      <c r="AB169" s="17">
        <v>0.33501495149001198</v>
      </c>
      <c r="AC169" s="17">
        <v>0.31496697767515502</v>
      </c>
      <c r="AD169" s="17">
        <v>0.22458038538273101</v>
      </c>
      <c r="AE169" s="17">
        <v>0.37084930909847102</v>
      </c>
      <c r="AF169" s="17"/>
      <c r="AG169" s="17">
        <v>0.30825553556809898</v>
      </c>
      <c r="AH169" s="17">
        <v>0.287936705412775</v>
      </c>
      <c r="AI169" s="17"/>
      <c r="AJ169" s="17">
        <v>0.264834993690162</v>
      </c>
      <c r="AK169" s="17">
        <v>0.30563721734365201</v>
      </c>
      <c r="AL169" s="17">
        <v>0.33811362427543401</v>
      </c>
      <c r="AM169" s="17">
        <v>0.28524345534166101</v>
      </c>
      <c r="AN169" s="17"/>
      <c r="AO169" s="17">
        <v>0.247111879498051</v>
      </c>
      <c r="AP169" s="17">
        <v>0.29782029237238</v>
      </c>
      <c r="AQ169" s="17">
        <v>0.32287938201738198</v>
      </c>
      <c r="AR169" s="17"/>
      <c r="AS169" s="17">
        <v>0.30250095453871101</v>
      </c>
      <c r="AT169" s="17">
        <v>0.29975911985706399</v>
      </c>
      <c r="AU169" s="17">
        <v>0.244728707491742</v>
      </c>
      <c r="AV169" s="17">
        <v>0.15634874407001301</v>
      </c>
      <c r="AW169" s="17">
        <v>0.32530312862778799</v>
      </c>
      <c r="AX169" s="17"/>
      <c r="AY169" s="17">
        <v>0.250278108845572</v>
      </c>
      <c r="AZ169" s="17">
        <v>0.32718995604613399</v>
      </c>
      <c r="BA169" s="17">
        <v>0.26670359471649702</v>
      </c>
    </row>
    <row r="170" spans="2:53" x14ac:dyDescent="0.35">
      <c r="B170" t="s">
        <v>129</v>
      </c>
      <c r="C170" s="17">
        <v>0.34314610504186499</v>
      </c>
      <c r="D170" s="17">
        <v>0.33024866407429498</v>
      </c>
      <c r="E170" s="17">
        <v>0.356030840780793</v>
      </c>
      <c r="F170" s="17"/>
      <c r="G170" s="17">
        <v>0.36914267739474799</v>
      </c>
      <c r="H170" s="17">
        <v>0.34192346357384001</v>
      </c>
      <c r="I170" s="17">
        <v>0.35119108920596198</v>
      </c>
      <c r="J170" s="17">
        <v>0.29388506905311901</v>
      </c>
      <c r="K170" s="17"/>
      <c r="L170" s="17">
        <v>0.38613305478190801</v>
      </c>
      <c r="M170" s="17">
        <v>0.338508050421994</v>
      </c>
      <c r="N170" s="17">
        <v>0.29987235092721698</v>
      </c>
      <c r="O170" s="17">
        <v>0.34099726416834097</v>
      </c>
      <c r="P170" s="17"/>
      <c r="Q170" s="17">
        <v>0.35524943297399197</v>
      </c>
      <c r="R170" s="17">
        <v>0.34930457606812298</v>
      </c>
      <c r="S170" s="17">
        <v>0.37399218350768199</v>
      </c>
      <c r="T170" s="17">
        <v>0.29945795134811998</v>
      </c>
      <c r="U170" s="17">
        <v>0.28772048960899099</v>
      </c>
      <c r="V170" s="17">
        <v>0.37985607935007498</v>
      </c>
      <c r="W170" s="17">
        <v>0.360636813617427</v>
      </c>
      <c r="X170" s="17">
        <v>0.45614094551575601</v>
      </c>
      <c r="Y170" s="17">
        <v>0.28317663658822401</v>
      </c>
      <c r="Z170" s="17"/>
      <c r="AA170" s="17">
        <v>0.29836284713126898</v>
      </c>
      <c r="AB170" s="17">
        <v>0.31848858078424702</v>
      </c>
      <c r="AC170" s="17">
        <v>0.370220197726356</v>
      </c>
      <c r="AD170" s="17">
        <v>0.46533466163906001</v>
      </c>
      <c r="AE170" s="17">
        <v>0.22939139444963499</v>
      </c>
      <c r="AF170" s="17"/>
      <c r="AG170" s="17">
        <v>0.35259557368720901</v>
      </c>
      <c r="AH170" s="17">
        <v>0.33281665325935</v>
      </c>
      <c r="AI170" s="17"/>
      <c r="AJ170" s="17">
        <v>0.42303814953701202</v>
      </c>
      <c r="AK170" s="17">
        <v>0.32787496504577102</v>
      </c>
      <c r="AL170" s="17">
        <v>0.318574221586295</v>
      </c>
      <c r="AM170" s="17">
        <v>0.31083509715985502</v>
      </c>
      <c r="AN170" s="17"/>
      <c r="AO170" s="17">
        <v>0.39215697110923903</v>
      </c>
      <c r="AP170" s="17">
        <v>0.33121975499947398</v>
      </c>
      <c r="AQ170" s="17">
        <v>0.32307253025696497</v>
      </c>
      <c r="AR170" s="17"/>
      <c r="AS170" s="17">
        <v>0.36326639846393</v>
      </c>
      <c r="AT170" s="17">
        <v>0.32194221865509698</v>
      </c>
      <c r="AU170" s="17">
        <v>0.38888849210799598</v>
      </c>
      <c r="AV170" s="17">
        <v>0.47421414620681102</v>
      </c>
      <c r="AW170" s="17">
        <v>0.339196325067669</v>
      </c>
      <c r="AX170" s="17"/>
      <c r="AY170" s="17">
        <v>0.40202538301784602</v>
      </c>
      <c r="AZ170" s="17">
        <v>0.32946560950802001</v>
      </c>
      <c r="BA170" s="17">
        <v>0.418931448363279</v>
      </c>
    </row>
    <row r="171" spans="2:53" x14ac:dyDescent="0.35">
      <c r="B171" t="s">
        <v>130</v>
      </c>
      <c r="C171" s="17">
        <v>0.12612471614214199</v>
      </c>
      <c r="D171" s="17">
        <v>0.141156818045404</v>
      </c>
      <c r="E171" s="17">
        <v>0.111107422315313</v>
      </c>
      <c r="F171" s="17"/>
      <c r="G171" s="17">
        <v>0.16763588811819899</v>
      </c>
      <c r="H171" s="17">
        <v>9.7348111240364493E-2</v>
      </c>
      <c r="I171" s="17">
        <v>0.12419495113259001</v>
      </c>
      <c r="J171" s="17">
        <v>0.205582829405805</v>
      </c>
      <c r="K171" s="17"/>
      <c r="L171" s="17">
        <v>0.14647975409059699</v>
      </c>
      <c r="M171" s="17">
        <v>0.122455609448844</v>
      </c>
      <c r="N171" s="17">
        <v>0.10868312555408401</v>
      </c>
      <c r="O171" s="17">
        <v>0.1198102447009</v>
      </c>
      <c r="P171" s="17"/>
      <c r="Q171" s="17">
        <v>0.11709720880180501</v>
      </c>
      <c r="R171" s="17">
        <v>0.112223719978294</v>
      </c>
      <c r="S171" s="17">
        <v>0.124397748908453</v>
      </c>
      <c r="T171" s="17">
        <v>9.73153125020359E-2</v>
      </c>
      <c r="U171" s="17">
        <v>0.13585758945562901</v>
      </c>
      <c r="V171" s="17">
        <v>0.16472563003323201</v>
      </c>
      <c r="W171" s="17">
        <v>0.127230106808327</v>
      </c>
      <c r="X171" s="17">
        <v>0.13368703115587399</v>
      </c>
      <c r="Y171" s="17">
        <v>0.137470262366267</v>
      </c>
      <c r="Z171" s="17"/>
      <c r="AA171" s="17">
        <v>0.123452828178594</v>
      </c>
      <c r="AB171" s="17">
        <v>0.100845274667429</v>
      </c>
      <c r="AC171" s="17">
        <v>0.131834381438655</v>
      </c>
      <c r="AD171" s="17">
        <v>0.130028311256699</v>
      </c>
      <c r="AE171" s="17">
        <v>0.25637054124624897</v>
      </c>
      <c r="AF171" s="17"/>
      <c r="AG171" s="17">
        <v>0.112981034765471</v>
      </c>
      <c r="AH171" s="17">
        <v>0.14049240475201599</v>
      </c>
      <c r="AI171" s="17"/>
      <c r="AJ171" s="17">
        <v>0.105002479345452</v>
      </c>
      <c r="AK171" s="17">
        <v>0.126321044534418</v>
      </c>
      <c r="AL171" s="17">
        <v>0.1083009785859</v>
      </c>
      <c r="AM171" s="17">
        <v>0.160571299792551</v>
      </c>
      <c r="AN171" s="17"/>
      <c r="AO171" s="17">
        <v>0.15104369133173501</v>
      </c>
      <c r="AP171" s="17">
        <v>0.123902063391457</v>
      </c>
      <c r="AQ171" s="17">
        <v>0.115399502761811</v>
      </c>
      <c r="AR171" s="17"/>
      <c r="AS171" s="17">
        <v>0.12485113053652901</v>
      </c>
      <c r="AT171" s="17">
        <v>0.13446681213318101</v>
      </c>
      <c r="AU171" s="17">
        <v>0.12806505182830899</v>
      </c>
      <c r="AV171" s="17">
        <v>0</v>
      </c>
      <c r="AW171" s="17">
        <v>0.100879350103475</v>
      </c>
      <c r="AX171" s="17"/>
      <c r="AY171" s="17">
        <v>0.15498051816096101</v>
      </c>
      <c r="AZ171" s="17">
        <v>0.123375762312164</v>
      </c>
      <c r="BA171" s="17">
        <v>9.6364329273098001E-2</v>
      </c>
    </row>
    <row r="172" spans="2:53" x14ac:dyDescent="0.35">
      <c r="B172" t="s">
        <v>114</v>
      </c>
      <c r="C172" s="17">
        <v>5.4339506560548798E-2</v>
      </c>
      <c r="D172" s="17">
        <v>5.6006827978730703E-2</v>
      </c>
      <c r="E172" s="17">
        <v>5.2673827615465997E-2</v>
      </c>
      <c r="F172" s="17"/>
      <c r="G172" s="17">
        <v>3.2352390380849201E-2</v>
      </c>
      <c r="H172" s="17">
        <v>4.7786530914158701E-2</v>
      </c>
      <c r="I172" s="17">
        <v>4.9056346952126399E-2</v>
      </c>
      <c r="J172" s="17">
        <v>0.12300810841799301</v>
      </c>
      <c r="K172" s="17"/>
      <c r="L172" s="17">
        <v>3.0267098326426899E-2</v>
      </c>
      <c r="M172" s="17">
        <v>3.8688169959709202E-2</v>
      </c>
      <c r="N172" s="17">
        <v>4.9072925864142601E-2</v>
      </c>
      <c r="O172" s="17">
        <v>0.101467046557353</v>
      </c>
      <c r="P172" s="17"/>
      <c r="Q172" s="17">
        <v>5.8519837368662203E-2</v>
      </c>
      <c r="R172" s="17">
        <v>6.7245326982366196E-2</v>
      </c>
      <c r="S172" s="17">
        <v>3.0430061534758201E-2</v>
      </c>
      <c r="T172" s="17">
        <v>6.5041317214358393E-2</v>
      </c>
      <c r="U172" s="17">
        <v>4.8606723431469399E-2</v>
      </c>
      <c r="V172" s="17">
        <v>3.11882998597636E-2</v>
      </c>
      <c r="W172" s="17">
        <v>6.73392759029008E-2</v>
      </c>
      <c r="X172" s="17">
        <v>6.9081519913602604E-2</v>
      </c>
      <c r="Y172" s="17">
        <v>5.0027793005498498E-2</v>
      </c>
      <c r="Z172" s="17"/>
      <c r="AA172" s="17">
        <v>9.45314857342235E-2</v>
      </c>
      <c r="AB172" s="17">
        <v>5.5904837890767702E-2</v>
      </c>
      <c r="AC172" s="17">
        <v>3.3532594093238298E-2</v>
      </c>
      <c r="AD172" s="17">
        <v>7.6908504506085704E-3</v>
      </c>
      <c r="AE172" s="17">
        <v>0</v>
      </c>
      <c r="AF172" s="17"/>
      <c r="AG172" s="17">
        <v>4.2421028392016398E-2</v>
      </c>
      <c r="AH172" s="17">
        <v>6.7367894735949604E-2</v>
      </c>
      <c r="AI172" s="17"/>
      <c r="AJ172" s="17">
        <v>7.4887882297552999E-2</v>
      </c>
      <c r="AK172" s="17">
        <v>3.6396254007604198E-2</v>
      </c>
      <c r="AL172" s="17">
        <v>5.8337851321296701E-2</v>
      </c>
      <c r="AM172" s="17">
        <v>5.14423337035931E-2</v>
      </c>
      <c r="AN172" s="17"/>
      <c r="AO172" s="17">
        <v>8.0671743519190306E-2</v>
      </c>
      <c r="AP172" s="17">
        <v>3.3936949684954199E-2</v>
      </c>
      <c r="AQ172" s="17">
        <v>5.1281284141391201E-2</v>
      </c>
      <c r="AR172" s="17"/>
      <c r="AS172" s="17">
        <v>4.1044071588978603E-2</v>
      </c>
      <c r="AT172" s="17">
        <v>4.4070933857036899E-2</v>
      </c>
      <c r="AU172" s="17">
        <v>4.8197910106170902E-2</v>
      </c>
      <c r="AV172" s="17">
        <v>0.14548045082106001</v>
      </c>
      <c r="AW172" s="17">
        <v>7.8721408282046407E-2</v>
      </c>
      <c r="AX172" s="17"/>
      <c r="AY172" s="17">
        <v>5.2224420511144502E-2</v>
      </c>
      <c r="AZ172" s="17">
        <v>3.9422117388417097E-2</v>
      </c>
      <c r="BA172" s="17">
        <v>4.8137529827468203E-2</v>
      </c>
    </row>
    <row r="173" spans="2:53" x14ac:dyDescent="0.35">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row>
    <row r="174" spans="2:53" x14ac:dyDescent="0.35">
      <c r="B174" s="6" t="s">
        <v>148</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row>
    <row r="175" spans="2:53" x14ac:dyDescent="0.35">
      <c r="B175" s="24" t="s">
        <v>84</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row>
    <row r="176" spans="2:53" x14ac:dyDescent="0.35">
      <c r="B176" t="s">
        <v>126</v>
      </c>
      <c r="C176" s="17">
        <v>3.8725523096925001E-2</v>
      </c>
      <c r="D176" s="17">
        <v>3.7942532895335897E-2</v>
      </c>
      <c r="E176" s="17">
        <v>3.95077419773225E-2</v>
      </c>
      <c r="F176" s="17"/>
      <c r="G176" s="17">
        <v>5.4664229996330402E-2</v>
      </c>
      <c r="H176" s="17">
        <v>3.5705868421782701E-2</v>
      </c>
      <c r="I176" s="17">
        <v>4.1602780488987301E-2</v>
      </c>
      <c r="J176" s="17">
        <v>2.4405404837984399E-2</v>
      </c>
      <c r="K176" s="17"/>
      <c r="L176" s="17">
        <v>3.6159403202664399E-2</v>
      </c>
      <c r="M176" s="17">
        <v>5.2113913107557301E-2</v>
      </c>
      <c r="N176" s="17">
        <v>2.8955294047382799E-2</v>
      </c>
      <c r="O176" s="17">
        <v>3.63257106276536E-2</v>
      </c>
      <c r="P176" s="17"/>
      <c r="Q176" s="17">
        <v>8.3686876646828598E-2</v>
      </c>
      <c r="R176" s="17">
        <v>2.3301250450566101E-2</v>
      </c>
      <c r="S176" s="17">
        <v>3.14292772580195E-2</v>
      </c>
      <c r="T176" s="17">
        <v>3.1811451191865299E-2</v>
      </c>
      <c r="U176" s="17">
        <v>4.81748840769326E-2</v>
      </c>
      <c r="V176" s="17">
        <v>2.3590932695017101E-2</v>
      </c>
      <c r="W176" s="17">
        <v>3.0806100628754201E-2</v>
      </c>
      <c r="X176" s="17">
        <v>1.8532685599452699E-2</v>
      </c>
      <c r="Y176" s="17">
        <v>2.9303116569821101E-2</v>
      </c>
      <c r="Z176" s="17"/>
      <c r="AA176" s="17">
        <v>4.3008286958788999E-2</v>
      </c>
      <c r="AB176" s="17">
        <v>4.02540702764198E-2</v>
      </c>
      <c r="AC176" s="17">
        <v>3.5319495561955003E-2</v>
      </c>
      <c r="AD176" s="17">
        <v>1.19321471866059E-2</v>
      </c>
      <c r="AE176" s="17">
        <v>9.38179605111749E-2</v>
      </c>
      <c r="AF176" s="17"/>
      <c r="AG176" s="17">
        <v>3.8090271277710898E-2</v>
      </c>
      <c r="AH176" s="17">
        <v>3.9419932833874599E-2</v>
      </c>
      <c r="AI176" s="17"/>
      <c r="AJ176" s="17">
        <v>3.2283497674964398E-2</v>
      </c>
      <c r="AK176" s="17">
        <v>4.9408842728700199E-2</v>
      </c>
      <c r="AL176" s="17">
        <v>2.7323779438581199E-2</v>
      </c>
      <c r="AM176" s="17">
        <v>4.34592537922667E-2</v>
      </c>
      <c r="AN176" s="17"/>
      <c r="AO176" s="17">
        <v>3.2636750920601601E-2</v>
      </c>
      <c r="AP176" s="17">
        <v>4.9063912641028801E-2</v>
      </c>
      <c r="AQ176" s="17">
        <v>3.7845534444717797E-2</v>
      </c>
      <c r="AR176" s="17"/>
      <c r="AS176" s="17">
        <v>3.01348547469538E-2</v>
      </c>
      <c r="AT176" s="17">
        <v>4.38130338997419E-2</v>
      </c>
      <c r="AU176" s="17">
        <v>4.9547221209763903E-2</v>
      </c>
      <c r="AV176" s="17">
        <v>7.3810101927957505E-2</v>
      </c>
      <c r="AW176" s="17">
        <v>3.1973442269230899E-2</v>
      </c>
      <c r="AX176" s="17"/>
      <c r="AY176" s="17">
        <v>2.6435584723259499E-2</v>
      </c>
      <c r="AZ176" s="17">
        <v>4.09842605086548E-2</v>
      </c>
      <c r="BA176" s="17">
        <v>1.47467519159183E-2</v>
      </c>
    </row>
    <row r="177" spans="2:53" x14ac:dyDescent="0.35">
      <c r="B177" t="s">
        <v>127</v>
      </c>
      <c r="C177" s="17">
        <v>0.101886849528907</v>
      </c>
      <c r="D177" s="17">
        <v>7.4195417205673006E-2</v>
      </c>
      <c r="E177" s="17">
        <v>0.12955100310902001</v>
      </c>
      <c r="F177" s="17"/>
      <c r="G177" s="17">
        <v>9.6508363095671998E-2</v>
      </c>
      <c r="H177" s="17">
        <v>0.12342178075961301</v>
      </c>
      <c r="I177" s="17">
        <v>9.2830105409419994E-2</v>
      </c>
      <c r="J177" s="17">
        <v>4.6043286750160103E-2</v>
      </c>
      <c r="K177" s="17"/>
      <c r="L177" s="17">
        <v>7.5566713722035606E-2</v>
      </c>
      <c r="M177" s="17">
        <v>9.7708339476617195E-2</v>
      </c>
      <c r="N177" s="17">
        <v>0.12749968868299899</v>
      </c>
      <c r="O177" s="17">
        <v>0.112526495597224</v>
      </c>
      <c r="P177" s="17"/>
      <c r="Q177" s="17">
        <v>3.6291980635361397E-2</v>
      </c>
      <c r="R177" s="17">
        <v>9.7557687629083095E-2</v>
      </c>
      <c r="S177" s="17">
        <v>0.14406612901861299</v>
      </c>
      <c r="T177" s="17">
        <v>0.15196575923076799</v>
      </c>
      <c r="U177" s="17">
        <v>0.13252941472423799</v>
      </c>
      <c r="V177" s="17">
        <v>9.7172490675568504E-2</v>
      </c>
      <c r="W177" s="17">
        <v>0.116818708777525</v>
      </c>
      <c r="X177" s="17">
        <v>6.6295390342932206E-2</v>
      </c>
      <c r="Y177" s="17">
        <v>0.10696408737766799</v>
      </c>
      <c r="Z177" s="17"/>
      <c r="AA177" s="17">
        <v>0.124344820552934</v>
      </c>
      <c r="AB177" s="17">
        <v>9.6589359571957897E-2</v>
      </c>
      <c r="AC177" s="17">
        <v>7.60503349406422E-2</v>
      </c>
      <c r="AD177" s="17">
        <v>0.111289088662799</v>
      </c>
      <c r="AE177" s="17">
        <v>0.14304834694899099</v>
      </c>
      <c r="AF177" s="17"/>
      <c r="AG177" s="17">
        <v>0.114995822241935</v>
      </c>
      <c r="AH177" s="17">
        <v>8.7557101832008793E-2</v>
      </c>
      <c r="AI177" s="17"/>
      <c r="AJ177" s="17">
        <v>7.8625916722300404E-2</v>
      </c>
      <c r="AK177" s="17">
        <v>0.13807856317404901</v>
      </c>
      <c r="AL177" s="17">
        <v>0.108404335972126</v>
      </c>
      <c r="AM177" s="17">
        <v>7.8582820324605798E-2</v>
      </c>
      <c r="AN177" s="17"/>
      <c r="AO177" s="17">
        <v>6.9375939364218694E-2</v>
      </c>
      <c r="AP177" s="17">
        <v>0.13821811047899299</v>
      </c>
      <c r="AQ177" s="17">
        <v>0.10175591719918201</v>
      </c>
      <c r="AR177" s="17"/>
      <c r="AS177" s="17">
        <v>7.5324543422914406E-2</v>
      </c>
      <c r="AT177" s="17">
        <v>0.121647452211933</v>
      </c>
      <c r="AU177" s="17">
        <v>0.10086584817330201</v>
      </c>
      <c r="AV177" s="17">
        <v>7.4172802361419501E-2</v>
      </c>
      <c r="AW177" s="17">
        <v>0.12828922273799401</v>
      </c>
      <c r="AX177" s="17"/>
      <c r="AY177" s="17">
        <v>6.6326695488125906E-2</v>
      </c>
      <c r="AZ177" s="17">
        <v>0.121999798483542</v>
      </c>
      <c r="BA177" s="17">
        <v>8.1420212321599794E-2</v>
      </c>
    </row>
    <row r="178" spans="2:53" x14ac:dyDescent="0.35">
      <c r="B178" t="s">
        <v>128</v>
      </c>
      <c r="C178" s="17">
        <v>0.26654095621200702</v>
      </c>
      <c r="D178" s="17">
        <v>0.29205114406451599</v>
      </c>
      <c r="E178" s="17">
        <v>0.24105589836553301</v>
      </c>
      <c r="F178" s="17"/>
      <c r="G178" s="17">
        <v>0.28968536840644898</v>
      </c>
      <c r="H178" s="17">
        <v>0.26807864246820801</v>
      </c>
      <c r="I178" s="17">
        <v>0.26199433780261999</v>
      </c>
      <c r="J178" s="17">
        <v>0.248093527258646</v>
      </c>
      <c r="K178" s="17"/>
      <c r="L178" s="17">
        <v>0.27980539786862602</v>
      </c>
      <c r="M178" s="17">
        <v>0.27485443534479098</v>
      </c>
      <c r="N178" s="17">
        <v>0.263877090468842</v>
      </c>
      <c r="O178" s="17">
        <v>0.246979706603596</v>
      </c>
      <c r="P178" s="17"/>
      <c r="Q178" s="17">
        <v>0.24277731472703401</v>
      </c>
      <c r="R178" s="17">
        <v>0.32274557010041</v>
      </c>
      <c r="S178" s="17">
        <v>0.19968006923856901</v>
      </c>
      <c r="T178" s="17">
        <v>0.24826501623275099</v>
      </c>
      <c r="U178" s="17">
        <v>0.23627766211388501</v>
      </c>
      <c r="V178" s="17">
        <v>0.26846732870135798</v>
      </c>
      <c r="W178" s="17">
        <v>0.24218931731899901</v>
      </c>
      <c r="X178" s="17">
        <v>0.29697819332484698</v>
      </c>
      <c r="Y178" s="17">
        <v>0.319341913671356</v>
      </c>
      <c r="Z178" s="17"/>
      <c r="AA178" s="17">
        <v>0.24890102713407899</v>
      </c>
      <c r="AB178" s="17">
        <v>0.29583876161478501</v>
      </c>
      <c r="AC178" s="17">
        <v>0.27581308673135302</v>
      </c>
      <c r="AD178" s="17">
        <v>0.23046327786926099</v>
      </c>
      <c r="AE178" s="17">
        <v>0.34733527517781398</v>
      </c>
      <c r="AF178" s="17"/>
      <c r="AG178" s="17">
        <v>0.24580929475739199</v>
      </c>
      <c r="AH178" s="17">
        <v>0.28920325664435997</v>
      </c>
      <c r="AI178" s="17"/>
      <c r="AJ178" s="17">
        <v>0.26040361657102701</v>
      </c>
      <c r="AK178" s="17">
        <v>0.25540393975066999</v>
      </c>
      <c r="AL178" s="17">
        <v>0.29570519705854398</v>
      </c>
      <c r="AM178" s="17">
        <v>0.25739383680306799</v>
      </c>
      <c r="AN178" s="17"/>
      <c r="AO178" s="17">
        <v>0.243848145899104</v>
      </c>
      <c r="AP178" s="17">
        <v>0.29166919089586302</v>
      </c>
      <c r="AQ178" s="17">
        <v>0.267648904158165</v>
      </c>
      <c r="AR178" s="17"/>
      <c r="AS178" s="17">
        <v>0.29717023150785998</v>
      </c>
      <c r="AT178" s="17">
        <v>0.229405033459603</v>
      </c>
      <c r="AU178" s="17">
        <v>0.24860943870977301</v>
      </c>
      <c r="AV178" s="17">
        <v>0.27863267273494102</v>
      </c>
      <c r="AW178" s="17">
        <v>0.30906119739901999</v>
      </c>
      <c r="AX178" s="17"/>
      <c r="AY178" s="17">
        <v>0.29510676969053201</v>
      </c>
      <c r="AZ178" s="17">
        <v>0.25589670357477201</v>
      </c>
      <c r="BA178" s="17">
        <v>0.24391440439839701</v>
      </c>
    </row>
    <row r="179" spans="2:53" x14ac:dyDescent="0.35">
      <c r="B179" t="s">
        <v>129</v>
      </c>
      <c r="C179" s="17">
        <v>0.30175250740645199</v>
      </c>
      <c r="D179" s="17">
        <v>0.31857094326379498</v>
      </c>
      <c r="E179" s="17">
        <v>0.28495063933751802</v>
      </c>
      <c r="F179" s="17"/>
      <c r="G179" s="17">
        <v>0.261526106030739</v>
      </c>
      <c r="H179" s="17">
        <v>0.28378758925007802</v>
      </c>
      <c r="I179" s="17">
        <v>0.33000327865032703</v>
      </c>
      <c r="J179" s="17">
        <v>0.33452941349667198</v>
      </c>
      <c r="K179" s="17"/>
      <c r="L179" s="17">
        <v>0.35755067934313101</v>
      </c>
      <c r="M179" s="17">
        <v>0.28036934604157698</v>
      </c>
      <c r="N179" s="17">
        <v>0.28133975880809098</v>
      </c>
      <c r="O179" s="17">
        <v>0.28289919833049199</v>
      </c>
      <c r="P179" s="17"/>
      <c r="Q179" s="17">
        <v>0.26647246391309098</v>
      </c>
      <c r="R179" s="17">
        <v>0.313142466637646</v>
      </c>
      <c r="S179" s="17">
        <v>0.248618765588833</v>
      </c>
      <c r="T179" s="17">
        <v>0.298029732333984</v>
      </c>
      <c r="U179" s="17">
        <v>0.34125322304799799</v>
      </c>
      <c r="V179" s="17">
        <v>0.35129556031457498</v>
      </c>
      <c r="W179" s="17">
        <v>0.27536015645786499</v>
      </c>
      <c r="X179" s="17">
        <v>0.274512307256082</v>
      </c>
      <c r="Y179" s="17">
        <v>0.33861436170340298</v>
      </c>
      <c r="Z179" s="17"/>
      <c r="AA179" s="17">
        <v>0.28147367599875001</v>
      </c>
      <c r="AB179" s="17">
        <v>0.27652356383476201</v>
      </c>
      <c r="AC179" s="17">
        <v>0.29367717050012898</v>
      </c>
      <c r="AD179" s="17">
        <v>0.422472773438549</v>
      </c>
      <c r="AE179" s="17">
        <v>0.28604565059114301</v>
      </c>
      <c r="AF179" s="17"/>
      <c r="AG179" s="17">
        <v>0.31888644763354101</v>
      </c>
      <c r="AH179" s="17">
        <v>0.28302296651238101</v>
      </c>
      <c r="AI179" s="17"/>
      <c r="AJ179" s="17">
        <v>0.230619858928685</v>
      </c>
      <c r="AK179" s="17">
        <v>0.25344266843871799</v>
      </c>
      <c r="AL179" s="17">
        <v>0.32364650078086998</v>
      </c>
      <c r="AM179" s="17">
        <v>0.39541388141605999</v>
      </c>
      <c r="AN179" s="17"/>
      <c r="AO179" s="17">
        <v>0.29607089655923602</v>
      </c>
      <c r="AP179" s="17">
        <v>0.27710027318026997</v>
      </c>
      <c r="AQ179" s="17">
        <v>0.316535315001646</v>
      </c>
      <c r="AR179" s="17"/>
      <c r="AS179" s="17">
        <v>0.31135714178692298</v>
      </c>
      <c r="AT179" s="17">
        <v>0.299919890438819</v>
      </c>
      <c r="AU179" s="17">
        <v>0.38424688494512999</v>
      </c>
      <c r="AV179" s="17">
        <v>0.19059147828470299</v>
      </c>
      <c r="AW179" s="17">
        <v>0.24773307999496</v>
      </c>
      <c r="AX179" s="17"/>
      <c r="AY179" s="17">
        <v>0.32670183740028502</v>
      </c>
      <c r="AZ179" s="17">
        <v>0.29230133449922102</v>
      </c>
      <c r="BA179" s="17">
        <v>0.37255791743806399</v>
      </c>
    </row>
    <row r="180" spans="2:53" x14ac:dyDescent="0.35">
      <c r="B180" t="s">
        <v>130</v>
      </c>
      <c r="C180" s="17">
        <v>0.11936123182566501</v>
      </c>
      <c r="D180" s="17">
        <v>0.127230960401196</v>
      </c>
      <c r="E180" s="17">
        <v>0.11149925569506799</v>
      </c>
      <c r="F180" s="17"/>
      <c r="G180" s="17">
        <v>5.5544483873431597E-2</v>
      </c>
      <c r="H180" s="17">
        <v>0.101535072469251</v>
      </c>
      <c r="I180" s="17">
        <v>0.13887595786374701</v>
      </c>
      <c r="J180" s="17">
        <v>0.20536195473962399</v>
      </c>
      <c r="K180" s="17"/>
      <c r="L180" s="17">
        <v>0.10677013247982101</v>
      </c>
      <c r="M180" s="17">
        <v>0.13928201538476301</v>
      </c>
      <c r="N180" s="17">
        <v>0.12723943983087899</v>
      </c>
      <c r="O180" s="17">
        <v>0.101786626100428</v>
      </c>
      <c r="P180" s="17"/>
      <c r="Q180" s="17">
        <v>0.17458495335659399</v>
      </c>
      <c r="R180" s="17">
        <v>0.118667584870118</v>
      </c>
      <c r="S180" s="17">
        <v>0.16982840394483301</v>
      </c>
      <c r="T180" s="17">
        <v>8.9554983376006494E-2</v>
      </c>
      <c r="U180" s="17">
        <v>6.1316373682789901E-2</v>
      </c>
      <c r="V180" s="17">
        <v>9.8682016315715798E-2</v>
      </c>
      <c r="W180" s="17">
        <v>0.12585939569636601</v>
      </c>
      <c r="X180" s="17">
        <v>0.136576319872035</v>
      </c>
      <c r="Y180" s="17">
        <v>7.9893487627099802E-2</v>
      </c>
      <c r="Z180" s="17"/>
      <c r="AA180" s="17">
        <v>9.5741427098055901E-2</v>
      </c>
      <c r="AB180" s="17">
        <v>0.106056681998714</v>
      </c>
      <c r="AC180" s="17">
        <v>0.15091915043399301</v>
      </c>
      <c r="AD180" s="17">
        <v>0.131097109761102</v>
      </c>
      <c r="AE180" s="17">
        <v>6.6440257846674899E-2</v>
      </c>
      <c r="AF180" s="17"/>
      <c r="AG180" s="17">
        <v>0.116464955426016</v>
      </c>
      <c r="AH180" s="17">
        <v>0.122527224384807</v>
      </c>
      <c r="AI180" s="17"/>
      <c r="AJ180" s="17">
        <v>7.0687594843394902E-2</v>
      </c>
      <c r="AK180" s="17">
        <v>8.3762461914440298E-2</v>
      </c>
      <c r="AL180" s="17">
        <v>0.12287611825038</v>
      </c>
      <c r="AM180" s="17">
        <v>0.19643011972517499</v>
      </c>
      <c r="AN180" s="17"/>
      <c r="AO180" s="17">
        <v>0.102037396389586</v>
      </c>
      <c r="AP180" s="17">
        <v>8.7271729838305598E-2</v>
      </c>
      <c r="AQ180" s="17">
        <v>0.142038781040113</v>
      </c>
      <c r="AR180" s="17"/>
      <c r="AS180" s="17">
        <v>0.138092891312635</v>
      </c>
      <c r="AT180" s="17">
        <v>0.12377154807107101</v>
      </c>
      <c r="AU180" s="17">
        <v>0.12669492310152999</v>
      </c>
      <c r="AV180" s="17">
        <v>7.63459844929643E-2</v>
      </c>
      <c r="AW180" s="17">
        <v>7.5569833146880303E-2</v>
      </c>
      <c r="AX180" s="17"/>
      <c r="AY180" s="17">
        <v>0.16225150761559801</v>
      </c>
      <c r="AZ180" s="17">
        <v>0.11373630365922401</v>
      </c>
      <c r="BA180" s="17">
        <v>0.125663888802763</v>
      </c>
    </row>
    <row r="181" spans="2:53" x14ac:dyDescent="0.35">
      <c r="B181" t="s">
        <v>114</v>
      </c>
      <c r="C181" s="17">
        <v>0.17173293193004399</v>
      </c>
      <c r="D181" s="17">
        <v>0.15000900216948501</v>
      </c>
      <c r="E181" s="17">
        <v>0.193435461515538</v>
      </c>
      <c r="F181" s="17"/>
      <c r="G181" s="17">
        <v>0.242071448597379</v>
      </c>
      <c r="H181" s="17">
        <v>0.18747104663106701</v>
      </c>
      <c r="I181" s="17">
        <v>0.13469353978489901</v>
      </c>
      <c r="J181" s="17">
        <v>0.14156641291691399</v>
      </c>
      <c r="K181" s="17"/>
      <c r="L181" s="17">
        <v>0.144147673383721</v>
      </c>
      <c r="M181" s="17">
        <v>0.155671950644695</v>
      </c>
      <c r="N181" s="17">
        <v>0.17108872816180501</v>
      </c>
      <c r="O181" s="17">
        <v>0.219482262740606</v>
      </c>
      <c r="P181" s="17"/>
      <c r="Q181" s="17">
        <v>0.196186410721091</v>
      </c>
      <c r="R181" s="17">
        <v>0.124585440312177</v>
      </c>
      <c r="S181" s="17">
        <v>0.20637735495113199</v>
      </c>
      <c r="T181" s="17">
        <v>0.18037305763462499</v>
      </c>
      <c r="U181" s="17">
        <v>0.180448442354157</v>
      </c>
      <c r="V181" s="17">
        <v>0.160791671297765</v>
      </c>
      <c r="W181" s="17">
        <v>0.20896632112049099</v>
      </c>
      <c r="X181" s="17">
        <v>0.20710510360465201</v>
      </c>
      <c r="Y181" s="17">
        <v>0.12588303305065299</v>
      </c>
      <c r="Z181" s="17"/>
      <c r="AA181" s="17">
        <v>0.206530762257393</v>
      </c>
      <c r="AB181" s="17">
        <v>0.184737562703361</v>
      </c>
      <c r="AC181" s="17">
        <v>0.168220761831928</v>
      </c>
      <c r="AD181" s="17">
        <v>9.2745603081682698E-2</v>
      </c>
      <c r="AE181" s="17">
        <v>6.3312508924202801E-2</v>
      </c>
      <c r="AF181" s="17"/>
      <c r="AG181" s="17">
        <v>0.16575320866340601</v>
      </c>
      <c r="AH181" s="17">
        <v>0.178269517792568</v>
      </c>
      <c r="AI181" s="17"/>
      <c r="AJ181" s="17">
        <v>0.327379515259628</v>
      </c>
      <c r="AK181" s="17">
        <v>0.219903523993422</v>
      </c>
      <c r="AL181" s="17">
        <v>0.122044068499498</v>
      </c>
      <c r="AM181" s="17">
        <v>2.8720087938824801E-2</v>
      </c>
      <c r="AN181" s="17"/>
      <c r="AO181" s="17">
        <v>0.25603087086725401</v>
      </c>
      <c r="AP181" s="17">
        <v>0.156676782965538</v>
      </c>
      <c r="AQ181" s="17">
        <v>0.13417554815617599</v>
      </c>
      <c r="AR181" s="17"/>
      <c r="AS181" s="17">
        <v>0.147920337222714</v>
      </c>
      <c r="AT181" s="17">
        <v>0.18144304191883201</v>
      </c>
      <c r="AU181" s="17">
        <v>9.0035683860500898E-2</v>
      </c>
      <c r="AV181" s="17">
        <v>0.30644696019801498</v>
      </c>
      <c r="AW181" s="17">
        <v>0.207373224451916</v>
      </c>
      <c r="AX181" s="17"/>
      <c r="AY181" s="17">
        <v>0.12317760508220001</v>
      </c>
      <c r="AZ181" s="17">
        <v>0.175081599274586</v>
      </c>
      <c r="BA181" s="17">
        <v>0.161696825123258</v>
      </c>
    </row>
    <row r="182" spans="2:53" x14ac:dyDescent="0.35">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row>
    <row r="183" spans="2:53" x14ac:dyDescent="0.35">
      <c r="B183" s="6" t="s">
        <v>149</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row>
    <row r="184" spans="2:53" x14ac:dyDescent="0.35">
      <c r="B184" s="24" t="s">
        <v>84</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row>
    <row r="185" spans="2:53" x14ac:dyDescent="0.35">
      <c r="B185" t="s">
        <v>126</v>
      </c>
      <c r="C185" s="17">
        <v>6.2869543166612404E-2</v>
      </c>
      <c r="D185" s="17">
        <v>6.8479427515200905E-2</v>
      </c>
      <c r="E185" s="17">
        <v>5.7265185097498998E-2</v>
      </c>
      <c r="F185" s="17"/>
      <c r="G185" s="17">
        <v>7.3369733338418106E-2</v>
      </c>
      <c r="H185" s="17">
        <v>6.7893049732712707E-2</v>
      </c>
      <c r="I185" s="17">
        <v>6.4668284201397794E-2</v>
      </c>
      <c r="J185" s="17">
        <v>2.4405404837984399E-2</v>
      </c>
      <c r="K185" s="17"/>
      <c r="L185" s="17">
        <v>5.0249565668011302E-2</v>
      </c>
      <c r="M185" s="17">
        <v>7.1188108781885501E-2</v>
      </c>
      <c r="N185" s="17">
        <v>5.1963075147107997E-2</v>
      </c>
      <c r="O185" s="17">
        <v>7.7696980655047904E-2</v>
      </c>
      <c r="P185" s="17"/>
      <c r="Q185" s="17">
        <v>8.9915079512308205E-2</v>
      </c>
      <c r="R185" s="17">
        <v>5.1026320870004797E-2</v>
      </c>
      <c r="S185" s="17">
        <v>4.1081703302351502E-2</v>
      </c>
      <c r="T185" s="17">
        <v>8.98368438669708E-2</v>
      </c>
      <c r="U185" s="17">
        <v>0.107839349277411</v>
      </c>
      <c r="V185" s="17">
        <v>2.4663018378232301E-2</v>
      </c>
      <c r="W185" s="17">
        <v>4.0106243431100502E-2</v>
      </c>
      <c r="X185" s="17">
        <v>1.6182525512729699E-2</v>
      </c>
      <c r="Y185" s="17">
        <v>7.2041863398582207E-2</v>
      </c>
      <c r="Z185" s="17"/>
      <c r="AA185" s="17">
        <v>8.3902227246799105E-2</v>
      </c>
      <c r="AB185" s="17">
        <v>4.9823954627017802E-2</v>
      </c>
      <c r="AC185" s="17">
        <v>5.3170828273686799E-2</v>
      </c>
      <c r="AD185" s="17">
        <v>3.5614138262245201E-2</v>
      </c>
      <c r="AE185" s="17">
        <v>9.38179605111749E-2</v>
      </c>
      <c r="AF185" s="17"/>
      <c r="AG185" s="17">
        <v>6.7238673789603298E-2</v>
      </c>
      <c r="AH185" s="17">
        <v>5.8093536621108499E-2</v>
      </c>
      <c r="AI185" s="17"/>
      <c r="AJ185" s="17">
        <v>7.2363447119090096E-2</v>
      </c>
      <c r="AK185" s="17">
        <v>4.4690869094829201E-2</v>
      </c>
      <c r="AL185" s="17">
        <v>7.1574056513168297E-2</v>
      </c>
      <c r="AM185" s="17">
        <v>6.5730479065777198E-2</v>
      </c>
      <c r="AN185" s="17"/>
      <c r="AO185" s="17">
        <v>5.18614882543285E-2</v>
      </c>
      <c r="AP185" s="17">
        <v>8.5407255271332694E-2</v>
      </c>
      <c r="AQ185" s="17">
        <v>5.9490867011566299E-2</v>
      </c>
      <c r="AR185" s="17"/>
      <c r="AS185" s="17">
        <v>5.0226628285000401E-2</v>
      </c>
      <c r="AT185" s="17">
        <v>6.3921547227764594E-2</v>
      </c>
      <c r="AU185" s="17">
        <v>7.7531364957284604E-2</v>
      </c>
      <c r="AV185" s="17">
        <v>0.14978385654069701</v>
      </c>
      <c r="AW185" s="17">
        <v>7.5108732356216096E-2</v>
      </c>
      <c r="AX185" s="17"/>
      <c r="AY185" s="17">
        <v>1.6496314850906899E-2</v>
      </c>
      <c r="AZ185" s="17">
        <v>7.3856421859068197E-2</v>
      </c>
      <c r="BA185" s="17">
        <v>3.8752494152306999E-2</v>
      </c>
    </row>
    <row r="186" spans="2:53" x14ac:dyDescent="0.35">
      <c r="B186" t="s">
        <v>127</v>
      </c>
      <c r="C186" s="17">
        <v>0.131778859192801</v>
      </c>
      <c r="D186" s="17">
        <v>0.12598799825708801</v>
      </c>
      <c r="E186" s="17">
        <v>0.13756401556956999</v>
      </c>
      <c r="F186" s="17"/>
      <c r="G186" s="17">
        <v>0.111458564795384</v>
      </c>
      <c r="H186" s="17">
        <v>0.13068160720733099</v>
      </c>
      <c r="I186" s="17">
        <v>0.14623249996041801</v>
      </c>
      <c r="J186" s="17">
        <v>0.114401258434754</v>
      </c>
      <c r="K186" s="17"/>
      <c r="L186" s="17">
        <v>0.13303993354419699</v>
      </c>
      <c r="M186" s="17">
        <v>0.138736529435111</v>
      </c>
      <c r="N186" s="17">
        <v>0.12887410575944799</v>
      </c>
      <c r="O186" s="17">
        <v>0.12626422029941201</v>
      </c>
      <c r="P186" s="17"/>
      <c r="Q186" s="17">
        <v>8.8774745923444295E-2</v>
      </c>
      <c r="R186" s="17">
        <v>0.13359131751415099</v>
      </c>
      <c r="S186" s="17">
        <v>0.146033947773961</v>
      </c>
      <c r="T186" s="17">
        <v>0.16177441126362099</v>
      </c>
      <c r="U186" s="17">
        <v>0.108250124004418</v>
      </c>
      <c r="V186" s="17">
        <v>0.137496660254882</v>
      </c>
      <c r="W186" s="17">
        <v>0.16506925843912801</v>
      </c>
      <c r="X186" s="17">
        <v>7.0774189196966E-2</v>
      </c>
      <c r="Y186" s="17">
        <v>0.160133431226163</v>
      </c>
      <c r="Z186" s="17"/>
      <c r="AA186" s="17">
        <v>0.14577083758188</v>
      </c>
      <c r="AB186" s="17">
        <v>0.128063060523572</v>
      </c>
      <c r="AC186" s="17">
        <v>9.9485758086294604E-2</v>
      </c>
      <c r="AD186" s="17">
        <v>0.17888860642316101</v>
      </c>
      <c r="AE186" s="17">
        <v>8.0076246281442207E-2</v>
      </c>
      <c r="AF186" s="17"/>
      <c r="AG186" s="17">
        <v>0.12200403088753201</v>
      </c>
      <c r="AH186" s="17">
        <v>0.14246396980072901</v>
      </c>
      <c r="AI186" s="17"/>
      <c r="AJ186" s="17">
        <v>6.9357513621599906E-2</v>
      </c>
      <c r="AK186" s="17">
        <v>0.16156189173226901</v>
      </c>
      <c r="AL186" s="17">
        <v>0.137013088724879</v>
      </c>
      <c r="AM186" s="17">
        <v>0.15086874815833301</v>
      </c>
      <c r="AN186" s="17"/>
      <c r="AO186" s="17">
        <v>9.0949540145900704E-2</v>
      </c>
      <c r="AP186" s="17">
        <v>0.17631040248461499</v>
      </c>
      <c r="AQ186" s="17">
        <v>0.134512424156535</v>
      </c>
      <c r="AR186" s="17"/>
      <c r="AS186" s="17">
        <v>0.12795021220088401</v>
      </c>
      <c r="AT186" s="17">
        <v>0.15526912339743701</v>
      </c>
      <c r="AU186" s="17">
        <v>0.115422027580075</v>
      </c>
      <c r="AV186" s="17">
        <v>0.232135526195935</v>
      </c>
      <c r="AW186" s="17">
        <v>9.4577186507945402E-2</v>
      </c>
      <c r="AX186" s="17"/>
      <c r="AY186" s="17">
        <v>0.15267954159632899</v>
      </c>
      <c r="AZ186" s="17">
        <v>0.13472022705077499</v>
      </c>
      <c r="BA186" s="17">
        <v>0.11026999912612</v>
      </c>
    </row>
    <row r="187" spans="2:53" x14ac:dyDescent="0.35">
      <c r="B187" t="s">
        <v>128</v>
      </c>
      <c r="C187" s="17">
        <v>0.30262648190093899</v>
      </c>
      <c r="D187" s="17">
        <v>0.33213079194259099</v>
      </c>
      <c r="E187" s="17">
        <v>0.27315123646256101</v>
      </c>
      <c r="F187" s="17"/>
      <c r="G187" s="17">
        <v>0.157979242845426</v>
      </c>
      <c r="H187" s="17">
        <v>0.321035585340473</v>
      </c>
      <c r="I187" s="17">
        <v>0.30666145395825101</v>
      </c>
      <c r="J187" s="17">
        <v>0.37650578702422699</v>
      </c>
      <c r="K187" s="17"/>
      <c r="L187" s="17">
        <v>0.33785503432903802</v>
      </c>
      <c r="M187" s="17">
        <v>0.29920773162596798</v>
      </c>
      <c r="N187" s="17">
        <v>0.28734145119130899</v>
      </c>
      <c r="O187" s="17">
        <v>0.28279647851664003</v>
      </c>
      <c r="P187" s="17"/>
      <c r="Q187" s="17">
        <v>0.227879581846441</v>
      </c>
      <c r="R187" s="17">
        <v>0.360916352698195</v>
      </c>
      <c r="S187" s="17">
        <v>0.31429314332263403</v>
      </c>
      <c r="T187" s="17">
        <v>0.29186102038934902</v>
      </c>
      <c r="U187" s="17">
        <v>0.25232762742751702</v>
      </c>
      <c r="V187" s="17">
        <v>0.32760518765500302</v>
      </c>
      <c r="W187" s="17">
        <v>0.29133461113015602</v>
      </c>
      <c r="X187" s="17">
        <v>0.310507867429339</v>
      </c>
      <c r="Y187" s="17">
        <v>0.349047924693834</v>
      </c>
      <c r="Z187" s="17"/>
      <c r="AA187" s="17">
        <v>0.270258717357798</v>
      </c>
      <c r="AB187" s="17">
        <v>0.32012277684198398</v>
      </c>
      <c r="AC187" s="17">
        <v>0.34769888978784802</v>
      </c>
      <c r="AD187" s="17">
        <v>0.289106629429697</v>
      </c>
      <c r="AE187" s="17">
        <v>0.384015563576031</v>
      </c>
      <c r="AF187" s="17"/>
      <c r="AG187" s="17">
        <v>0.32139969407227398</v>
      </c>
      <c r="AH187" s="17">
        <v>0.282105011625223</v>
      </c>
      <c r="AI187" s="17"/>
      <c r="AJ187" s="17">
        <v>0.26211814551118801</v>
      </c>
      <c r="AK187" s="17">
        <v>0.30439122498502702</v>
      </c>
      <c r="AL187" s="17">
        <v>0.30118521775581197</v>
      </c>
      <c r="AM187" s="17">
        <v>0.33778111553809398</v>
      </c>
      <c r="AN187" s="17"/>
      <c r="AO187" s="17">
        <v>0.26131524264143502</v>
      </c>
      <c r="AP187" s="17">
        <v>0.28753442195768197</v>
      </c>
      <c r="AQ187" s="17">
        <v>0.32623093582525398</v>
      </c>
      <c r="AR187" s="17"/>
      <c r="AS187" s="17">
        <v>0.30485348798183098</v>
      </c>
      <c r="AT187" s="17">
        <v>0.29727893632664898</v>
      </c>
      <c r="AU187" s="17">
        <v>0.30481033354452097</v>
      </c>
      <c r="AV187" s="17">
        <v>0.230521546431432</v>
      </c>
      <c r="AW187" s="17">
        <v>0.297087613470775</v>
      </c>
      <c r="AX187" s="17"/>
      <c r="AY187" s="17">
        <v>0.28369795012860299</v>
      </c>
      <c r="AZ187" s="17">
        <v>0.316942218676246</v>
      </c>
      <c r="BA187" s="17">
        <v>0.24605639201723101</v>
      </c>
    </row>
    <row r="188" spans="2:53" x14ac:dyDescent="0.35">
      <c r="B188" t="s">
        <v>129</v>
      </c>
      <c r="C188" s="17">
        <v>0.22493647152214899</v>
      </c>
      <c r="D188" s="17">
        <v>0.220855029544784</v>
      </c>
      <c r="E188" s="17">
        <v>0.22901389288382501</v>
      </c>
      <c r="F188" s="17"/>
      <c r="G188" s="17">
        <v>0.27748135058812001</v>
      </c>
      <c r="H188" s="17">
        <v>0.21910958325698199</v>
      </c>
      <c r="I188" s="17">
        <v>0.228446600399621</v>
      </c>
      <c r="J188" s="17">
        <v>0.179034410628642</v>
      </c>
      <c r="K188" s="17"/>
      <c r="L188" s="17">
        <v>0.24603177525793299</v>
      </c>
      <c r="M188" s="17">
        <v>0.232622940741053</v>
      </c>
      <c r="N188" s="17">
        <v>0.21787287767115501</v>
      </c>
      <c r="O188" s="17">
        <v>0.19727532397480599</v>
      </c>
      <c r="P188" s="17"/>
      <c r="Q188" s="17">
        <v>0.22068964668556301</v>
      </c>
      <c r="R188" s="17">
        <v>0.22321136739125599</v>
      </c>
      <c r="S188" s="17">
        <v>0.20802809859118501</v>
      </c>
      <c r="T188" s="17">
        <v>0.213229406366198</v>
      </c>
      <c r="U188" s="17">
        <v>0.29384287089586297</v>
      </c>
      <c r="V188" s="17">
        <v>0.23562225115549701</v>
      </c>
      <c r="W188" s="17">
        <v>0.22692982438088</v>
      </c>
      <c r="X188" s="17">
        <v>0.240446572480319</v>
      </c>
      <c r="Y188" s="17">
        <v>0.19332834468920801</v>
      </c>
      <c r="Z188" s="17"/>
      <c r="AA188" s="17">
        <v>0.19178320927127801</v>
      </c>
      <c r="AB188" s="17">
        <v>0.20941731753402701</v>
      </c>
      <c r="AC188" s="17">
        <v>0.221610053085877</v>
      </c>
      <c r="AD188" s="17">
        <v>0.32298921033699601</v>
      </c>
      <c r="AE188" s="17">
        <v>0.129864704489455</v>
      </c>
      <c r="AF188" s="17"/>
      <c r="AG188" s="17">
        <v>0.22011828688145699</v>
      </c>
      <c r="AH188" s="17">
        <v>0.230203350305837</v>
      </c>
      <c r="AI188" s="17"/>
      <c r="AJ188" s="17">
        <v>0.166953529277758</v>
      </c>
      <c r="AK188" s="17">
        <v>0.19033766377545699</v>
      </c>
      <c r="AL188" s="17">
        <v>0.246252871827222</v>
      </c>
      <c r="AM188" s="17">
        <v>0.29315016328295401</v>
      </c>
      <c r="AN188" s="17"/>
      <c r="AO188" s="17">
        <v>0.21915340928802801</v>
      </c>
      <c r="AP188" s="17">
        <v>0.19850661275982001</v>
      </c>
      <c r="AQ188" s="17">
        <v>0.241246143422815</v>
      </c>
      <c r="AR188" s="17"/>
      <c r="AS188" s="17">
        <v>0.26530411051181602</v>
      </c>
      <c r="AT188" s="17">
        <v>0.187612052318259</v>
      </c>
      <c r="AU188" s="17">
        <v>0.32512810378246498</v>
      </c>
      <c r="AV188" s="17">
        <v>8.0739880753695994E-2</v>
      </c>
      <c r="AW188" s="17">
        <v>0.229874673093828</v>
      </c>
      <c r="AX188" s="17"/>
      <c r="AY188" s="17">
        <v>0.28554611288119902</v>
      </c>
      <c r="AZ188" s="17">
        <v>0.20456676869743901</v>
      </c>
      <c r="BA188" s="17">
        <v>0.31368432138449598</v>
      </c>
    </row>
    <row r="189" spans="2:53" x14ac:dyDescent="0.35">
      <c r="B189" t="s">
        <v>130</v>
      </c>
      <c r="C189" s="17">
        <v>7.6633070940567899E-2</v>
      </c>
      <c r="D189" s="17">
        <v>7.9124661517496697E-2</v>
      </c>
      <c r="E189" s="17">
        <v>7.4143934821700994E-2</v>
      </c>
      <c r="F189" s="17"/>
      <c r="G189" s="17">
        <v>8.6395012123012899E-2</v>
      </c>
      <c r="H189" s="17">
        <v>6.18547692348244E-2</v>
      </c>
      <c r="I189" s="17">
        <v>7.8794645153849902E-2</v>
      </c>
      <c r="J189" s="17">
        <v>0.120696002601202</v>
      </c>
      <c r="K189" s="17"/>
      <c r="L189" s="17">
        <v>5.6561141262455303E-2</v>
      </c>
      <c r="M189" s="17">
        <v>5.7609992463398402E-2</v>
      </c>
      <c r="N189" s="17">
        <v>0.11049319453214999</v>
      </c>
      <c r="O189" s="17">
        <v>8.8604380132356095E-2</v>
      </c>
      <c r="P189" s="17"/>
      <c r="Q189" s="17">
        <v>0.12927511503924899</v>
      </c>
      <c r="R189" s="17">
        <v>7.3251169100501501E-2</v>
      </c>
      <c r="S189" s="17">
        <v>0.102901905951034</v>
      </c>
      <c r="T189" s="17">
        <v>4.1827334926310099E-2</v>
      </c>
      <c r="U189" s="17">
        <v>3.4517271218500303E-2</v>
      </c>
      <c r="V189" s="17">
        <v>5.6455441250151499E-2</v>
      </c>
      <c r="W189" s="17">
        <v>4.7469631837426703E-2</v>
      </c>
      <c r="X189" s="17">
        <v>0.134471448126081</v>
      </c>
      <c r="Y189" s="17">
        <v>6.5269441971630801E-2</v>
      </c>
      <c r="Z189" s="17"/>
      <c r="AA189" s="17">
        <v>9.49556921397674E-2</v>
      </c>
      <c r="AB189" s="17">
        <v>6.9778571088520897E-2</v>
      </c>
      <c r="AC189" s="17">
        <v>7.0717906620381799E-2</v>
      </c>
      <c r="AD189" s="17">
        <v>4.6171650993420202E-2</v>
      </c>
      <c r="AE189" s="17">
        <v>0.185940915550145</v>
      </c>
      <c r="AF189" s="17"/>
      <c r="AG189" s="17">
        <v>8.7198514162186394E-2</v>
      </c>
      <c r="AH189" s="17">
        <v>6.5083719287616706E-2</v>
      </c>
      <c r="AI189" s="17"/>
      <c r="AJ189" s="17">
        <v>5.3149084563804898E-2</v>
      </c>
      <c r="AK189" s="17">
        <v>4.6970106976077799E-2</v>
      </c>
      <c r="AL189" s="17">
        <v>9.5257247615382803E-2</v>
      </c>
      <c r="AM189" s="17">
        <v>0.111682256621276</v>
      </c>
      <c r="AN189" s="17"/>
      <c r="AO189" s="17">
        <v>7.7716204291796903E-2</v>
      </c>
      <c r="AP189" s="17">
        <v>5.2263345349361702E-2</v>
      </c>
      <c r="AQ189" s="17">
        <v>8.6294446628176494E-2</v>
      </c>
      <c r="AR189" s="17"/>
      <c r="AS189" s="17">
        <v>8.7895072464953997E-2</v>
      </c>
      <c r="AT189" s="17">
        <v>6.7427255808633096E-2</v>
      </c>
      <c r="AU189" s="17">
        <v>5.1427425426938102E-2</v>
      </c>
      <c r="AV189" s="17">
        <v>7.63459844929643E-2</v>
      </c>
      <c r="AW189" s="17">
        <v>7.32903016483024E-2</v>
      </c>
      <c r="AX189" s="17"/>
      <c r="AY189" s="17">
        <v>0.104337526301661</v>
      </c>
      <c r="AZ189" s="17">
        <v>6.2238008071661501E-2</v>
      </c>
      <c r="BA189" s="17">
        <v>7.0102199410406296E-2</v>
      </c>
    </row>
    <row r="190" spans="2:53" x14ac:dyDescent="0.35">
      <c r="B190" t="s">
        <v>114</v>
      </c>
      <c r="C190" s="17">
        <v>0.20115557327693101</v>
      </c>
      <c r="D190" s="17">
        <v>0.173422091222839</v>
      </c>
      <c r="E190" s="17">
        <v>0.22886173516484301</v>
      </c>
      <c r="F190" s="17"/>
      <c r="G190" s="17">
        <v>0.29331609630963901</v>
      </c>
      <c r="H190" s="17">
        <v>0.19942540522767699</v>
      </c>
      <c r="I190" s="17">
        <v>0.17519651632646199</v>
      </c>
      <c r="J190" s="17">
        <v>0.18495713647319101</v>
      </c>
      <c r="K190" s="17"/>
      <c r="L190" s="17">
        <v>0.17626254993836499</v>
      </c>
      <c r="M190" s="17">
        <v>0.20063469695258501</v>
      </c>
      <c r="N190" s="17">
        <v>0.20345529569883</v>
      </c>
      <c r="O190" s="17">
        <v>0.227362616421737</v>
      </c>
      <c r="P190" s="17"/>
      <c r="Q190" s="17">
        <v>0.24346583099299501</v>
      </c>
      <c r="R190" s="17">
        <v>0.15800347242589199</v>
      </c>
      <c r="S190" s="17">
        <v>0.18766120105883399</v>
      </c>
      <c r="T190" s="17">
        <v>0.20147098318755099</v>
      </c>
      <c r="U190" s="17">
        <v>0.20322275717629101</v>
      </c>
      <c r="V190" s="17">
        <v>0.21815744130623499</v>
      </c>
      <c r="W190" s="17">
        <v>0.22909043078131</v>
      </c>
      <c r="X190" s="17">
        <v>0.22761739725456601</v>
      </c>
      <c r="Y190" s="17">
        <v>0.160178994020581</v>
      </c>
      <c r="Z190" s="17"/>
      <c r="AA190" s="17">
        <v>0.21332931640247799</v>
      </c>
      <c r="AB190" s="17">
        <v>0.22279431938487801</v>
      </c>
      <c r="AC190" s="17">
        <v>0.20731656414591099</v>
      </c>
      <c r="AD190" s="17">
        <v>0.12722976455448001</v>
      </c>
      <c r="AE190" s="17">
        <v>0.126284609591752</v>
      </c>
      <c r="AF190" s="17"/>
      <c r="AG190" s="17">
        <v>0.18204080020694699</v>
      </c>
      <c r="AH190" s="17">
        <v>0.222050412359486</v>
      </c>
      <c r="AI190" s="17"/>
      <c r="AJ190" s="17">
        <v>0.37605827990655899</v>
      </c>
      <c r="AK190" s="17">
        <v>0.25204824343634002</v>
      </c>
      <c r="AL190" s="17">
        <v>0.14871751756353599</v>
      </c>
      <c r="AM190" s="17">
        <v>4.07872373335669E-2</v>
      </c>
      <c r="AN190" s="17"/>
      <c r="AO190" s="17">
        <v>0.29900411537851102</v>
      </c>
      <c r="AP190" s="17">
        <v>0.199977962177188</v>
      </c>
      <c r="AQ190" s="17">
        <v>0.15222518295565299</v>
      </c>
      <c r="AR190" s="17"/>
      <c r="AS190" s="17">
        <v>0.16377048855551499</v>
      </c>
      <c r="AT190" s="17">
        <v>0.228491084921258</v>
      </c>
      <c r="AU190" s="17">
        <v>0.12568074470871601</v>
      </c>
      <c r="AV190" s="17">
        <v>0.23047320558527601</v>
      </c>
      <c r="AW190" s="17">
        <v>0.23006149292293401</v>
      </c>
      <c r="AX190" s="17"/>
      <c r="AY190" s="17">
        <v>0.15724255424130101</v>
      </c>
      <c r="AZ190" s="17">
        <v>0.20767635564480999</v>
      </c>
      <c r="BA190" s="17">
        <v>0.22113459390943899</v>
      </c>
    </row>
    <row r="191" spans="2:53" x14ac:dyDescent="0.35">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row>
    <row r="192" spans="2:53" x14ac:dyDescent="0.35">
      <c r="B192" s="6" t="s">
        <v>150</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row>
    <row r="193" spans="2:53" x14ac:dyDescent="0.35">
      <c r="B193" s="24" t="s">
        <v>84</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row>
    <row r="194" spans="2:53" x14ac:dyDescent="0.35">
      <c r="B194" t="s">
        <v>126</v>
      </c>
      <c r="C194" s="17">
        <v>7.6635988030087199E-2</v>
      </c>
      <c r="D194" s="17">
        <v>7.8920980102140603E-2</v>
      </c>
      <c r="E194" s="17">
        <v>7.4353246896556605E-2</v>
      </c>
      <c r="F194" s="17"/>
      <c r="G194" s="17">
        <v>8.3827781194569295E-2</v>
      </c>
      <c r="H194" s="17">
        <v>7.8808501064015199E-2</v>
      </c>
      <c r="I194" s="17">
        <v>8.5081908958528907E-2</v>
      </c>
      <c r="J194" s="17">
        <v>3.3173449126292102E-2</v>
      </c>
      <c r="K194" s="17"/>
      <c r="L194" s="17">
        <v>7.0728071388703406E-2</v>
      </c>
      <c r="M194" s="17">
        <v>7.1790471113724302E-2</v>
      </c>
      <c r="N194" s="17">
        <v>7.4168319173713804E-2</v>
      </c>
      <c r="O194" s="17">
        <v>9.0533968141528101E-2</v>
      </c>
      <c r="P194" s="17"/>
      <c r="Q194" s="17">
        <v>0.11183901353391</v>
      </c>
      <c r="R194" s="17">
        <v>5.2975401587678397E-2</v>
      </c>
      <c r="S194" s="17">
        <v>0.104031440169829</v>
      </c>
      <c r="T194" s="17">
        <v>7.7004927568208301E-2</v>
      </c>
      <c r="U194" s="17">
        <v>0.105322669388916</v>
      </c>
      <c r="V194" s="17">
        <v>6.5138408990901397E-2</v>
      </c>
      <c r="W194" s="17">
        <v>4.1148120989884601E-2</v>
      </c>
      <c r="X194" s="17">
        <v>1.7995423500910299E-2</v>
      </c>
      <c r="Y194" s="17">
        <v>7.7664882129124896E-2</v>
      </c>
      <c r="Z194" s="17"/>
      <c r="AA194" s="17">
        <v>8.1177135474637105E-2</v>
      </c>
      <c r="AB194" s="17">
        <v>7.1552170790268502E-2</v>
      </c>
      <c r="AC194" s="17">
        <v>6.1379049642084599E-2</v>
      </c>
      <c r="AD194" s="17">
        <v>7.2232033680118504E-2</v>
      </c>
      <c r="AE194" s="17">
        <v>0.173894206792617</v>
      </c>
      <c r="AF194" s="17"/>
      <c r="AG194" s="17">
        <v>8.5547578540685107E-2</v>
      </c>
      <c r="AH194" s="17">
        <v>6.6894504361574195E-2</v>
      </c>
      <c r="AI194" s="17"/>
      <c r="AJ194" s="17">
        <v>6.0215083733077601E-2</v>
      </c>
      <c r="AK194" s="17">
        <v>6.5794413967850601E-2</v>
      </c>
      <c r="AL194" s="17">
        <v>6.7403646325261399E-2</v>
      </c>
      <c r="AM194" s="17">
        <v>0.110783040691863</v>
      </c>
      <c r="AN194" s="17"/>
      <c r="AO194" s="17">
        <v>7.3496023157548704E-2</v>
      </c>
      <c r="AP194" s="17">
        <v>9.4130256477257895E-2</v>
      </c>
      <c r="AQ194" s="17">
        <v>7.1845649830262301E-2</v>
      </c>
      <c r="AR194" s="17"/>
      <c r="AS194" s="17">
        <v>5.08769510206869E-2</v>
      </c>
      <c r="AT194" s="17">
        <v>9.4347425607175101E-2</v>
      </c>
      <c r="AU194" s="17">
        <v>7.6283682915716994E-2</v>
      </c>
      <c r="AV194" s="17">
        <v>0.223956658902116</v>
      </c>
      <c r="AW194" s="17">
        <v>9.1790183518996094E-2</v>
      </c>
      <c r="AX194" s="17"/>
      <c r="AY194" s="17">
        <v>1.00003089631615E-2</v>
      </c>
      <c r="AZ194" s="17">
        <v>8.862724419319E-2</v>
      </c>
      <c r="BA194" s="17">
        <v>7.1012790076582705E-2</v>
      </c>
    </row>
    <row r="195" spans="2:53" x14ac:dyDescent="0.35">
      <c r="B195" t="s">
        <v>127</v>
      </c>
      <c r="C195" s="17">
        <v>0.139971763141096</v>
      </c>
      <c r="D195" s="17">
        <v>0.12901160033321499</v>
      </c>
      <c r="E195" s="17">
        <v>0.150921129126975</v>
      </c>
      <c r="F195" s="17"/>
      <c r="G195" s="17">
        <v>0.14073295021884599</v>
      </c>
      <c r="H195" s="17">
        <v>0.14278024820588001</v>
      </c>
      <c r="I195" s="17">
        <v>0.13283821785196201</v>
      </c>
      <c r="J195" s="17">
        <v>0.149537373515963</v>
      </c>
      <c r="K195" s="17"/>
      <c r="L195" s="17">
        <v>0.13518866391041401</v>
      </c>
      <c r="M195" s="17">
        <v>0.170215997456128</v>
      </c>
      <c r="N195" s="17">
        <v>0.13974957230556101</v>
      </c>
      <c r="O195" s="17">
        <v>0.11443892161043399</v>
      </c>
      <c r="P195" s="17"/>
      <c r="Q195" s="17">
        <v>9.8893934664273001E-2</v>
      </c>
      <c r="R195" s="17">
        <v>0.18975755445200099</v>
      </c>
      <c r="S195" s="17">
        <v>0.114620531482791</v>
      </c>
      <c r="T195" s="17">
        <v>0.13989050056529401</v>
      </c>
      <c r="U195" s="17">
        <v>0.131482019075288</v>
      </c>
      <c r="V195" s="17">
        <v>0.122615868047383</v>
      </c>
      <c r="W195" s="17">
        <v>0.13793824199443999</v>
      </c>
      <c r="X195" s="17">
        <v>0.12127472483802</v>
      </c>
      <c r="Y195" s="17">
        <v>0.18218186462218999</v>
      </c>
      <c r="Z195" s="17"/>
      <c r="AA195" s="17">
        <v>0.146410038835878</v>
      </c>
      <c r="AB195" s="17">
        <v>0.192255965774069</v>
      </c>
      <c r="AC195" s="17">
        <v>0.110749124587414</v>
      </c>
      <c r="AD195" s="17">
        <v>7.7700339811520594E-2</v>
      </c>
      <c r="AE195" s="17">
        <v>0.15462416912639601</v>
      </c>
      <c r="AF195" s="17"/>
      <c r="AG195" s="17">
        <v>0.132000235366421</v>
      </c>
      <c r="AH195" s="17">
        <v>0.14868564059515399</v>
      </c>
      <c r="AI195" s="17"/>
      <c r="AJ195" s="17">
        <v>0.13424132531043101</v>
      </c>
      <c r="AK195" s="17">
        <v>0.13469655884081899</v>
      </c>
      <c r="AL195" s="17">
        <v>0.15357990954178399</v>
      </c>
      <c r="AM195" s="17">
        <v>0.13831317310116201</v>
      </c>
      <c r="AN195" s="17"/>
      <c r="AO195" s="17">
        <v>9.1115553616653605E-2</v>
      </c>
      <c r="AP195" s="17">
        <v>0.22036756206074501</v>
      </c>
      <c r="AQ195" s="17">
        <v>0.12754716478981001</v>
      </c>
      <c r="AR195" s="17"/>
      <c r="AS195" s="17">
        <v>0.14114086357532599</v>
      </c>
      <c r="AT195" s="17">
        <v>0.145940144691319</v>
      </c>
      <c r="AU195" s="17">
        <v>0.13839790763757301</v>
      </c>
      <c r="AV195" s="17">
        <v>0.122283928664928</v>
      </c>
      <c r="AW195" s="17">
        <v>0.13365296903283699</v>
      </c>
      <c r="AX195" s="17"/>
      <c r="AY195" s="17">
        <v>0.139662450350277</v>
      </c>
      <c r="AZ195" s="17">
        <v>0.138153969176803</v>
      </c>
      <c r="BA195" s="17">
        <v>8.1753064565713504E-2</v>
      </c>
    </row>
    <row r="196" spans="2:53" x14ac:dyDescent="0.35">
      <c r="B196" t="s">
        <v>128</v>
      </c>
      <c r="C196" s="17">
        <v>0.33648536548058799</v>
      </c>
      <c r="D196" s="17">
        <v>0.33254730272953498</v>
      </c>
      <c r="E196" s="17">
        <v>0.340419548858377</v>
      </c>
      <c r="F196" s="17"/>
      <c r="G196" s="17">
        <v>0.273772149014401</v>
      </c>
      <c r="H196" s="17">
        <v>0.37295361078835398</v>
      </c>
      <c r="I196" s="17">
        <v>0.32076721183971302</v>
      </c>
      <c r="J196" s="17">
        <v>0.30366234928477798</v>
      </c>
      <c r="K196" s="17"/>
      <c r="L196" s="17">
        <v>0.38107757257420299</v>
      </c>
      <c r="M196" s="17">
        <v>0.26866711111528102</v>
      </c>
      <c r="N196" s="17">
        <v>0.355833435374586</v>
      </c>
      <c r="O196" s="17">
        <v>0.343176406314606</v>
      </c>
      <c r="P196" s="17"/>
      <c r="Q196" s="17">
        <v>0.23123988018560199</v>
      </c>
      <c r="R196" s="17">
        <v>0.40035036200099999</v>
      </c>
      <c r="S196" s="17">
        <v>0.37327623231412799</v>
      </c>
      <c r="T196" s="17">
        <v>0.33198080713015399</v>
      </c>
      <c r="U196" s="17">
        <v>0.34766193036925902</v>
      </c>
      <c r="V196" s="17">
        <v>0.34070502923613499</v>
      </c>
      <c r="W196" s="17">
        <v>0.356012390119535</v>
      </c>
      <c r="X196" s="17">
        <v>0.341169598142402</v>
      </c>
      <c r="Y196" s="17">
        <v>0.34883683786901498</v>
      </c>
      <c r="Z196" s="17"/>
      <c r="AA196" s="17">
        <v>0.32726286054667397</v>
      </c>
      <c r="AB196" s="17">
        <v>0.31557171295772801</v>
      </c>
      <c r="AC196" s="17">
        <v>0.37222797789984002</v>
      </c>
      <c r="AD196" s="17">
        <v>0.38848429791898598</v>
      </c>
      <c r="AE196" s="17">
        <v>0.29982102014573903</v>
      </c>
      <c r="AF196" s="17"/>
      <c r="AG196" s="17">
        <v>0.33615546128111601</v>
      </c>
      <c r="AH196" s="17">
        <v>0.33684599205644999</v>
      </c>
      <c r="AI196" s="17"/>
      <c r="AJ196" s="17">
        <v>0.33583675037535499</v>
      </c>
      <c r="AK196" s="17">
        <v>0.323593123677959</v>
      </c>
      <c r="AL196" s="17">
        <v>0.34885739529640297</v>
      </c>
      <c r="AM196" s="17">
        <v>0.33944529385118799</v>
      </c>
      <c r="AN196" s="17"/>
      <c r="AO196" s="17">
        <v>0.31438194716037199</v>
      </c>
      <c r="AP196" s="17">
        <v>0.28676237898576401</v>
      </c>
      <c r="AQ196" s="17">
        <v>0.36907632569054599</v>
      </c>
      <c r="AR196" s="17"/>
      <c r="AS196" s="17">
        <v>0.356805102359459</v>
      </c>
      <c r="AT196" s="17">
        <v>0.29787732782483001</v>
      </c>
      <c r="AU196" s="17">
        <v>0.39372907009136199</v>
      </c>
      <c r="AV196" s="17">
        <v>0.35119309636523599</v>
      </c>
      <c r="AW196" s="17">
        <v>0.392021649065461</v>
      </c>
      <c r="AX196" s="17"/>
      <c r="AY196" s="17">
        <v>0.37901795370882202</v>
      </c>
      <c r="AZ196" s="17">
        <v>0.33640562813573799</v>
      </c>
      <c r="BA196" s="17">
        <v>0.41317321390922801</v>
      </c>
    </row>
    <row r="197" spans="2:53" x14ac:dyDescent="0.35">
      <c r="B197" t="s">
        <v>129</v>
      </c>
      <c r="C197" s="17">
        <v>0.23528971579733801</v>
      </c>
      <c r="D197" s="17">
        <v>0.243712243303423</v>
      </c>
      <c r="E197" s="17">
        <v>0.22687548529668</v>
      </c>
      <c r="F197" s="17"/>
      <c r="G197" s="17">
        <v>0.24069980660112</v>
      </c>
      <c r="H197" s="17">
        <v>0.210211433980447</v>
      </c>
      <c r="I197" s="17">
        <v>0.26365529920676301</v>
      </c>
      <c r="J197" s="17">
        <v>0.24590312676875201</v>
      </c>
      <c r="K197" s="17"/>
      <c r="L197" s="17">
        <v>0.225425818235654</v>
      </c>
      <c r="M197" s="17">
        <v>0.25941690237150999</v>
      </c>
      <c r="N197" s="17">
        <v>0.25994709930503701</v>
      </c>
      <c r="O197" s="17">
        <v>0.200093112503233</v>
      </c>
      <c r="P197" s="17"/>
      <c r="Q197" s="17">
        <v>0.26975031503123498</v>
      </c>
      <c r="R197" s="17">
        <v>0.175930277130848</v>
      </c>
      <c r="S197" s="17">
        <v>0.17669485644335001</v>
      </c>
      <c r="T197" s="17">
        <v>0.24772355213710801</v>
      </c>
      <c r="U197" s="17">
        <v>0.244145641593387</v>
      </c>
      <c r="V197" s="17">
        <v>0.268140482540067</v>
      </c>
      <c r="W197" s="17">
        <v>0.24230443472418101</v>
      </c>
      <c r="X197" s="17">
        <v>0.239359734556814</v>
      </c>
      <c r="Y197" s="17">
        <v>0.25273929312844201</v>
      </c>
      <c r="Z197" s="17"/>
      <c r="AA197" s="17">
        <v>0.19911890863106099</v>
      </c>
      <c r="AB197" s="17">
        <v>0.240629447671836</v>
      </c>
      <c r="AC197" s="17">
        <v>0.24311392834738599</v>
      </c>
      <c r="AD197" s="17">
        <v>0.29273909584373098</v>
      </c>
      <c r="AE197" s="17">
        <v>5.9750328851735E-2</v>
      </c>
      <c r="AF197" s="17"/>
      <c r="AG197" s="17">
        <v>0.240924339295151</v>
      </c>
      <c r="AH197" s="17">
        <v>0.22913036716962801</v>
      </c>
      <c r="AI197" s="17"/>
      <c r="AJ197" s="17">
        <v>0.16938612490969099</v>
      </c>
      <c r="AK197" s="17">
        <v>0.26259278787676099</v>
      </c>
      <c r="AL197" s="17">
        <v>0.24272958000119299</v>
      </c>
      <c r="AM197" s="17">
        <v>0.25806537465677598</v>
      </c>
      <c r="AN197" s="17"/>
      <c r="AO197" s="17">
        <v>0.242804454974024</v>
      </c>
      <c r="AP197" s="17">
        <v>0.219527087452625</v>
      </c>
      <c r="AQ197" s="17">
        <v>0.24067192711670199</v>
      </c>
      <c r="AR197" s="17"/>
      <c r="AS197" s="17">
        <v>0.26206711768089402</v>
      </c>
      <c r="AT197" s="17">
        <v>0.227312950508851</v>
      </c>
      <c r="AU197" s="17">
        <v>0.25619611139152698</v>
      </c>
      <c r="AV197" s="17">
        <v>0.15708586524665999</v>
      </c>
      <c r="AW197" s="17">
        <v>0.17062334500425899</v>
      </c>
      <c r="AX197" s="17"/>
      <c r="AY197" s="17">
        <v>0.27029255755127302</v>
      </c>
      <c r="AZ197" s="17">
        <v>0.227726969685663</v>
      </c>
      <c r="BA197" s="17">
        <v>0.26433392119265597</v>
      </c>
    </row>
    <row r="198" spans="2:53" x14ac:dyDescent="0.35">
      <c r="B198" t="s">
        <v>130</v>
      </c>
      <c r="C198" s="17">
        <v>6.9666933456798794E-2</v>
      </c>
      <c r="D198" s="17">
        <v>7.8331802591643199E-2</v>
      </c>
      <c r="E198" s="17">
        <v>6.1010600057359601E-2</v>
      </c>
      <c r="F198" s="17"/>
      <c r="G198" s="17">
        <v>7.3233998392811694E-2</v>
      </c>
      <c r="H198" s="17">
        <v>6.2634657123349105E-2</v>
      </c>
      <c r="I198" s="17">
        <v>7.0909346878778701E-2</v>
      </c>
      <c r="J198" s="17">
        <v>9.1187815866672503E-2</v>
      </c>
      <c r="K198" s="17"/>
      <c r="L198" s="17">
        <v>6.6520995892609694E-2</v>
      </c>
      <c r="M198" s="17">
        <v>6.7296516124275202E-2</v>
      </c>
      <c r="N198" s="17">
        <v>6.0375107126261297E-2</v>
      </c>
      <c r="O198" s="17">
        <v>7.9985254956647697E-2</v>
      </c>
      <c r="P198" s="17"/>
      <c r="Q198" s="17">
        <v>9.8011583518437001E-2</v>
      </c>
      <c r="R198" s="17">
        <v>6.8177072421791093E-2</v>
      </c>
      <c r="S198" s="17">
        <v>0.105213550379762</v>
      </c>
      <c r="T198" s="17">
        <v>4.3707924153037203E-2</v>
      </c>
      <c r="U198" s="17">
        <v>3.5753774397195799E-2</v>
      </c>
      <c r="V198" s="17">
        <v>8.9518652263407994E-2</v>
      </c>
      <c r="W198" s="17">
        <v>5.0511680928946499E-2</v>
      </c>
      <c r="X198" s="17">
        <v>8.6325815995275307E-2</v>
      </c>
      <c r="Y198" s="17">
        <v>4.30722683884011E-2</v>
      </c>
      <c r="Z198" s="17"/>
      <c r="AA198" s="17">
        <v>7.7209819225091403E-2</v>
      </c>
      <c r="AB198" s="17">
        <v>6.26577523361391E-2</v>
      </c>
      <c r="AC198" s="17">
        <v>4.7784303144894201E-2</v>
      </c>
      <c r="AD198" s="17">
        <v>8.7859391394683295E-2</v>
      </c>
      <c r="AE198" s="17">
        <v>0.18562566549176099</v>
      </c>
      <c r="AF198" s="17"/>
      <c r="AG198" s="17">
        <v>6.9500355894226706E-2</v>
      </c>
      <c r="AH198" s="17">
        <v>6.9849023579028696E-2</v>
      </c>
      <c r="AI198" s="17"/>
      <c r="AJ198" s="17">
        <v>4.7591167742406001E-2</v>
      </c>
      <c r="AK198" s="17">
        <v>4.5172786593491901E-2</v>
      </c>
      <c r="AL198" s="17">
        <v>7.1451559008340298E-2</v>
      </c>
      <c r="AM198" s="17">
        <v>0.11320307226571</v>
      </c>
      <c r="AN198" s="17"/>
      <c r="AO198" s="17">
        <v>7.4313344219993305E-2</v>
      </c>
      <c r="AP198" s="17">
        <v>5.1197630476765697E-2</v>
      </c>
      <c r="AQ198" s="17">
        <v>7.4918474230410398E-2</v>
      </c>
      <c r="AR198" s="17"/>
      <c r="AS198" s="17">
        <v>8.1572681787684495E-2</v>
      </c>
      <c r="AT198" s="17">
        <v>6.7215472297484993E-2</v>
      </c>
      <c r="AU198" s="17">
        <v>4.4966565260714901E-2</v>
      </c>
      <c r="AV198" s="17">
        <v>0</v>
      </c>
      <c r="AW198" s="17">
        <v>6.1546758734701598E-2</v>
      </c>
      <c r="AX198" s="17"/>
      <c r="AY198" s="17">
        <v>9.1539698979920897E-2</v>
      </c>
      <c r="AZ198" s="17">
        <v>6.4995044201997199E-2</v>
      </c>
      <c r="BA198" s="17">
        <v>5.5218631619319399E-2</v>
      </c>
    </row>
    <row r="199" spans="2:53" x14ac:dyDescent="0.35">
      <c r="B199" t="s">
        <v>114</v>
      </c>
      <c r="C199" s="17">
        <v>0.14195023409409199</v>
      </c>
      <c r="D199" s="17">
        <v>0.13747607094004399</v>
      </c>
      <c r="E199" s="17">
        <v>0.14641998976405199</v>
      </c>
      <c r="F199" s="17"/>
      <c r="G199" s="17">
        <v>0.18773331457825199</v>
      </c>
      <c r="H199" s="17">
        <v>0.13261154883795501</v>
      </c>
      <c r="I199" s="17">
        <v>0.126748015264255</v>
      </c>
      <c r="J199" s="17">
        <v>0.17653588543754201</v>
      </c>
      <c r="K199" s="17"/>
      <c r="L199" s="17">
        <v>0.121058877998417</v>
      </c>
      <c r="M199" s="17">
        <v>0.162613001819081</v>
      </c>
      <c r="N199" s="17">
        <v>0.10992646671484201</v>
      </c>
      <c r="O199" s="17">
        <v>0.171772336473551</v>
      </c>
      <c r="P199" s="17"/>
      <c r="Q199" s="17">
        <v>0.19026527306654201</v>
      </c>
      <c r="R199" s="17">
        <v>0.11280933240668201</v>
      </c>
      <c r="S199" s="17">
        <v>0.12616338921014</v>
      </c>
      <c r="T199" s="17">
        <v>0.15969228844619901</v>
      </c>
      <c r="U199" s="17">
        <v>0.135633965175954</v>
      </c>
      <c r="V199" s="17">
        <v>0.113881558922106</v>
      </c>
      <c r="W199" s="17">
        <v>0.172085131243013</v>
      </c>
      <c r="X199" s="17">
        <v>0.19387470296657899</v>
      </c>
      <c r="Y199" s="17">
        <v>9.5504853862827102E-2</v>
      </c>
      <c r="Z199" s="17"/>
      <c r="AA199" s="17">
        <v>0.16882123728665799</v>
      </c>
      <c r="AB199" s="17">
        <v>0.11733295046996001</v>
      </c>
      <c r="AC199" s="17">
        <v>0.164745616378381</v>
      </c>
      <c r="AD199" s="17">
        <v>8.0984841350961206E-2</v>
      </c>
      <c r="AE199" s="17">
        <v>0.126284609591752</v>
      </c>
      <c r="AF199" s="17"/>
      <c r="AG199" s="17">
        <v>0.1358720296224</v>
      </c>
      <c r="AH199" s="17">
        <v>0.14859447223816499</v>
      </c>
      <c r="AI199" s="17"/>
      <c r="AJ199" s="17">
        <v>0.25272954792903801</v>
      </c>
      <c r="AK199" s="17">
        <v>0.168150329043118</v>
      </c>
      <c r="AL199" s="17">
        <v>0.115977909827018</v>
      </c>
      <c r="AM199" s="17">
        <v>4.01900454333005E-2</v>
      </c>
      <c r="AN199" s="17"/>
      <c r="AO199" s="17">
        <v>0.20388867687140899</v>
      </c>
      <c r="AP199" s="17">
        <v>0.12801508454684299</v>
      </c>
      <c r="AQ199" s="17">
        <v>0.11594045834227</v>
      </c>
      <c r="AR199" s="17"/>
      <c r="AS199" s="17">
        <v>0.10753728357594899</v>
      </c>
      <c r="AT199" s="17">
        <v>0.16730667907034</v>
      </c>
      <c r="AU199" s="17">
        <v>9.0426662703105801E-2</v>
      </c>
      <c r="AV199" s="17">
        <v>0.14548045082106001</v>
      </c>
      <c r="AW199" s="17">
        <v>0.15036509464374501</v>
      </c>
      <c r="AX199" s="17"/>
      <c r="AY199" s="17">
        <v>0.10948703044654499</v>
      </c>
      <c r="AZ199" s="17">
        <v>0.14409114460660999</v>
      </c>
      <c r="BA199" s="17">
        <v>0.1145083786365</v>
      </c>
    </row>
    <row r="200" spans="2:53" x14ac:dyDescent="0.35">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row>
    <row r="201" spans="2:53" x14ac:dyDescent="0.35">
      <c r="B201" s="6" t="s">
        <v>151</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row>
    <row r="202" spans="2:53" x14ac:dyDescent="0.35">
      <c r="B202" s="24" t="s">
        <v>84</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row>
    <row r="203" spans="2:53" x14ac:dyDescent="0.35">
      <c r="B203" t="s">
        <v>126</v>
      </c>
      <c r="C203" s="17">
        <v>5.6705920109210897E-2</v>
      </c>
      <c r="D203" s="17">
        <v>5.3842094938695399E-2</v>
      </c>
      <c r="E203" s="17">
        <v>5.9566924134534002E-2</v>
      </c>
      <c r="F203" s="17"/>
      <c r="G203" s="17">
        <v>5.5585837375238499E-2</v>
      </c>
      <c r="H203" s="17">
        <v>5.6564423940249998E-2</v>
      </c>
      <c r="I203" s="17">
        <v>6.0574539003743197E-2</v>
      </c>
      <c r="J203" s="17">
        <v>4.6538962563922197E-2</v>
      </c>
      <c r="K203" s="17"/>
      <c r="L203" s="17">
        <v>5.2725120627488103E-2</v>
      </c>
      <c r="M203" s="17">
        <v>5.7282193471479802E-2</v>
      </c>
      <c r="N203" s="17">
        <v>5.3281387221366799E-2</v>
      </c>
      <c r="O203" s="17">
        <v>6.3646271874451599E-2</v>
      </c>
      <c r="P203" s="17"/>
      <c r="Q203" s="17">
        <v>8.2950584842237302E-2</v>
      </c>
      <c r="R203" s="17">
        <v>5.7709555835585798E-2</v>
      </c>
      <c r="S203" s="17">
        <v>5.0629494777161402E-2</v>
      </c>
      <c r="T203" s="17">
        <v>9.9555954498282903E-2</v>
      </c>
      <c r="U203" s="17">
        <v>4.65840527752081E-2</v>
      </c>
      <c r="V203" s="17">
        <v>1.6394437972321499E-2</v>
      </c>
      <c r="W203" s="17">
        <v>3.1389089530717403E-2</v>
      </c>
      <c r="X203" s="17">
        <v>1.6361141617944799E-2</v>
      </c>
      <c r="Y203" s="17">
        <v>6.3918460747703798E-2</v>
      </c>
      <c r="Z203" s="17"/>
      <c r="AA203" s="17">
        <v>6.9478499177961395E-2</v>
      </c>
      <c r="AB203" s="17">
        <v>4.43523891861679E-2</v>
      </c>
      <c r="AC203" s="17">
        <v>4.9131125593505201E-2</v>
      </c>
      <c r="AD203" s="17">
        <v>5.2286735742288801E-2</v>
      </c>
      <c r="AE203" s="17">
        <v>0.16057118548432001</v>
      </c>
      <c r="AF203" s="17"/>
      <c r="AG203" s="17">
        <v>6.3292556502634698E-2</v>
      </c>
      <c r="AH203" s="17">
        <v>4.9505902247004803E-2</v>
      </c>
      <c r="AI203" s="17"/>
      <c r="AJ203" s="17">
        <v>4.7366442029528499E-2</v>
      </c>
      <c r="AK203" s="17">
        <v>3.8961377069659901E-2</v>
      </c>
      <c r="AL203" s="17">
        <v>6.8712301007169296E-2</v>
      </c>
      <c r="AM203" s="17">
        <v>7.2743346212386095E-2</v>
      </c>
      <c r="AN203" s="17"/>
      <c r="AO203" s="17">
        <v>5.2618550167977701E-2</v>
      </c>
      <c r="AP203" s="17">
        <v>4.8058986154656001E-2</v>
      </c>
      <c r="AQ203" s="17">
        <v>6.3388506996103502E-2</v>
      </c>
      <c r="AR203" s="17"/>
      <c r="AS203" s="17">
        <v>3.8253755732403701E-2</v>
      </c>
      <c r="AT203" s="17">
        <v>6.0085284108311501E-2</v>
      </c>
      <c r="AU203" s="17">
        <v>6.6953921561185806E-2</v>
      </c>
      <c r="AV203" s="17">
        <v>0.14978385654069701</v>
      </c>
      <c r="AW203" s="17">
        <v>8.4309171453221698E-2</v>
      </c>
      <c r="AX203" s="17"/>
      <c r="AY203" s="17">
        <v>1.6074020704233999E-2</v>
      </c>
      <c r="AZ203" s="17">
        <v>6.7830535103772294E-2</v>
      </c>
      <c r="BA203" s="17">
        <v>3.8757629547514501E-2</v>
      </c>
    </row>
    <row r="204" spans="2:53" x14ac:dyDescent="0.35">
      <c r="B204" t="s">
        <v>127</v>
      </c>
      <c r="C204" s="17">
        <v>0.13923381366982701</v>
      </c>
      <c r="D204" s="17">
        <v>0.13590204900370501</v>
      </c>
      <c r="E204" s="17">
        <v>0.142562296225028</v>
      </c>
      <c r="F204" s="17"/>
      <c r="G204" s="17">
        <v>0.173381127434722</v>
      </c>
      <c r="H204" s="17">
        <v>0.114882075970623</v>
      </c>
      <c r="I204" s="17">
        <v>0.146206860792194</v>
      </c>
      <c r="J204" s="17">
        <v>0.180833231330225</v>
      </c>
      <c r="K204" s="17"/>
      <c r="L204" s="17">
        <v>0.13531666067541301</v>
      </c>
      <c r="M204" s="17">
        <v>0.16529695345557499</v>
      </c>
      <c r="N204" s="17">
        <v>0.11133293321394</v>
      </c>
      <c r="O204" s="17">
        <v>0.14146838358247699</v>
      </c>
      <c r="P204" s="17"/>
      <c r="Q204" s="17">
        <v>0.112291739897271</v>
      </c>
      <c r="R204" s="17">
        <v>0.12167227347652999</v>
      </c>
      <c r="S204" s="17">
        <v>0.11437133095005</v>
      </c>
      <c r="T204" s="17">
        <v>0.18455195299928401</v>
      </c>
      <c r="U204" s="17">
        <v>0.13013307447848499</v>
      </c>
      <c r="V204" s="17">
        <v>0.15721849030232601</v>
      </c>
      <c r="W204" s="17">
        <v>0.155913622098029</v>
      </c>
      <c r="X204" s="17">
        <v>0.142788606553886</v>
      </c>
      <c r="Y204" s="17">
        <v>0.152655309861644</v>
      </c>
      <c r="Z204" s="17"/>
      <c r="AA204" s="17">
        <v>0.14150695198680199</v>
      </c>
      <c r="AB204" s="17">
        <v>0.15567372078589101</v>
      </c>
      <c r="AC204" s="17">
        <v>0.125340777044222</v>
      </c>
      <c r="AD204" s="17">
        <v>0.12800854759254099</v>
      </c>
      <c r="AE204" s="17">
        <v>0.167947190434693</v>
      </c>
      <c r="AF204" s="17"/>
      <c r="AG204" s="17">
        <v>0.13655125903978901</v>
      </c>
      <c r="AH204" s="17">
        <v>0.14216618158858799</v>
      </c>
      <c r="AI204" s="17"/>
      <c r="AJ204" s="17">
        <v>9.8470659952370199E-2</v>
      </c>
      <c r="AK204" s="17">
        <v>0.12778743972894199</v>
      </c>
      <c r="AL204" s="17">
        <v>0.16514236357533099</v>
      </c>
      <c r="AM204" s="17">
        <v>0.163862604124036</v>
      </c>
      <c r="AN204" s="17"/>
      <c r="AO204" s="17">
        <v>8.6178769508790304E-2</v>
      </c>
      <c r="AP204" s="17">
        <v>0.16190996259401599</v>
      </c>
      <c r="AQ204" s="17">
        <v>0.153885155663816</v>
      </c>
      <c r="AR204" s="17"/>
      <c r="AS204" s="17">
        <v>0.15271534490587799</v>
      </c>
      <c r="AT204" s="17">
        <v>0.15603670583430701</v>
      </c>
      <c r="AU204" s="17">
        <v>0.100454412008007</v>
      </c>
      <c r="AV204" s="17">
        <v>0</v>
      </c>
      <c r="AW204" s="17">
        <v>0.11727433759842</v>
      </c>
      <c r="AX204" s="17"/>
      <c r="AY204" s="17">
        <v>0.13873608588153</v>
      </c>
      <c r="AZ204" s="17">
        <v>0.147421073449477</v>
      </c>
      <c r="BA204" s="17">
        <v>0.105350452040986</v>
      </c>
    </row>
    <row r="205" spans="2:53" x14ac:dyDescent="0.35">
      <c r="B205" t="s">
        <v>128</v>
      </c>
      <c r="C205" s="17">
        <v>0.31993912927246698</v>
      </c>
      <c r="D205" s="17">
        <v>0.35948127746910502</v>
      </c>
      <c r="E205" s="17">
        <v>0.28043593392198402</v>
      </c>
      <c r="F205" s="17"/>
      <c r="G205" s="17">
        <v>0.24565770797674599</v>
      </c>
      <c r="H205" s="17">
        <v>0.364346180947345</v>
      </c>
      <c r="I205" s="17">
        <v>0.30347911686256002</v>
      </c>
      <c r="J205" s="17">
        <v>0.269287241215586</v>
      </c>
      <c r="K205" s="17"/>
      <c r="L205" s="17">
        <v>0.32748338016436801</v>
      </c>
      <c r="M205" s="17">
        <v>0.32165788945637702</v>
      </c>
      <c r="N205" s="17">
        <v>0.33176731239955698</v>
      </c>
      <c r="O205" s="17">
        <v>0.30087478308319898</v>
      </c>
      <c r="P205" s="17"/>
      <c r="Q205" s="17">
        <v>0.28018690919347899</v>
      </c>
      <c r="R205" s="17">
        <v>0.30407879904284502</v>
      </c>
      <c r="S205" s="17">
        <v>0.335705987252368</v>
      </c>
      <c r="T205" s="17">
        <v>0.26979733889556401</v>
      </c>
      <c r="U205" s="17">
        <v>0.38564486290125599</v>
      </c>
      <c r="V205" s="17">
        <v>0.37999935650956701</v>
      </c>
      <c r="W205" s="17">
        <v>0.32868377762511303</v>
      </c>
      <c r="X205" s="17">
        <v>0.22679871619538899</v>
      </c>
      <c r="Y205" s="17">
        <v>0.35775296985258698</v>
      </c>
      <c r="Z205" s="17"/>
      <c r="AA205" s="17">
        <v>0.341283997093006</v>
      </c>
      <c r="AB205" s="17">
        <v>0.32814215455782098</v>
      </c>
      <c r="AC205" s="17">
        <v>0.32016209100460302</v>
      </c>
      <c r="AD205" s="17">
        <v>0.30215189442142798</v>
      </c>
      <c r="AE205" s="17">
        <v>0.19470847356787399</v>
      </c>
      <c r="AF205" s="17"/>
      <c r="AG205" s="17">
        <v>0.304774700590842</v>
      </c>
      <c r="AH205" s="17">
        <v>0.33651574757295</v>
      </c>
      <c r="AI205" s="17"/>
      <c r="AJ205" s="17">
        <v>0.346778685657881</v>
      </c>
      <c r="AK205" s="17">
        <v>0.30678306565853702</v>
      </c>
      <c r="AL205" s="17">
        <v>0.31726341484982801</v>
      </c>
      <c r="AM205" s="17">
        <v>0.31248049796761501</v>
      </c>
      <c r="AN205" s="17"/>
      <c r="AO205" s="17">
        <v>0.305194521846054</v>
      </c>
      <c r="AP205" s="17">
        <v>0.30995547101159199</v>
      </c>
      <c r="AQ205" s="17">
        <v>0.33159362279023002</v>
      </c>
      <c r="AR205" s="17"/>
      <c r="AS205" s="17">
        <v>0.33033269081560601</v>
      </c>
      <c r="AT205" s="17">
        <v>0.290218306192012</v>
      </c>
      <c r="AU205" s="17">
        <v>0.28882991227279597</v>
      </c>
      <c r="AV205" s="17">
        <v>0.54339695338106297</v>
      </c>
      <c r="AW205" s="17">
        <v>0.35835863896910303</v>
      </c>
      <c r="AX205" s="17"/>
      <c r="AY205" s="17">
        <v>0.30257080503309702</v>
      </c>
      <c r="AZ205" s="17">
        <v>0.32940091116901898</v>
      </c>
      <c r="BA205" s="17">
        <v>0.290752550543526</v>
      </c>
    </row>
    <row r="206" spans="2:53" x14ac:dyDescent="0.35">
      <c r="B206" t="s">
        <v>129</v>
      </c>
      <c r="C206" s="17">
        <v>0.28265699098341401</v>
      </c>
      <c r="D206" s="17">
        <v>0.26997458705227401</v>
      </c>
      <c r="E206" s="17">
        <v>0.295326901518223</v>
      </c>
      <c r="F206" s="17"/>
      <c r="G206" s="17">
        <v>0.28598496799863199</v>
      </c>
      <c r="H206" s="17">
        <v>0.273204324131188</v>
      </c>
      <c r="I206" s="17">
        <v>0.308520296485367</v>
      </c>
      <c r="J206" s="17">
        <v>0.23804620398155901</v>
      </c>
      <c r="K206" s="17"/>
      <c r="L206" s="17">
        <v>0.30503396565630903</v>
      </c>
      <c r="M206" s="17">
        <v>0.265440567746212</v>
      </c>
      <c r="N206" s="17">
        <v>0.29209343550632899</v>
      </c>
      <c r="O206" s="17">
        <v>0.265221495287147</v>
      </c>
      <c r="P206" s="17"/>
      <c r="Q206" s="17">
        <v>0.266513446794505</v>
      </c>
      <c r="R206" s="17">
        <v>0.29130655935181698</v>
      </c>
      <c r="S206" s="17">
        <v>0.271805317152021</v>
      </c>
      <c r="T206" s="17">
        <v>0.25245743841906898</v>
      </c>
      <c r="U206" s="17">
        <v>0.25277121208210701</v>
      </c>
      <c r="V206" s="17">
        <v>0.28489820861172399</v>
      </c>
      <c r="W206" s="17">
        <v>0.270595765203264</v>
      </c>
      <c r="X206" s="17">
        <v>0.39659532198480102</v>
      </c>
      <c r="Y206" s="17">
        <v>0.30966348791142001</v>
      </c>
      <c r="Z206" s="17"/>
      <c r="AA206" s="17">
        <v>0.25131120796720502</v>
      </c>
      <c r="AB206" s="17">
        <v>0.27396454190607999</v>
      </c>
      <c r="AC206" s="17">
        <v>0.29516756052332299</v>
      </c>
      <c r="AD206" s="17">
        <v>0.31371197461259798</v>
      </c>
      <c r="AE206" s="17">
        <v>0.29114748502135201</v>
      </c>
      <c r="AF206" s="17"/>
      <c r="AG206" s="17">
        <v>0.29950461009492402</v>
      </c>
      <c r="AH206" s="17">
        <v>0.26424043490030802</v>
      </c>
      <c r="AI206" s="17"/>
      <c r="AJ206" s="17">
        <v>0.26281750123446301</v>
      </c>
      <c r="AK206" s="17">
        <v>0.30592607798007099</v>
      </c>
      <c r="AL206" s="17">
        <v>0.25784544766927497</v>
      </c>
      <c r="AM206" s="17">
        <v>0.29806737357586599</v>
      </c>
      <c r="AN206" s="17"/>
      <c r="AO206" s="17">
        <v>0.28376363065056898</v>
      </c>
      <c r="AP206" s="17">
        <v>0.29325665641469001</v>
      </c>
      <c r="AQ206" s="17">
        <v>0.27771719770880299</v>
      </c>
      <c r="AR206" s="17"/>
      <c r="AS206" s="17">
        <v>0.30315324207614802</v>
      </c>
      <c r="AT206" s="17">
        <v>0.28088081465270998</v>
      </c>
      <c r="AU206" s="17">
        <v>0.30512533561877597</v>
      </c>
      <c r="AV206" s="17">
        <v>0</v>
      </c>
      <c r="AW206" s="17">
        <v>0.25774689048264998</v>
      </c>
      <c r="AX206" s="17"/>
      <c r="AY206" s="17">
        <v>0.327420695642824</v>
      </c>
      <c r="AZ206" s="17">
        <v>0.27403029232548798</v>
      </c>
      <c r="BA206" s="17">
        <v>0.37192907035490702</v>
      </c>
    </row>
    <row r="207" spans="2:53" x14ac:dyDescent="0.35">
      <c r="B207" t="s">
        <v>130</v>
      </c>
      <c r="C207" s="17">
        <v>0.12884678674442501</v>
      </c>
      <c r="D207" s="17">
        <v>0.121632209584262</v>
      </c>
      <c r="E207" s="17">
        <v>0.136054256847257</v>
      </c>
      <c r="F207" s="17"/>
      <c r="G207" s="17">
        <v>0.17135767425783299</v>
      </c>
      <c r="H207" s="17">
        <v>0.121094743419387</v>
      </c>
      <c r="I207" s="17">
        <v>0.11924233161353499</v>
      </c>
      <c r="J207" s="17">
        <v>0.143094518934436</v>
      </c>
      <c r="K207" s="17"/>
      <c r="L207" s="17">
        <v>0.137958601383421</v>
      </c>
      <c r="M207" s="17">
        <v>0.10969793535434499</v>
      </c>
      <c r="N207" s="17">
        <v>0.123775788462722</v>
      </c>
      <c r="O207" s="17">
        <v>0.14389869801486899</v>
      </c>
      <c r="P207" s="17"/>
      <c r="Q207" s="17">
        <v>0.166991404001189</v>
      </c>
      <c r="R207" s="17">
        <v>0.14538547415057901</v>
      </c>
      <c r="S207" s="17">
        <v>0.14441002971623501</v>
      </c>
      <c r="T207" s="17">
        <v>9.9474753556531903E-2</v>
      </c>
      <c r="U207" s="17">
        <v>0.147883830570889</v>
      </c>
      <c r="V207" s="17">
        <v>0.121574196197304</v>
      </c>
      <c r="W207" s="17">
        <v>0.135645560234919</v>
      </c>
      <c r="X207" s="17">
        <v>8.2557463331294698E-2</v>
      </c>
      <c r="Y207" s="17">
        <v>7.8937972939428405E-2</v>
      </c>
      <c r="Z207" s="17"/>
      <c r="AA207" s="17">
        <v>9.7430623920425397E-2</v>
      </c>
      <c r="AB207" s="17">
        <v>0.121155078066515</v>
      </c>
      <c r="AC207" s="17">
        <v>0.14714376605378601</v>
      </c>
      <c r="AD207" s="17">
        <v>0.171328158004176</v>
      </c>
      <c r="AE207" s="17">
        <v>0.18562566549176099</v>
      </c>
      <c r="AF207" s="17"/>
      <c r="AG207" s="17">
        <v>0.120844170779077</v>
      </c>
      <c r="AH207" s="17">
        <v>0.137594647481417</v>
      </c>
      <c r="AI207" s="17"/>
      <c r="AJ207" s="17">
        <v>0.138788390168818</v>
      </c>
      <c r="AK207" s="17">
        <v>0.14099075871665401</v>
      </c>
      <c r="AL207" s="17">
        <v>0.117586508220963</v>
      </c>
      <c r="AM207" s="17">
        <v>0.11747949389984701</v>
      </c>
      <c r="AN207" s="17"/>
      <c r="AO207" s="17">
        <v>0.18397677002384999</v>
      </c>
      <c r="AP207" s="17">
        <v>0.118829394275759</v>
      </c>
      <c r="AQ207" s="17">
        <v>0.106848111502402</v>
      </c>
      <c r="AR207" s="17"/>
      <c r="AS207" s="17">
        <v>0.131835406162533</v>
      </c>
      <c r="AT207" s="17">
        <v>0.14232099226671899</v>
      </c>
      <c r="AU207" s="17">
        <v>0.17817268442240899</v>
      </c>
      <c r="AV207" s="17">
        <v>0.16133873925718001</v>
      </c>
      <c r="AW207" s="17">
        <v>7.1486097828979495E-2</v>
      </c>
      <c r="AX207" s="17"/>
      <c r="AY207" s="17">
        <v>0.17275183588886001</v>
      </c>
      <c r="AZ207" s="17">
        <v>0.1139405321647</v>
      </c>
      <c r="BA207" s="17">
        <v>0.146938640512325</v>
      </c>
    </row>
    <row r="208" spans="2:53" x14ac:dyDescent="0.35">
      <c r="B208" t="s">
        <v>114</v>
      </c>
      <c r="C208" s="17">
        <v>7.2617359220655597E-2</v>
      </c>
      <c r="D208" s="17">
        <v>5.9167781951957599E-2</v>
      </c>
      <c r="E208" s="17">
        <v>8.6053687352974098E-2</v>
      </c>
      <c r="F208" s="17"/>
      <c r="G208" s="17">
        <v>6.8032684956828002E-2</v>
      </c>
      <c r="H208" s="17">
        <v>6.9908251591206894E-2</v>
      </c>
      <c r="I208" s="17">
        <v>6.1976855242600597E-2</v>
      </c>
      <c r="J208" s="17">
        <v>0.122199841974271</v>
      </c>
      <c r="K208" s="17"/>
      <c r="L208" s="17">
        <v>4.1482271493000301E-2</v>
      </c>
      <c r="M208" s="17">
        <v>8.0624460516012297E-2</v>
      </c>
      <c r="N208" s="17">
        <v>8.7749143196084803E-2</v>
      </c>
      <c r="O208" s="17">
        <v>8.4890368157857193E-2</v>
      </c>
      <c r="P208" s="17"/>
      <c r="Q208" s="17">
        <v>9.1065915271318895E-2</v>
      </c>
      <c r="R208" s="17">
        <v>7.98473381426444E-2</v>
      </c>
      <c r="S208" s="17">
        <v>8.3077840152164198E-2</v>
      </c>
      <c r="T208" s="17">
        <v>9.4162561631269001E-2</v>
      </c>
      <c r="U208" s="17">
        <v>3.6982967192054898E-2</v>
      </c>
      <c r="V208" s="17">
        <v>3.9915310406755902E-2</v>
      </c>
      <c r="W208" s="17">
        <v>7.7772185307956695E-2</v>
      </c>
      <c r="X208" s="17">
        <v>0.134898750316684</v>
      </c>
      <c r="Y208" s="17">
        <v>3.7071798687216502E-2</v>
      </c>
      <c r="Z208" s="17"/>
      <c r="AA208" s="17">
        <v>9.8988719854600393E-2</v>
      </c>
      <c r="AB208" s="17">
        <v>7.6712115497524505E-2</v>
      </c>
      <c r="AC208" s="17">
        <v>6.3054679780560396E-2</v>
      </c>
      <c r="AD208" s="17">
        <v>3.2512689626967801E-2</v>
      </c>
      <c r="AE208" s="17">
        <v>0</v>
      </c>
      <c r="AF208" s="17"/>
      <c r="AG208" s="17">
        <v>7.50327029927325E-2</v>
      </c>
      <c r="AH208" s="17">
        <v>6.9977086209732295E-2</v>
      </c>
      <c r="AI208" s="17"/>
      <c r="AJ208" s="17">
        <v>0.105778320956939</v>
      </c>
      <c r="AK208" s="17">
        <v>7.95512808461354E-2</v>
      </c>
      <c r="AL208" s="17">
        <v>7.3449964677432797E-2</v>
      </c>
      <c r="AM208" s="17">
        <v>3.5366684220249599E-2</v>
      </c>
      <c r="AN208" s="17"/>
      <c r="AO208" s="17">
        <v>8.8267757802759902E-2</v>
      </c>
      <c r="AP208" s="17">
        <v>6.7989529549287303E-2</v>
      </c>
      <c r="AQ208" s="17">
        <v>6.6567405338645996E-2</v>
      </c>
      <c r="AR208" s="17"/>
      <c r="AS208" s="17">
        <v>4.3709560307430798E-2</v>
      </c>
      <c r="AT208" s="17">
        <v>7.0457896945940304E-2</v>
      </c>
      <c r="AU208" s="17">
        <v>6.0463734116826998E-2</v>
      </c>
      <c r="AV208" s="17">
        <v>0.14548045082106001</v>
      </c>
      <c r="AW208" s="17">
        <v>0.11082486366762501</v>
      </c>
      <c r="AX208" s="17"/>
      <c r="AY208" s="17">
        <v>4.2446556849454101E-2</v>
      </c>
      <c r="AZ208" s="17">
        <v>6.7376655787543899E-2</v>
      </c>
      <c r="BA208" s="17">
        <v>4.62716570007419E-2</v>
      </c>
    </row>
    <row r="209" spans="2:53" x14ac:dyDescent="0.35">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row>
    <row r="210" spans="2:53" x14ac:dyDescent="0.35">
      <c r="B210" s="6" t="s">
        <v>152</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row>
    <row r="211" spans="2:53" x14ac:dyDescent="0.35">
      <c r="B211" s="24" t="s">
        <v>84</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row>
    <row r="212" spans="2:53" x14ac:dyDescent="0.35">
      <c r="B212" t="s">
        <v>126</v>
      </c>
      <c r="C212" s="17">
        <v>9.9633847672918802E-2</v>
      </c>
      <c r="D212" s="17">
        <v>9.5690225930052497E-2</v>
      </c>
      <c r="E212" s="17">
        <v>0.103573584566376</v>
      </c>
      <c r="F212" s="17"/>
      <c r="G212" s="17">
        <v>0.11190695066669699</v>
      </c>
      <c r="H212" s="17">
        <v>0.102394828080336</v>
      </c>
      <c r="I212" s="17">
        <v>0.103402188731007</v>
      </c>
      <c r="J212" s="17">
        <v>6.2507948186132797E-2</v>
      </c>
      <c r="K212" s="17"/>
      <c r="L212" s="17">
        <v>0.100997163562676</v>
      </c>
      <c r="M212" s="17">
        <v>0.102406563366083</v>
      </c>
      <c r="N212" s="17">
        <v>7.4935825184485702E-2</v>
      </c>
      <c r="O212" s="17">
        <v>0.117410637371603</v>
      </c>
      <c r="P212" s="17"/>
      <c r="Q212" s="17">
        <v>0.113289302291641</v>
      </c>
      <c r="R212" s="17">
        <v>0.10374810765699501</v>
      </c>
      <c r="S212" s="17">
        <v>0.13505616043337401</v>
      </c>
      <c r="T212" s="17">
        <v>0.132155296589585</v>
      </c>
      <c r="U212" s="17">
        <v>0.143074221361944</v>
      </c>
      <c r="V212" s="17">
        <v>5.7015673466971298E-2</v>
      </c>
      <c r="W212" s="17">
        <v>5.0296411346237101E-2</v>
      </c>
      <c r="X212" s="17">
        <v>5.5060794699815598E-2</v>
      </c>
      <c r="Y212" s="17">
        <v>8.4240726888580197E-2</v>
      </c>
      <c r="Z212" s="17"/>
      <c r="AA212" s="17">
        <v>0.124612179318296</v>
      </c>
      <c r="AB212" s="17">
        <v>9.3749624405418799E-2</v>
      </c>
      <c r="AC212" s="17">
        <v>7.0122266380621495E-2</v>
      </c>
      <c r="AD212" s="17">
        <v>7.6261569222653897E-2</v>
      </c>
      <c r="AE212" s="17">
        <v>9.38179605111749E-2</v>
      </c>
      <c r="AF212" s="17"/>
      <c r="AG212" s="17">
        <v>0.11267814092032399</v>
      </c>
      <c r="AH212" s="17">
        <v>8.5374802726253099E-2</v>
      </c>
      <c r="AI212" s="17"/>
      <c r="AJ212" s="17">
        <v>8.4633646940603893E-2</v>
      </c>
      <c r="AK212" s="17">
        <v>9.1750547345041997E-2</v>
      </c>
      <c r="AL212" s="17">
        <v>9.8733060161349806E-2</v>
      </c>
      <c r="AM212" s="17">
        <v>0.121932380323184</v>
      </c>
      <c r="AN212" s="17"/>
      <c r="AO212" s="17">
        <v>9.4564361164199695E-2</v>
      </c>
      <c r="AP212" s="17">
        <v>0.13188741558320399</v>
      </c>
      <c r="AQ212" s="17">
        <v>8.9760157762357198E-2</v>
      </c>
      <c r="AR212" s="17"/>
      <c r="AS212" s="17">
        <v>7.8315450563433003E-2</v>
      </c>
      <c r="AT212" s="17">
        <v>0.11403790103195199</v>
      </c>
      <c r="AU212" s="17">
        <v>0.106731002367835</v>
      </c>
      <c r="AV212" s="17">
        <v>0.27206778520562502</v>
      </c>
      <c r="AW212" s="17">
        <v>0.119478892680319</v>
      </c>
      <c r="AX212" s="17"/>
      <c r="AY212" s="17">
        <v>5.0467689806252998E-2</v>
      </c>
      <c r="AZ212" s="17">
        <v>0.111270715687478</v>
      </c>
      <c r="BA212" s="17">
        <v>9.4443571532090001E-2</v>
      </c>
    </row>
    <row r="213" spans="2:53" x14ac:dyDescent="0.35">
      <c r="B213" t="s">
        <v>127</v>
      </c>
      <c r="C213" s="17">
        <v>0.20095015310047201</v>
      </c>
      <c r="D213" s="17">
        <v>0.17602632031722901</v>
      </c>
      <c r="E213" s="17">
        <v>0.22584943349421899</v>
      </c>
      <c r="F213" s="17"/>
      <c r="G213" s="17">
        <v>0.19728189883227201</v>
      </c>
      <c r="H213" s="17">
        <v>0.20963567504840799</v>
      </c>
      <c r="I213" s="17">
        <v>0.18327027254869099</v>
      </c>
      <c r="J213" s="17">
        <v>0.22371876299104501</v>
      </c>
      <c r="K213" s="17"/>
      <c r="L213" s="17">
        <v>0.190380121825142</v>
      </c>
      <c r="M213" s="17">
        <v>0.18778802425167601</v>
      </c>
      <c r="N213" s="17">
        <v>0.213518151968493</v>
      </c>
      <c r="O213" s="17">
        <v>0.21579836248911799</v>
      </c>
      <c r="P213" s="17"/>
      <c r="Q213" s="17">
        <v>0.13393009894364999</v>
      </c>
      <c r="R213" s="17">
        <v>0.20638427442166399</v>
      </c>
      <c r="S213" s="17">
        <v>0.17519069400319201</v>
      </c>
      <c r="T213" s="17">
        <v>0.16100817444156701</v>
      </c>
      <c r="U213" s="17">
        <v>0.25099108377666002</v>
      </c>
      <c r="V213" s="17">
        <v>0.186621997416898</v>
      </c>
      <c r="W213" s="17">
        <v>0.298436789356403</v>
      </c>
      <c r="X213" s="17">
        <v>0.15640979501156899</v>
      </c>
      <c r="Y213" s="17">
        <v>0.260601735975242</v>
      </c>
      <c r="Z213" s="17"/>
      <c r="AA213" s="17">
        <v>0.237442219818957</v>
      </c>
      <c r="AB213" s="17">
        <v>0.213246025403587</v>
      </c>
      <c r="AC213" s="17">
        <v>0.18877539545358099</v>
      </c>
      <c r="AD213" s="17">
        <v>0.181044711442467</v>
      </c>
      <c r="AE213" s="17">
        <v>0.29801292433204102</v>
      </c>
      <c r="AF213" s="17"/>
      <c r="AG213" s="17">
        <v>0.188498965854524</v>
      </c>
      <c r="AH213" s="17">
        <v>0.21456085896333099</v>
      </c>
      <c r="AI213" s="17"/>
      <c r="AJ213" s="17">
        <v>0.166093329965217</v>
      </c>
      <c r="AK213" s="17">
        <v>0.20651849420530899</v>
      </c>
      <c r="AL213" s="17">
        <v>0.19231682043461101</v>
      </c>
      <c r="AM213" s="17">
        <v>0.23360443540013801</v>
      </c>
      <c r="AN213" s="17"/>
      <c r="AO213" s="17">
        <v>0.141469229161127</v>
      </c>
      <c r="AP213" s="17">
        <v>0.25481554505137999</v>
      </c>
      <c r="AQ213" s="17">
        <v>0.20621998536667699</v>
      </c>
      <c r="AR213" s="17"/>
      <c r="AS213" s="17">
        <v>0.218117526742272</v>
      </c>
      <c r="AT213" s="17">
        <v>0.19805952745904701</v>
      </c>
      <c r="AU213" s="17">
        <v>0.20283835143234699</v>
      </c>
      <c r="AV213" s="17">
        <v>7.4172802361419501E-2</v>
      </c>
      <c r="AW213" s="17">
        <v>0.19254565821533001</v>
      </c>
      <c r="AX213" s="17"/>
      <c r="AY213" s="17">
        <v>0.166168149850874</v>
      </c>
      <c r="AZ213" s="17">
        <v>0.21385553464145299</v>
      </c>
      <c r="BA213" s="17">
        <v>0.15722301746692899</v>
      </c>
    </row>
    <row r="214" spans="2:53" x14ac:dyDescent="0.35">
      <c r="B214" t="s">
        <v>128</v>
      </c>
      <c r="C214" s="17">
        <v>0.29586108869731798</v>
      </c>
      <c r="D214" s="17">
        <v>0.32275664183441799</v>
      </c>
      <c r="E214" s="17">
        <v>0.26899203028524998</v>
      </c>
      <c r="F214" s="17"/>
      <c r="G214" s="17">
        <v>0.22282216009001199</v>
      </c>
      <c r="H214" s="17">
        <v>0.30340201275379203</v>
      </c>
      <c r="I214" s="17">
        <v>0.323750700836829</v>
      </c>
      <c r="J214" s="17">
        <v>0.26015293444485099</v>
      </c>
      <c r="K214" s="17"/>
      <c r="L214" s="17">
        <v>0.32358867758921001</v>
      </c>
      <c r="M214" s="17">
        <v>0.30590751753960899</v>
      </c>
      <c r="N214" s="17">
        <v>0.31098680790574501</v>
      </c>
      <c r="O214" s="17">
        <v>0.24333981814946701</v>
      </c>
      <c r="P214" s="17"/>
      <c r="Q214" s="17">
        <v>0.29618119738322901</v>
      </c>
      <c r="R214" s="17">
        <v>0.33187971078640099</v>
      </c>
      <c r="S214" s="17">
        <v>0.30041329311196202</v>
      </c>
      <c r="T214" s="17">
        <v>0.30012664421914398</v>
      </c>
      <c r="U214" s="17">
        <v>0.26414364979598098</v>
      </c>
      <c r="V214" s="17">
        <v>0.34224429622945401</v>
      </c>
      <c r="W214" s="17">
        <v>0.197104492596472</v>
      </c>
      <c r="X214" s="17">
        <v>0.31280265437124699</v>
      </c>
      <c r="Y214" s="17">
        <v>0.29269256331508597</v>
      </c>
      <c r="Z214" s="17"/>
      <c r="AA214" s="17">
        <v>0.22950957887015599</v>
      </c>
      <c r="AB214" s="17">
        <v>0.3147830054472</v>
      </c>
      <c r="AC214" s="17">
        <v>0.33435988003286099</v>
      </c>
      <c r="AD214" s="17">
        <v>0.31668208001709303</v>
      </c>
      <c r="AE214" s="17">
        <v>0.22939139444963499</v>
      </c>
      <c r="AF214" s="17"/>
      <c r="AG214" s="17">
        <v>0.31174526290134402</v>
      </c>
      <c r="AH214" s="17">
        <v>0.27849769846834399</v>
      </c>
      <c r="AI214" s="17"/>
      <c r="AJ214" s="17">
        <v>0.27264935405941199</v>
      </c>
      <c r="AK214" s="17">
        <v>0.26688945003881898</v>
      </c>
      <c r="AL214" s="17">
        <v>0.32438975907360201</v>
      </c>
      <c r="AM214" s="17">
        <v>0.32103605518535799</v>
      </c>
      <c r="AN214" s="17"/>
      <c r="AO214" s="17">
        <v>0.238909027635406</v>
      </c>
      <c r="AP214" s="17">
        <v>0.25191878092669601</v>
      </c>
      <c r="AQ214" s="17">
        <v>0.34387504341859698</v>
      </c>
      <c r="AR214" s="17"/>
      <c r="AS214" s="17">
        <v>0.33479948430168599</v>
      </c>
      <c r="AT214" s="17">
        <v>0.24371630006702799</v>
      </c>
      <c r="AU214" s="17">
        <v>0.34994532660031302</v>
      </c>
      <c r="AV214" s="17">
        <v>0.346940222354716</v>
      </c>
      <c r="AW214" s="17">
        <v>0.30020902154294998</v>
      </c>
      <c r="AX214" s="17"/>
      <c r="AY214" s="17">
        <v>0.34699619099548601</v>
      </c>
      <c r="AZ214" s="17">
        <v>0.28663575866841601</v>
      </c>
      <c r="BA214" s="17">
        <v>0.33971915968490701</v>
      </c>
    </row>
    <row r="215" spans="2:53" x14ac:dyDescent="0.35">
      <c r="B215" t="s">
        <v>129</v>
      </c>
      <c r="C215" s="17">
        <v>0.17897419427278199</v>
      </c>
      <c r="D215" s="17">
        <v>0.180848044904976</v>
      </c>
      <c r="E215" s="17">
        <v>0.17710218956496801</v>
      </c>
      <c r="F215" s="17"/>
      <c r="G215" s="17">
        <v>0.24908858111068199</v>
      </c>
      <c r="H215" s="17">
        <v>0.166730514281722</v>
      </c>
      <c r="I215" s="17">
        <v>0.16160041922093599</v>
      </c>
      <c r="J215" s="17">
        <v>0.20497094833033599</v>
      </c>
      <c r="K215" s="17"/>
      <c r="L215" s="17">
        <v>0.180666094537035</v>
      </c>
      <c r="M215" s="17">
        <v>0.16934163739032301</v>
      </c>
      <c r="N215" s="17">
        <v>0.196442609609112</v>
      </c>
      <c r="O215" s="17">
        <v>0.16850849242626501</v>
      </c>
      <c r="P215" s="17"/>
      <c r="Q215" s="17">
        <v>0.145182832358877</v>
      </c>
      <c r="R215" s="17">
        <v>0.183337224302285</v>
      </c>
      <c r="S215" s="17">
        <v>0.16716638183283899</v>
      </c>
      <c r="T215" s="17">
        <v>0.195049278772293</v>
      </c>
      <c r="U215" s="17">
        <v>0.17003160955544999</v>
      </c>
      <c r="V215" s="17">
        <v>0.21186388205248899</v>
      </c>
      <c r="W215" s="17">
        <v>0.19224555153452999</v>
      </c>
      <c r="X215" s="17">
        <v>0.203663881944355</v>
      </c>
      <c r="Y215" s="17">
        <v>0.17209966958808301</v>
      </c>
      <c r="Z215" s="17"/>
      <c r="AA215" s="17">
        <v>0.15125372718038299</v>
      </c>
      <c r="AB215" s="17">
        <v>0.157695905679298</v>
      </c>
      <c r="AC215" s="17">
        <v>0.18482287029809</v>
      </c>
      <c r="AD215" s="17">
        <v>0.26543686397881</v>
      </c>
      <c r="AE215" s="17">
        <v>0.13017995454783901</v>
      </c>
      <c r="AF215" s="17"/>
      <c r="AG215" s="17">
        <v>0.16863144212892101</v>
      </c>
      <c r="AH215" s="17">
        <v>0.19028011670908301</v>
      </c>
      <c r="AI215" s="17"/>
      <c r="AJ215" s="17">
        <v>0.15050346823292199</v>
      </c>
      <c r="AK215" s="17">
        <v>0.196374457625663</v>
      </c>
      <c r="AL215" s="17">
        <v>0.172175904978568</v>
      </c>
      <c r="AM215" s="17">
        <v>0.19194293421339001</v>
      </c>
      <c r="AN215" s="17"/>
      <c r="AO215" s="17">
        <v>0.21390501004082299</v>
      </c>
      <c r="AP215" s="17">
        <v>0.150639325472047</v>
      </c>
      <c r="AQ215" s="17">
        <v>0.175535576399105</v>
      </c>
      <c r="AR215" s="17"/>
      <c r="AS215" s="17">
        <v>0.17371016709798101</v>
      </c>
      <c r="AT215" s="17">
        <v>0.197259538701683</v>
      </c>
      <c r="AU215" s="17">
        <v>0.162358296631604</v>
      </c>
      <c r="AV215" s="17">
        <v>0.16133873925718001</v>
      </c>
      <c r="AW215" s="17">
        <v>0.136917559814035</v>
      </c>
      <c r="AX215" s="17"/>
      <c r="AY215" s="17">
        <v>0.224152358199184</v>
      </c>
      <c r="AZ215" s="17">
        <v>0.172562366756769</v>
      </c>
      <c r="BA215" s="17">
        <v>0.18102336735188801</v>
      </c>
    </row>
    <row r="216" spans="2:53" x14ac:dyDescent="0.35">
      <c r="B216" t="s">
        <v>130</v>
      </c>
      <c r="C216" s="17">
        <v>6.8757501856216194E-2</v>
      </c>
      <c r="D216" s="17">
        <v>7.1906823732349301E-2</v>
      </c>
      <c r="E216" s="17">
        <v>6.5611282367184706E-2</v>
      </c>
      <c r="F216" s="17"/>
      <c r="G216" s="17">
        <v>7.1841844159004797E-2</v>
      </c>
      <c r="H216" s="17">
        <v>6.9099589516620902E-2</v>
      </c>
      <c r="I216" s="17">
        <v>6.8693575830564499E-2</v>
      </c>
      <c r="J216" s="17">
        <v>6.4040856581510194E-2</v>
      </c>
      <c r="K216" s="17"/>
      <c r="L216" s="17">
        <v>6.4157135382912706E-2</v>
      </c>
      <c r="M216" s="17">
        <v>6.8681322374463005E-2</v>
      </c>
      <c r="N216" s="17">
        <v>7.9656935524565001E-2</v>
      </c>
      <c r="O216" s="17">
        <v>6.4488652687685194E-2</v>
      </c>
      <c r="P216" s="17"/>
      <c r="Q216" s="17">
        <v>0.121606042669896</v>
      </c>
      <c r="R216" s="17">
        <v>5.5579362851420303E-2</v>
      </c>
      <c r="S216" s="17">
        <v>5.3348639616175399E-2</v>
      </c>
      <c r="T216" s="17">
        <v>3.1303763806216398E-2</v>
      </c>
      <c r="U216" s="17">
        <v>6.1584397946389098E-2</v>
      </c>
      <c r="V216" s="17">
        <v>8.1776017942744306E-2</v>
      </c>
      <c r="W216" s="17">
        <v>9.8540695693119101E-2</v>
      </c>
      <c r="X216" s="17">
        <v>3.2899303178425099E-2</v>
      </c>
      <c r="Y216" s="17">
        <v>4.3550973242047701E-2</v>
      </c>
      <c r="Z216" s="17"/>
      <c r="AA216" s="17">
        <v>6.8173102434834501E-2</v>
      </c>
      <c r="AB216" s="17">
        <v>6.9654710096605593E-2</v>
      </c>
      <c r="AC216" s="17">
        <v>5.5411507684385103E-2</v>
      </c>
      <c r="AD216" s="17">
        <v>9.06016669524735E-2</v>
      </c>
      <c r="AE216" s="17">
        <v>0.18562566549176099</v>
      </c>
      <c r="AF216" s="17"/>
      <c r="AG216" s="17">
        <v>7.6862635881984706E-2</v>
      </c>
      <c r="AH216" s="17">
        <v>5.9897576049567303E-2</v>
      </c>
      <c r="AI216" s="17"/>
      <c r="AJ216" s="17">
        <v>5.9220010739540703E-2</v>
      </c>
      <c r="AK216" s="17">
        <v>6.0809788021725403E-2</v>
      </c>
      <c r="AL216" s="17">
        <v>7.6507745023156104E-2</v>
      </c>
      <c r="AM216" s="17">
        <v>7.8526280587097999E-2</v>
      </c>
      <c r="AN216" s="17"/>
      <c r="AO216" s="17">
        <v>7.1855342049489804E-2</v>
      </c>
      <c r="AP216" s="17">
        <v>5.2999481549567802E-2</v>
      </c>
      <c r="AQ216" s="17">
        <v>7.3571037317098797E-2</v>
      </c>
      <c r="AR216" s="17"/>
      <c r="AS216" s="17">
        <v>8.4654854451485101E-2</v>
      </c>
      <c r="AT216" s="17">
        <v>7.4465914008938303E-2</v>
      </c>
      <c r="AU216" s="17">
        <v>4.0960892974256903E-2</v>
      </c>
      <c r="AV216" s="17">
        <v>0</v>
      </c>
      <c r="AW216" s="17">
        <v>6.5258681003211499E-2</v>
      </c>
      <c r="AX216" s="17"/>
      <c r="AY216" s="17">
        <v>9.4739645711943807E-2</v>
      </c>
      <c r="AZ216" s="17">
        <v>6.3632616943334303E-2</v>
      </c>
      <c r="BA216" s="17">
        <v>8.8974608072762307E-2</v>
      </c>
    </row>
    <row r="217" spans="2:53" x14ac:dyDescent="0.35">
      <c r="B217" t="s">
        <v>114</v>
      </c>
      <c r="C217" s="17">
        <v>0.15582321440029301</v>
      </c>
      <c r="D217" s="17">
        <v>0.15277194328097601</v>
      </c>
      <c r="E217" s="17">
        <v>0.158871479722002</v>
      </c>
      <c r="F217" s="17"/>
      <c r="G217" s="17">
        <v>0.147058565141332</v>
      </c>
      <c r="H217" s="17">
        <v>0.14873738031912101</v>
      </c>
      <c r="I217" s="17">
        <v>0.159282842831972</v>
      </c>
      <c r="J217" s="17">
        <v>0.18460854946612401</v>
      </c>
      <c r="K217" s="17"/>
      <c r="L217" s="17">
        <v>0.140210807103024</v>
      </c>
      <c r="M217" s="17">
        <v>0.16587493507784601</v>
      </c>
      <c r="N217" s="17">
        <v>0.124459669807599</v>
      </c>
      <c r="O217" s="17">
        <v>0.19045403687586099</v>
      </c>
      <c r="P217" s="17"/>
      <c r="Q217" s="17">
        <v>0.18981052635270701</v>
      </c>
      <c r="R217" s="17">
        <v>0.11907131998123301</v>
      </c>
      <c r="S217" s="17">
        <v>0.16882483100245699</v>
      </c>
      <c r="T217" s="17">
        <v>0.18035684217119499</v>
      </c>
      <c r="U217" s="17">
        <v>0.110175037563575</v>
      </c>
      <c r="V217" s="17">
        <v>0.120478132891443</v>
      </c>
      <c r="W217" s="17">
        <v>0.16337605947323899</v>
      </c>
      <c r="X217" s="17">
        <v>0.239163570794589</v>
      </c>
      <c r="Y217" s="17">
        <v>0.146814330990961</v>
      </c>
      <c r="Z217" s="17"/>
      <c r="AA217" s="17">
        <v>0.18900919237737299</v>
      </c>
      <c r="AB217" s="17">
        <v>0.150870728967891</v>
      </c>
      <c r="AC217" s="17">
        <v>0.16650808015046101</v>
      </c>
      <c r="AD217" s="17">
        <v>6.9973108386502295E-2</v>
      </c>
      <c r="AE217" s="17">
        <v>6.2972100667549005E-2</v>
      </c>
      <c r="AF217" s="17"/>
      <c r="AG217" s="17">
        <v>0.14158355231290201</v>
      </c>
      <c r="AH217" s="17">
        <v>0.17138894708342201</v>
      </c>
      <c r="AI217" s="17"/>
      <c r="AJ217" s="17">
        <v>0.26690019006230398</v>
      </c>
      <c r="AK217" s="17">
        <v>0.17765726276344099</v>
      </c>
      <c r="AL217" s="17">
        <v>0.13587671032871201</v>
      </c>
      <c r="AM217" s="17">
        <v>5.29579142908327E-2</v>
      </c>
      <c r="AN217" s="17"/>
      <c r="AO217" s="17">
        <v>0.23929702994895399</v>
      </c>
      <c r="AP217" s="17">
        <v>0.15773945141710499</v>
      </c>
      <c r="AQ217" s="17">
        <v>0.11103819973616499</v>
      </c>
      <c r="AR217" s="17"/>
      <c r="AS217" s="17">
        <v>0.11040251684314301</v>
      </c>
      <c r="AT217" s="17">
        <v>0.17246081873135199</v>
      </c>
      <c r="AU217" s="17">
        <v>0.137166129993644</v>
      </c>
      <c r="AV217" s="17">
        <v>0.14548045082106001</v>
      </c>
      <c r="AW217" s="17">
        <v>0.18559018674415401</v>
      </c>
      <c r="AX217" s="17"/>
      <c r="AY217" s="17">
        <v>0.117475965436259</v>
      </c>
      <c r="AZ217" s="17">
        <v>0.15204300730255099</v>
      </c>
      <c r="BA217" s="17">
        <v>0.138616275891424</v>
      </c>
    </row>
    <row r="218" spans="2:53" x14ac:dyDescent="0.35">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row>
    <row r="219" spans="2:53" x14ac:dyDescent="0.35">
      <c r="B219" s="6" t="s">
        <v>153</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row>
    <row r="220" spans="2:53" x14ac:dyDescent="0.35">
      <c r="B220" s="24" t="s">
        <v>84</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row>
    <row r="221" spans="2:53" x14ac:dyDescent="0.35">
      <c r="B221" t="s">
        <v>126</v>
      </c>
      <c r="C221" s="17">
        <v>6.4352855529553804E-2</v>
      </c>
      <c r="D221" s="17">
        <v>6.5733648805252703E-2</v>
      </c>
      <c r="E221" s="17">
        <v>6.2973422468979606E-2</v>
      </c>
      <c r="F221" s="17"/>
      <c r="G221" s="17">
        <v>5.0710723474238002E-2</v>
      </c>
      <c r="H221" s="17">
        <v>6.5488162096997996E-2</v>
      </c>
      <c r="I221" s="17">
        <v>6.4397609203899295E-2</v>
      </c>
      <c r="J221" s="17">
        <v>7.4877656512994106E-2</v>
      </c>
      <c r="K221" s="17"/>
      <c r="L221" s="17">
        <v>7.1343010325743E-2</v>
      </c>
      <c r="M221" s="17">
        <v>6.6535064978247002E-2</v>
      </c>
      <c r="N221" s="17">
        <v>5.2435142592744399E-2</v>
      </c>
      <c r="O221" s="17">
        <v>6.5278989329539003E-2</v>
      </c>
      <c r="P221" s="17"/>
      <c r="Q221" s="17">
        <v>9.0129233955593802E-2</v>
      </c>
      <c r="R221" s="17">
        <v>7.6355815969937596E-2</v>
      </c>
      <c r="S221" s="17">
        <v>5.3043197725099599E-2</v>
      </c>
      <c r="T221" s="17">
        <v>8.65732011885023E-2</v>
      </c>
      <c r="U221" s="17">
        <v>5.7607201214224101E-2</v>
      </c>
      <c r="V221" s="17">
        <v>3.2061993433674399E-2</v>
      </c>
      <c r="W221" s="17">
        <v>5.1544403763348602E-2</v>
      </c>
      <c r="X221" s="17">
        <v>0</v>
      </c>
      <c r="Y221" s="17">
        <v>7.1441101844516602E-2</v>
      </c>
      <c r="Z221" s="17"/>
      <c r="AA221" s="17">
        <v>8.2567431655010196E-2</v>
      </c>
      <c r="AB221" s="17">
        <v>4.6935710731055201E-2</v>
      </c>
      <c r="AC221" s="17">
        <v>5.0343365280497397E-2</v>
      </c>
      <c r="AD221" s="17">
        <v>7.3832573902188295E-2</v>
      </c>
      <c r="AE221" s="17">
        <v>9.38179605111749E-2</v>
      </c>
      <c r="AF221" s="17"/>
      <c r="AG221" s="17">
        <v>6.6620951931022701E-2</v>
      </c>
      <c r="AH221" s="17">
        <v>6.1873542321967998E-2</v>
      </c>
      <c r="AI221" s="17"/>
      <c r="AJ221" s="17">
        <v>6.4344451277961706E-2</v>
      </c>
      <c r="AK221" s="17">
        <v>4.2641522674008399E-2</v>
      </c>
      <c r="AL221" s="17">
        <v>6.2756962107631195E-2</v>
      </c>
      <c r="AM221" s="17">
        <v>8.8559588149856205E-2</v>
      </c>
      <c r="AN221" s="17"/>
      <c r="AO221" s="17">
        <v>6.5219756937461806E-2</v>
      </c>
      <c r="AP221" s="17">
        <v>8.0110366171170594E-2</v>
      </c>
      <c r="AQ221" s="17">
        <v>5.8162367270046499E-2</v>
      </c>
      <c r="AR221" s="17"/>
      <c r="AS221" s="17">
        <v>5.7033264417395001E-2</v>
      </c>
      <c r="AT221" s="17">
        <v>7.0003665987263999E-2</v>
      </c>
      <c r="AU221" s="17">
        <v>9.3942878049929707E-2</v>
      </c>
      <c r="AV221" s="17">
        <v>0.14978385654069701</v>
      </c>
      <c r="AW221" s="17">
        <v>4.2825549118640102E-2</v>
      </c>
      <c r="AX221" s="17"/>
      <c r="AY221" s="17">
        <v>1.1459899643211501E-2</v>
      </c>
      <c r="AZ221" s="17">
        <v>7.3058819039846706E-2</v>
      </c>
      <c r="BA221" s="17">
        <v>4.9328116524610902E-2</v>
      </c>
    </row>
    <row r="222" spans="2:53" x14ac:dyDescent="0.35">
      <c r="B222" t="s">
        <v>127</v>
      </c>
      <c r="C222" s="17">
        <v>0.15147437267956601</v>
      </c>
      <c r="D222" s="17">
        <v>0.13427422276165399</v>
      </c>
      <c r="E222" s="17">
        <v>0.16865757878374599</v>
      </c>
      <c r="F222" s="17"/>
      <c r="G222" s="17">
        <v>0.120960494851926</v>
      </c>
      <c r="H222" s="17">
        <v>0.158217611543332</v>
      </c>
      <c r="I222" s="17">
        <v>0.162410562588684</v>
      </c>
      <c r="J222" s="17">
        <v>0.123753025737881</v>
      </c>
      <c r="K222" s="17"/>
      <c r="L222" s="17">
        <v>0.115446704847547</v>
      </c>
      <c r="M222" s="17">
        <v>0.184707682325048</v>
      </c>
      <c r="N222" s="17">
        <v>0.14332942879576299</v>
      </c>
      <c r="O222" s="17">
        <v>0.16359506001530899</v>
      </c>
      <c r="P222" s="17"/>
      <c r="Q222" s="17">
        <v>8.9971506584489894E-2</v>
      </c>
      <c r="R222" s="17">
        <v>0.154638820699046</v>
      </c>
      <c r="S222" s="17">
        <v>0.15592576215746001</v>
      </c>
      <c r="T222" s="17">
        <v>0.17473027487057499</v>
      </c>
      <c r="U222" s="17">
        <v>0.21687575401010201</v>
      </c>
      <c r="V222" s="17">
        <v>0.141502305526889</v>
      </c>
      <c r="W222" s="17">
        <v>0.193556849313368</v>
      </c>
      <c r="X222" s="17">
        <v>0.12127472483802</v>
      </c>
      <c r="Y222" s="17">
        <v>0.152291150215833</v>
      </c>
      <c r="Z222" s="17"/>
      <c r="AA222" s="17">
        <v>0.17169004825680101</v>
      </c>
      <c r="AB222" s="17">
        <v>0.17921570499699699</v>
      </c>
      <c r="AC222" s="17">
        <v>0.113447382739619</v>
      </c>
      <c r="AD222" s="17">
        <v>8.9783324862338906E-2</v>
      </c>
      <c r="AE222" s="17">
        <v>0.27311408084633898</v>
      </c>
      <c r="AF222" s="17"/>
      <c r="AG222" s="17">
        <v>0.15194721451708601</v>
      </c>
      <c r="AH222" s="17">
        <v>0.150957497377394</v>
      </c>
      <c r="AI222" s="17"/>
      <c r="AJ222" s="17">
        <v>9.84292210502863E-2</v>
      </c>
      <c r="AK222" s="17">
        <v>0.17819117146368199</v>
      </c>
      <c r="AL222" s="17">
        <v>0.157230949161004</v>
      </c>
      <c r="AM222" s="17">
        <v>0.16504406274157199</v>
      </c>
      <c r="AN222" s="17"/>
      <c r="AO222" s="17">
        <v>9.9502650171259699E-2</v>
      </c>
      <c r="AP222" s="17">
        <v>0.172013218644922</v>
      </c>
      <c r="AQ222" s="17">
        <v>0.168489111301763</v>
      </c>
      <c r="AR222" s="17"/>
      <c r="AS222" s="17">
        <v>0.14407138336379199</v>
      </c>
      <c r="AT222" s="17">
        <v>0.16204905530213901</v>
      </c>
      <c r="AU222" s="17">
        <v>0.13332711889745499</v>
      </c>
      <c r="AV222" s="17">
        <v>0.196456731026347</v>
      </c>
      <c r="AW222" s="17">
        <v>0.16741871288660501</v>
      </c>
      <c r="AX222" s="17"/>
      <c r="AY222" s="17">
        <v>0.115799141073059</v>
      </c>
      <c r="AZ222" s="17">
        <v>0.17316127594157099</v>
      </c>
      <c r="BA222" s="17">
        <v>9.5146602676115202E-2</v>
      </c>
    </row>
    <row r="223" spans="2:53" x14ac:dyDescent="0.35">
      <c r="B223" t="s">
        <v>128</v>
      </c>
      <c r="C223" s="17">
        <v>0.31797500721230298</v>
      </c>
      <c r="D223" s="17">
        <v>0.32948620569743198</v>
      </c>
      <c r="E223" s="17">
        <v>0.30647514837269502</v>
      </c>
      <c r="F223" s="17"/>
      <c r="G223" s="17">
        <v>0.35741241049106198</v>
      </c>
      <c r="H223" s="17">
        <v>0.32021820382521199</v>
      </c>
      <c r="I223" s="17">
        <v>0.31017493447988198</v>
      </c>
      <c r="J223" s="17">
        <v>0.28828183110373101</v>
      </c>
      <c r="K223" s="17"/>
      <c r="L223" s="17">
        <v>0.337111786676488</v>
      </c>
      <c r="M223" s="17">
        <v>0.28051257651975298</v>
      </c>
      <c r="N223" s="17">
        <v>0.35119590000754802</v>
      </c>
      <c r="O223" s="17">
        <v>0.30830572768026998</v>
      </c>
      <c r="P223" s="17"/>
      <c r="Q223" s="17">
        <v>0.23361603339917</v>
      </c>
      <c r="R223" s="17">
        <v>0.38199775646667</v>
      </c>
      <c r="S223" s="17">
        <v>0.34610496134959801</v>
      </c>
      <c r="T223" s="17">
        <v>0.29980445428518099</v>
      </c>
      <c r="U223" s="17">
        <v>0.29843333910646203</v>
      </c>
      <c r="V223" s="17">
        <v>0.33944466959631697</v>
      </c>
      <c r="W223" s="17">
        <v>0.28151548024301598</v>
      </c>
      <c r="X223" s="17">
        <v>0.26148341671485997</v>
      </c>
      <c r="Y223" s="17">
        <v>0.39047764492270898</v>
      </c>
      <c r="Z223" s="17"/>
      <c r="AA223" s="17">
        <v>0.27413323373303899</v>
      </c>
      <c r="AB223" s="17">
        <v>0.35781703304910001</v>
      </c>
      <c r="AC223" s="17">
        <v>0.35902519867135502</v>
      </c>
      <c r="AD223" s="17">
        <v>0.28665820821083299</v>
      </c>
      <c r="AE223" s="17">
        <v>0.22114697141131801</v>
      </c>
      <c r="AF223" s="17"/>
      <c r="AG223" s="17">
        <v>0.32179380549279102</v>
      </c>
      <c r="AH223" s="17">
        <v>0.31380058278846201</v>
      </c>
      <c r="AI223" s="17"/>
      <c r="AJ223" s="17">
        <v>0.30058354722234498</v>
      </c>
      <c r="AK223" s="17">
        <v>0.29340440193547201</v>
      </c>
      <c r="AL223" s="17">
        <v>0.34804572495288899</v>
      </c>
      <c r="AM223" s="17">
        <v>0.33201786208016398</v>
      </c>
      <c r="AN223" s="17"/>
      <c r="AO223" s="17">
        <v>0.30117530996488301</v>
      </c>
      <c r="AP223" s="17">
        <v>0.264027532300039</v>
      </c>
      <c r="AQ223" s="17">
        <v>0.34967315368985902</v>
      </c>
      <c r="AR223" s="17"/>
      <c r="AS223" s="17">
        <v>0.33229288122919198</v>
      </c>
      <c r="AT223" s="17">
        <v>0.29820757306616902</v>
      </c>
      <c r="AU223" s="17">
        <v>0.31100326353006702</v>
      </c>
      <c r="AV223" s="17">
        <v>0.35119309636523599</v>
      </c>
      <c r="AW223" s="17">
        <v>0.34592432051276001</v>
      </c>
      <c r="AX223" s="17"/>
      <c r="AY223" s="17">
        <v>0.34466860140431999</v>
      </c>
      <c r="AZ223" s="17">
        <v>0.30140665787114601</v>
      </c>
      <c r="BA223" s="17">
        <v>0.354718645020342</v>
      </c>
    </row>
    <row r="224" spans="2:53" x14ac:dyDescent="0.35">
      <c r="B224" t="s">
        <v>129</v>
      </c>
      <c r="C224" s="17">
        <v>0.22217009232341201</v>
      </c>
      <c r="D224" s="17">
        <v>0.23381297712648899</v>
      </c>
      <c r="E224" s="17">
        <v>0.21053867688963501</v>
      </c>
      <c r="F224" s="17"/>
      <c r="G224" s="17">
        <v>0.18134809610727901</v>
      </c>
      <c r="H224" s="17">
        <v>0.21542257541422399</v>
      </c>
      <c r="I224" s="17">
        <v>0.25966243077321299</v>
      </c>
      <c r="J224" s="17">
        <v>0.179979238793115</v>
      </c>
      <c r="K224" s="17"/>
      <c r="L224" s="17">
        <v>0.28483007349519301</v>
      </c>
      <c r="M224" s="17">
        <v>0.211999117494375</v>
      </c>
      <c r="N224" s="17">
        <v>0.20193205901174699</v>
      </c>
      <c r="O224" s="17">
        <v>0.183773276163647</v>
      </c>
      <c r="P224" s="17"/>
      <c r="Q224" s="17">
        <v>0.31319303631379197</v>
      </c>
      <c r="R224" s="17">
        <v>0.18297413011976299</v>
      </c>
      <c r="S224" s="17">
        <v>0.177746823535917</v>
      </c>
      <c r="T224" s="17">
        <v>0.20073033122821901</v>
      </c>
      <c r="U224" s="17">
        <v>0.21254429195690799</v>
      </c>
      <c r="V224" s="17">
        <v>0.25298806808638402</v>
      </c>
      <c r="W224" s="17">
        <v>0.203521624368565</v>
      </c>
      <c r="X224" s="17">
        <v>0.22041641216258301</v>
      </c>
      <c r="Y224" s="17">
        <v>0.19421006765450799</v>
      </c>
      <c r="Z224" s="17"/>
      <c r="AA224" s="17">
        <v>0.14827159395900799</v>
      </c>
      <c r="AB224" s="17">
        <v>0.21221344894767399</v>
      </c>
      <c r="AC224" s="17">
        <v>0.23570638005598399</v>
      </c>
      <c r="AD224" s="17">
        <v>0.391521731610186</v>
      </c>
      <c r="AE224" s="17">
        <v>0.16654499288767299</v>
      </c>
      <c r="AF224" s="17"/>
      <c r="AG224" s="17">
        <v>0.24207069571320899</v>
      </c>
      <c r="AH224" s="17">
        <v>0.20041624235861499</v>
      </c>
      <c r="AI224" s="17"/>
      <c r="AJ224" s="17">
        <v>0.20467944560381701</v>
      </c>
      <c r="AK224" s="17">
        <v>0.24097316686089901</v>
      </c>
      <c r="AL224" s="17">
        <v>0.216726453717762</v>
      </c>
      <c r="AM224" s="17">
        <v>0.22277043395987001</v>
      </c>
      <c r="AN224" s="17"/>
      <c r="AO224" s="17">
        <v>0.20628482876465301</v>
      </c>
      <c r="AP224" s="17">
        <v>0.26508096438914103</v>
      </c>
      <c r="AQ224" s="17">
        <v>0.21047411361787199</v>
      </c>
      <c r="AR224" s="17"/>
      <c r="AS224" s="17">
        <v>0.27225098608129999</v>
      </c>
      <c r="AT224" s="17">
        <v>0.19000481879669001</v>
      </c>
      <c r="AU224" s="17">
        <v>0.26975074735634702</v>
      </c>
      <c r="AV224" s="17">
        <v>7.63459844929643E-2</v>
      </c>
      <c r="AW224" s="17">
        <v>0.17498923437907701</v>
      </c>
      <c r="AX224" s="17"/>
      <c r="AY224" s="17">
        <v>0.30682891836884602</v>
      </c>
      <c r="AZ224" s="17">
        <v>0.21014445141229199</v>
      </c>
      <c r="BA224" s="17">
        <v>0.28922823144012699</v>
      </c>
    </row>
    <row r="225" spans="2:53" x14ac:dyDescent="0.35">
      <c r="B225" t="s">
        <v>130</v>
      </c>
      <c r="C225" s="17">
        <v>7.3289664868338406E-2</v>
      </c>
      <c r="D225" s="17">
        <v>8.1821044694286499E-2</v>
      </c>
      <c r="E225" s="17">
        <v>6.4766689277896194E-2</v>
      </c>
      <c r="F225" s="17"/>
      <c r="G225" s="17">
        <v>0.10821958673858301</v>
      </c>
      <c r="H225" s="17">
        <v>6.9302294563307804E-2</v>
      </c>
      <c r="I225" s="17">
        <v>5.5780346736162299E-2</v>
      </c>
      <c r="J225" s="17">
        <v>0.104925735862151</v>
      </c>
      <c r="K225" s="17"/>
      <c r="L225" s="17">
        <v>7.6044833595620406E-2</v>
      </c>
      <c r="M225" s="17">
        <v>6.7916780110786806E-2</v>
      </c>
      <c r="N225" s="17">
        <v>7.37409884849652E-2</v>
      </c>
      <c r="O225" s="17">
        <v>7.1797876667569399E-2</v>
      </c>
      <c r="P225" s="17"/>
      <c r="Q225" s="17">
        <v>9.9036712507861502E-2</v>
      </c>
      <c r="R225" s="17">
        <v>8.4483890996083597E-2</v>
      </c>
      <c r="S225" s="17">
        <v>9.2940287797605298E-2</v>
      </c>
      <c r="T225" s="17">
        <v>5.5069168079625898E-2</v>
      </c>
      <c r="U225" s="17">
        <v>4.6130358361961603E-2</v>
      </c>
      <c r="V225" s="17">
        <v>7.4993448565023005E-2</v>
      </c>
      <c r="W225" s="17">
        <v>5.0227646213969399E-2</v>
      </c>
      <c r="X225" s="17">
        <v>0.13562373399213801</v>
      </c>
      <c r="Y225" s="17">
        <v>3.6274507900593E-2</v>
      </c>
      <c r="Z225" s="17"/>
      <c r="AA225" s="17">
        <v>7.3988844026454101E-2</v>
      </c>
      <c r="AB225" s="17">
        <v>5.0155904071612203E-2</v>
      </c>
      <c r="AC225" s="17">
        <v>8.1267748591337202E-2</v>
      </c>
      <c r="AD225" s="17">
        <v>9.4320217544710899E-2</v>
      </c>
      <c r="AE225" s="17">
        <v>0.245375994343496</v>
      </c>
      <c r="AF225" s="17"/>
      <c r="AG225" s="17">
        <v>7.7087088570709894E-2</v>
      </c>
      <c r="AH225" s="17">
        <v>6.9138605533297898E-2</v>
      </c>
      <c r="AI225" s="17"/>
      <c r="AJ225" s="17">
        <v>7.9428116010949998E-2</v>
      </c>
      <c r="AK225" s="17">
        <v>4.90892955218213E-2</v>
      </c>
      <c r="AL225" s="17">
        <v>7.7205512952977104E-2</v>
      </c>
      <c r="AM225" s="17">
        <v>8.9729602429201499E-2</v>
      </c>
      <c r="AN225" s="17"/>
      <c r="AO225" s="17">
        <v>9.9386000509175801E-2</v>
      </c>
      <c r="AP225" s="17">
        <v>6.4611026772229893E-2</v>
      </c>
      <c r="AQ225" s="17">
        <v>6.3915451013413394E-2</v>
      </c>
      <c r="AR225" s="17"/>
      <c r="AS225" s="17">
        <v>7.0234333868870097E-2</v>
      </c>
      <c r="AT225" s="17">
        <v>9.2700957877167506E-2</v>
      </c>
      <c r="AU225" s="17">
        <v>4.42516835777996E-2</v>
      </c>
      <c r="AV225" s="17">
        <v>8.0739880753695994E-2</v>
      </c>
      <c r="AW225" s="17">
        <v>3.8395334897632902E-2</v>
      </c>
      <c r="AX225" s="17"/>
      <c r="AY225" s="17">
        <v>9.1031638238043305E-2</v>
      </c>
      <c r="AZ225" s="17">
        <v>7.1475966677067099E-2</v>
      </c>
      <c r="BA225" s="17">
        <v>6.9202029004856003E-2</v>
      </c>
    </row>
    <row r="226" spans="2:53" x14ac:dyDescent="0.35">
      <c r="B226" t="s">
        <v>114</v>
      </c>
      <c r="C226" s="17">
        <v>0.17073800738682701</v>
      </c>
      <c r="D226" s="17">
        <v>0.15487190091488701</v>
      </c>
      <c r="E226" s="17">
        <v>0.18658848420704899</v>
      </c>
      <c r="F226" s="17"/>
      <c r="G226" s="17">
        <v>0.18134868833691201</v>
      </c>
      <c r="H226" s="17">
        <v>0.17135115255692701</v>
      </c>
      <c r="I226" s="17">
        <v>0.147574116218159</v>
      </c>
      <c r="J226" s="17">
        <v>0.22818251199012701</v>
      </c>
      <c r="K226" s="17"/>
      <c r="L226" s="17">
        <v>0.11522359105940901</v>
      </c>
      <c r="M226" s="17">
        <v>0.18832877857179101</v>
      </c>
      <c r="N226" s="17">
        <v>0.17736648110723299</v>
      </c>
      <c r="O226" s="17">
        <v>0.207249070143665</v>
      </c>
      <c r="P226" s="17"/>
      <c r="Q226" s="17">
        <v>0.17405347723909301</v>
      </c>
      <c r="R226" s="17">
        <v>0.119549585748499</v>
      </c>
      <c r="S226" s="17">
        <v>0.17423896743431999</v>
      </c>
      <c r="T226" s="17">
        <v>0.183092570347896</v>
      </c>
      <c r="U226" s="17">
        <v>0.16840905535034101</v>
      </c>
      <c r="V226" s="17">
        <v>0.15900951479171399</v>
      </c>
      <c r="W226" s="17">
        <v>0.21963399609773299</v>
      </c>
      <c r="X226" s="17">
        <v>0.26120171229239902</v>
      </c>
      <c r="Y226" s="17">
        <v>0.15530552746184101</v>
      </c>
      <c r="Z226" s="17"/>
      <c r="AA226" s="17">
        <v>0.24934884836968699</v>
      </c>
      <c r="AB226" s="17">
        <v>0.153662198203562</v>
      </c>
      <c r="AC226" s="17">
        <v>0.16020992466120801</v>
      </c>
      <c r="AD226" s="17">
        <v>6.3883943869742305E-2</v>
      </c>
      <c r="AE226" s="17">
        <v>0</v>
      </c>
      <c r="AF226" s="17"/>
      <c r="AG226" s="17">
        <v>0.14048024377518201</v>
      </c>
      <c r="AH226" s="17">
        <v>0.203813529620264</v>
      </c>
      <c r="AI226" s="17"/>
      <c r="AJ226" s="17">
        <v>0.25253521883463997</v>
      </c>
      <c r="AK226" s="17">
        <v>0.195700441544118</v>
      </c>
      <c r="AL226" s="17">
        <v>0.13803439710773699</v>
      </c>
      <c r="AM226" s="17">
        <v>0.101878450639335</v>
      </c>
      <c r="AN226" s="17"/>
      <c r="AO226" s="17">
        <v>0.22843145365256601</v>
      </c>
      <c r="AP226" s="17">
        <v>0.154156891722497</v>
      </c>
      <c r="AQ226" s="17">
        <v>0.14928580310704601</v>
      </c>
      <c r="AR226" s="17"/>
      <c r="AS226" s="17">
        <v>0.12411715103944999</v>
      </c>
      <c r="AT226" s="17">
        <v>0.18703392897057</v>
      </c>
      <c r="AU226" s="17">
        <v>0.14772430858840099</v>
      </c>
      <c r="AV226" s="17">
        <v>0.14548045082106001</v>
      </c>
      <c r="AW226" s="17">
        <v>0.23044684820528399</v>
      </c>
      <c r="AX226" s="17"/>
      <c r="AY226" s="17">
        <v>0.13021180127251999</v>
      </c>
      <c r="AZ226" s="17">
        <v>0.17075282905807801</v>
      </c>
      <c r="BA226" s="17">
        <v>0.14237637533394901</v>
      </c>
    </row>
    <row r="227" spans="2:53"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row>
    <row r="228" spans="2:53" x14ac:dyDescent="0.35">
      <c r="B228" s="6" t="s">
        <v>164</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row>
    <row r="229" spans="2:53" x14ac:dyDescent="0.35">
      <c r="B229" s="24" t="s">
        <v>84</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row>
    <row r="230" spans="2:53" x14ac:dyDescent="0.35">
      <c r="B230" t="s">
        <v>159</v>
      </c>
      <c r="C230" s="17">
        <v>0.27620790307744197</v>
      </c>
      <c r="D230" s="17">
        <v>0.23710533275619999</v>
      </c>
      <c r="E230" s="17">
        <v>0.31527195357931498</v>
      </c>
      <c r="F230" s="17"/>
      <c r="G230" s="17">
        <v>0.22188407786806</v>
      </c>
      <c r="H230" s="17">
        <v>0.28244054354375497</v>
      </c>
      <c r="I230" s="17">
        <v>0.277055904603009</v>
      </c>
      <c r="J230" s="17">
        <v>0.30887703719068899</v>
      </c>
      <c r="K230" s="17"/>
      <c r="L230" s="17">
        <v>0.36566849234492399</v>
      </c>
      <c r="M230" s="17">
        <v>0.247827221157814</v>
      </c>
      <c r="N230" s="17">
        <v>0.24260381544042001</v>
      </c>
      <c r="O230" s="17">
        <v>0.23578280459786499</v>
      </c>
      <c r="P230" s="17"/>
      <c r="Q230" s="17">
        <v>0.27893393713322301</v>
      </c>
      <c r="R230" s="17">
        <v>0.25001927218855402</v>
      </c>
      <c r="S230" s="17">
        <v>0.30037732640054399</v>
      </c>
      <c r="T230" s="17">
        <v>0.32445165388951402</v>
      </c>
      <c r="U230" s="17">
        <v>0.26805698204434603</v>
      </c>
      <c r="V230" s="17">
        <v>0.22102364204608599</v>
      </c>
      <c r="W230" s="17">
        <v>0.25111820669623602</v>
      </c>
      <c r="X230" s="17">
        <v>0.37869802327464003</v>
      </c>
      <c r="Y230" s="17">
        <v>0.276299251628841</v>
      </c>
      <c r="Z230" s="17"/>
      <c r="AA230" s="17">
        <v>0.21135445579937701</v>
      </c>
      <c r="AB230" s="17">
        <v>0.25371764904169097</v>
      </c>
      <c r="AC230" s="17">
        <v>0.33134407277668199</v>
      </c>
      <c r="AD230" s="17">
        <v>0.35629856703381302</v>
      </c>
      <c r="AE230" s="17">
        <v>0.12618830376649601</v>
      </c>
      <c r="AF230" s="17"/>
      <c r="AG230" s="17">
        <v>0.29768237804632602</v>
      </c>
      <c r="AH230" s="17">
        <v>0.25273361451464299</v>
      </c>
      <c r="AI230" s="17"/>
      <c r="AJ230" s="17">
        <v>0.29959231350772803</v>
      </c>
      <c r="AK230" s="17">
        <v>0.28822384989877398</v>
      </c>
      <c r="AL230" s="17">
        <v>0.25432842958435198</v>
      </c>
      <c r="AM230" s="17">
        <v>0.26267717224669201</v>
      </c>
      <c r="AN230" s="17"/>
      <c r="AO230" s="17">
        <v>0.27522462769140998</v>
      </c>
      <c r="AP230" s="17">
        <v>0.247078017791131</v>
      </c>
      <c r="AQ230" s="17">
        <v>0.28638416471111</v>
      </c>
      <c r="AR230" s="17"/>
      <c r="AS230" s="17">
        <v>0.31465396612935798</v>
      </c>
      <c r="AT230" s="17">
        <v>0.23407215996536301</v>
      </c>
      <c r="AU230" s="17">
        <v>0.40983968307080099</v>
      </c>
      <c r="AV230" s="17">
        <v>0.380679823715314</v>
      </c>
      <c r="AW230" s="17">
        <v>0.23561593937586001</v>
      </c>
      <c r="AX230" s="17"/>
      <c r="AY230" s="17">
        <v>0.26688410772490201</v>
      </c>
      <c r="AZ230" s="17">
        <v>0.27131831331227801</v>
      </c>
      <c r="BA230" s="17">
        <v>0.33763966462261003</v>
      </c>
    </row>
    <row r="231" spans="2:53" x14ac:dyDescent="0.35">
      <c r="B231" t="s">
        <v>160</v>
      </c>
      <c r="C231" s="17">
        <v>0.54249569609157999</v>
      </c>
      <c r="D231" s="17">
        <v>0.57154182304289802</v>
      </c>
      <c r="E231" s="17">
        <v>0.51347818238881204</v>
      </c>
      <c r="F231" s="17"/>
      <c r="G231" s="17">
        <v>0.57254312978825705</v>
      </c>
      <c r="H231" s="17">
        <v>0.51209616015121195</v>
      </c>
      <c r="I231" s="17">
        <v>0.580409412300114</v>
      </c>
      <c r="J231" s="17">
        <v>0.517854068946762</v>
      </c>
      <c r="K231" s="17"/>
      <c r="L231" s="17">
        <v>0.48438720297932802</v>
      </c>
      <c r="M231" s="17">
        <v>0.56790501574861596</v>
      </c>
      <c r="N231" s="17">
        <v>0.59056127869393105</v>
      </c>
      <c r="O231" s="17">
        <v>0.53869944630379196</v>
      </c>
      <c r="P231" s="17"/>
      <c r="Q231" s="17">
        <v>0.57782810623436698</v>
      </c>
      <c r="R231" s="17">
        <v>0.56125757279215005</v>
      </c>
      <c r="S231" s="17">
        <v>0.53113110261804097</v>
      </c>
      <c r="T231" s="17">
        <v>0.50525605881814395</v>
      </c>
      <c r="U231" s="17">
        <v>0.56457762892929098</v>
      </c>
      <c r="V231" s="17">
        <v>0.59152417837284299</v>
      </c>
      <c r="W231" s="17">
        <v>0.50617877456275195</v>
      </c>
      <c r="X231" s="17">
        <v>0.46582349026597603</v>
      </c>
      <c r="Y231" s="17">
        <v>0.51354317670125704</v>
      </c>
      <c r="Z231" s="17"/>
      <c r="AA231" s="17">
        <v>0.58399400932666901</v>
      </c>
      <c r="AB231" s="17">
        <v>0.54755314469846195</v>
      </c>
      <c r="AC231" s="17">
        <v>0.49886211877039699</v>
      </c>
      <c r="AD231" s="17">
        <v>0.53821119784479399</v>
      </c>
      <c r="AE231" s="17">
        <v>0.65965614248850102</v>
      </c>
      <c r="AF231" s="17"/>
      <c r="AG231" s="17">
        <v>0.54308464704889103</v>
      </c>
      <c r="AH231" s="17">
        <v>0.54185189899100905</v>
      </c>
      <c r="AI231" s="17"/>
      <c r="AJ231" s="17">
        <v>0.57189199246238298</v>
      </c>
      <c r="AK231" s="17">
        <v>0.52108305339285799</v>
      </c>
      <c r="AL231" s="17">
        <v>0.56611131359628097</v>
      </c>
      <c r="AM231" s="17">
        <v>0.51779024055589695</v>
      </c>
      <c r="AN231" s="17"/>
      <c r="AO231" s="17">
        <v>0.50903476527061498</v>
      </c>
      <c r="AP231" s="17">
        <v>0.56296679385500203</v>
      </c>
      <c r="AQ231" s="17">
        <v>0.55152419973640898</v>
      </c>
      <c r="AR231" s="17"/>
      <c r="AS231" s="17">
        <v>0.52873872017507295</v>
      </c>
      <c r="AT231" s="17">
        <v>0.56624903957703898</v>
      </c>
      <c r="AU231" s="17">
        <v>0.48372625781636402</v>
      </c>
      <c r="AV231" s="17">
        <v>0.54764982739158297</v>
      </c>
      <c r="AW231" s="17">
        <v>0.55209230538276999</v>
      </c>
      <c r="AX231" s="17"/>
      <c r="AY231" s="17">
        <v>0.57524312004072597</v>
      </c>
      <c r="AZ231" s="17">
        <v>0.54930516896349502</v>
      </c>
      <c r="BA231" s="17">
        <v>0.51682116376149101</v>
      </c>
    </row>
    <row r="232" spans="2:53" x14ac:dyDescent="0.35">
      <c r="B232" t="s">
        <v>161</v>
      </c>
      <c r="C232" s="17">
        <v>0.15305780431806901</v>
      </c>
      <c r="D232" s="17">
        <v>0.164237347239932</v>
      </c>
      <c r="E232" s="17">
        <v>0.141889274328871</v>
      </c>
      <c r="F232" s="17"/>
      <c r="G232" s="17">
        <v>0.17213176067889199</v>
      </c>
      <c r="H232" s="17">
        <v>0.16743431922102001</v>
      </c>
      <c r="I232" s="17">
        <v>0.126935815635981</v>
      </c>
      <c r="J232" s="17">
        <v>0.152569936889937</v>
      </c>
      <c r="K232" s="17"/>
      <c r="L232" s="17">
        <v>0.13157380109455699</v>
      </c>
      <c r="M232" s="17">
        <v>0.157507827559521</v>
      </c>
      <c r="N232" s="17">
        <v>0.14900749836232</v>
      </c>
      <c r="O232" s="17">
        <v>0.17580900408668401</v>
      </c>
      <c r="P232" s="17"/>
      <c r="Q232" s="17">
        <v>0.114117504821955</v>
      </c>
      <c r="R232" s="17">
        <v>0.165305222711778</v>
      </c>
      <c r="S232" s="17">
        <v>0.15737171127720001</v>
      </c>
      <c r="T232" s="17">
        <v>0.16020556932799601</v>
      </c>
      <c r="U232" s="17">
        <v>0.120528241191899</v>
      </c>
      <c r="V232" s="17">
        <v>0.12923333743382701</v>
      </c>
      <c r="W232" s="17">
        <v>0.21453478816309601</v>
      </c>
      <c r="X232" s="17">
        <v>0.103783840082373</v>
      </c>
      <c r="Y232" s="17">
        <v>0.195971842167564</v>
      </c>
      <c r="Z232" s="17"/>
      <c r="AA232" s="17">
        <v>0.1638282162753</v>
      </c>
      <c r="AB232" s="17">
        <v>0.17225721198087299</v>
      </c>
      <c r="AC232" s="17">
        <v>0.14926748482845301</v>
      </c>
      <c r="AD232" s="17">
        <v>8.9446791652472907E-2</v>
      </c>
      <c r="AE232" s="17">
        <v>0.214155553745003</v>
      </c>
      <c r="AF232" s="17"/>
      <c r="AG232" s="17">
        <v>0.13872410990477399</v>
      </c>
      <c r="AH232" s="17">
        <v>0.16872632610107899</v>
      </c>
      <c r="AI232" s="17"/>
      <c r="AJ232" s="17">
        <v>0.114724559953084</v>
      </c>
      <c r="AK232" s="17">
        <v>0.152756761919497</v>
      </c>
      <c r="AL232" s="17">
        <v>0.14312840200801399</v>
      </c>
      <c r="AM232" s="17">
        <v>0.196096333202186</v>
      </c>
      <c r="AN232" s="17"/>
      <c r="AO232" s="17">
        <v>0.165969925527367</v>
      </c>
      <c r="AP232" s="17">
        <v>0.16199007020137801</v>
      </c>
      <c r="AQ232" s="17">
        <v>0.14374308375005199</v>
      </c>
      <c r="AR232" s="17"/>
      <c r="AS232" s="17">
        <v>0.147250564865338</v>
      </c>
      <c r="AT232" s="17">
        <v>0.16173830418935001</v>
      </c>
      <c r="AU232" s="17">
        <v>5.7374294119035697E-2</v>
      </c>
      <c r="AV232" s="17">
        <v>7.1670348893102406E-2</v>
      </c>
      <c r="AW232" s="17">
        <v>0.18354961376984499</v>
      </c>
      <c r="AX232" s="17"/>
      <c r="AY232" s="17">
        <v>0.14867673173698101</v>
      </c>
      <c r="AZ232" s="17">
        <v>0.15167908671042801</v>
      </c>
      <c r="BA232" s="17">
        <v>0.108307571219282</v>
      </c>
    </row>
    <row r="233" spans="2:53" x14ac:dyDescent="0.35">
      <c r="B233" t="s">
        <v>162</v>
      </c>
      <c r="C233" s="17">
        <v>1.4136488470746901E-2</v>
      </c>
      <c r="D233" s="17">
        <v>1.64548348010847E-2</v>
      </c>
      <c r="E233" s="17">
        <v>1.1820425936106899E-2</v>
      </c>
      <c r="F233" s="17"/>
      <c r="G233" s="17">
        <v>1.617142621345E-2</v>
      </c>
      <c r="H233" s="17">
        <v>1.4944717856583399E-2</v>
      </c>
      <c r="I233" s="17">
        <v>1.29238146632697E-2</v>
      </c>
      <c r="J233" s="17">
        <v>1.2226247246316E-2</v>
      </c>
      <c r="K233" s="17"/>
      <c r="L233" s="17">
        <v>1.1635922598084301E-2</v>
      </c>
      <c r="M233" s="17">
        <v>1.9563781613667001E-2</v>
      </c>
      <c r="N233" s="17">
        <v>1.0132475020426799E-2</v>
      </c>
      <c r="O233" s="17">
        <v>1.4772792534750201E-2</v>
      </c>
      <c r="P233" s="17"/>
      <c r="Q233" s="17">
        <v>1.49165322366696E-2</v>
      </c>
      <c r="R233" s="17">
        <v>1.1729882291794801E-2</v>
      </c>
      <c r="S233" s="17">
        <v>1.1119859704215E-2</v>
      </c>
      <c r="T233" s="17">
        <v>0</v>
      </c>
      <c r="U233" s="17">
        <v>4.6837147834464098E-2</v>
      </c>
      <c r="V233" s="17">
        <v>3.4627909452226498E-2</v>
      </c>
      <c r="W233" s="17">
        <v>0</v>
      </c>
      <c r="X233" s="17">
        <v>0</v>
      </c>
      <c r="Y233" s="17">
        <v>7.1971879010594604E-3</v>
      </c>
      <c r="Z233" s="17"/>
      <c r="AA233" s="17">
        <v>1.12336868657004E-2</v>
      </c>
      <c r="AB233" s="17">
        <v>1.19372639490814E-2</v>
      </c>
      <c r="AC233" s="17">
        <v>1.3098927875084701E-2</v>
      </c>
      <c r="AD233" s="17">
        <v>8.3525930183108894E-3</v>
      </c>
      <c r="AE233" s="17">
        <v>0</v>
      </c>
      <c r="AF233" s="17"/>
      <c r="AG233" s="17">
        <v>1.15681532675745E-2</v>
      </c>
      <c r="AH233" s="17">
        <v>1.6944000261960399E-2</v>
      </c>
      <c r="AI233" s="17"/>
      <c r="AJ233" s="17">
        <v>8.4108682843218301E-3</v>
      </c>
      <c r="AK233" s="17">
        <v>1.79834009800043E-2</v>
      </c>
      <c r="AL233" s="17">
        <v>2.1568672241868099E-2</v>
      </c>
      <c r="AM233" s="17">
        <v>8.4648127443247793E-3</v>
      </c>
      <c r="AN233" s="17"/>
      <c r="AO233" s="17">
        <v>2.7591714145621699E-2</v>
      </c>
      <c r="AP233" s="17">
        <v>1.39583210784253E-2</v>
      </c>
      <c r="AQ233" s="17">
        <v>7.9011543085159199E-3</v>
      </c>
      <c r="AR233" s="17"/>
      <c r="AS233" s="17">
        <v>6.6894378776001101E-3</v>
      </c>
      <c r="AT233" s="17">
        <v>1.66315588975194E-2</v>
      </c>
      <c r="AU233" s="17">
        <v>3.4741715343577201E-2</v>
      </c>
      <c r="AV233" s="17">
        <v>0</v>
      </c>
      <c r="AW233" s="17">
        <v>0</v>
      </c>
      <c r="AX233" s="17"/>
      <c r="AY233" s="17">
        <v>4.6809334132721604E-3</v>
      </c>
      <c r="AZ233" s="17">
        <v>1.2141418814321001E-2</v>
      </c>
      <c r="BA233" s="17">
        <v>2.6213123293860399E-2</v>
      </c>
    </row>
    <row r="234" spans="2:53" x14ac:dyDescent="0.35">
      <c r="B234" t="s">
        <v>114</v>
      </c>
      <c r="C234" s="17">
        <v>1.41021080421618E-2</v>
      </c>
      <c r="D234" s="17">
        <v>1.0660662159884701E-2</v>
      </c>
      <c r="E234" s="17">
        <v>1.75401637668951E-2</v>
      </c>
      <c r="F234" s="17"/>
      <c r="G234" s="17">
        <v>1.7269605451341E-2</v>
      </c>
      <c r="H234" s="17">
        <v>2.30842592274304E-2</v>
      </c>
      <c r="I234" s="17">
        <v>2.6750527976258302E-3</v>
      </c>
      <c r="J234" s="17">
        <v>8.4727097262962594E-3</v>
      </c>
      <c r="K234" s="17"/>
      <c r="L234" s="17">
        <v>6.7345809831072696E-3</v>
      </c>
      <c r="M234" s="17">
        <v>7.19615392038168E-3</v>
      </c>
      <c r="N234" s="17">
        <v>7.6949324829023698E-3</v>
      </c>
      <c r="O234" s="17">
        <v>3.4935952476908901E-2</v>
      </c>
      <c r="P234" s="17"/>
      <c r="Q234" s="17">
        <v>1.42039195737848E-2</v>
      </c>
      <c r="R234" s="17">
        <v>1.16880500157219E-2</v>
      </c>
      <c r="S234" s="17">
        <v>0</v>
      </c>
      <c r="T234" s="17">
        <v>1.0086717964345999E-2</v>
      </c>
      <c r="U234" s="17">
        <v>0</v>
      </c>
      <c r="V234" s="17">
        <v>2.3590932695017101E-2</v>
      </c>
      <c r="W234" s="17">
        <v>2.81682305779162E-2</v>
      </c>
      <c r="X234" s="17">
        <v>5.1694646377010198E-2</v>
      </c>
      <c r="Y234" s="17">
        <v>6.9885416012786302E-3</v>
      </c>
      <c r="Z234" s="17"/>
      <c r="AA234" s="17">
        <v>2.95896317329532E-2</v>
      </c>
      <c r="AB234" s="17">
        <v>1.45347303298929E-2</v>
      </c>
      <c r="AC234" s="17">
        <v>7.4273957493840104E-3</v>
      </c>
      <c r="AD234" s="17">
        <v>7.6908504506085704E-3</v>
      </c>
      <c r="AE234" s="17">
        <v>0</v>
      </c>
      <c r="AF234" s="17"/>
      <c r="AG234" s="17">
        <v>8.9407117324342405E-3</v>
      </c>
      <c r="AH234" s="17">
        <v>1.9744160131307999E-2</v>
      </c>
      <c r="AI234" s="17"/>
      <c r="AJ234" s="17">
        <v>5.3802657924827404E-3</v>
      </c>
      <c r="AK234" s="17">
        <v>1.9952933808867101E-2</v>
      </c>
      <c r="AL234" s="17">
        <v>1.48631825694853E-2</v>
      </c>
      <c r="AM234" s="17">
        <v>1.49714412509005E-2</v>
      </c>
      <c r="AN234" s="17"/>
      <c r="AO234" s="17">
        <v>2.2178967364987201E-2</v>
      </c>
      <c r="AP234" s="17">
        <v>1.40067970740638E-2</v>
      </c>
      <c r="AQ234" s="17">
        <v>1.0447397493913E-2</v>
      </c>
      <c r="AR234" s="17"/>
      <c r="AS234" s="17">
        <v>2.6673109526303002E-3</v>
      </c>
      <c r="AT234" s="17">
        <v>2.1308937370728701E-2</v>
      </c>
      <c r="AU234" s="17">
        <v>1.43180496502222E-2</v>
      </c>
      <c r="AV234" s="17">
        <v>0</v>
      </c>
      <c r="AW234" s="17">
        <v>2.8742141471525099E-2</v>
      </c>
      <c r="AX234" s="17"/>
      <c r="AY234" s="17">
        <v>4.5151070841193399E-3</v>
      </c>
      <c r="AZ234" s="17">
        <v>1.55560121994784E-2</v>
      </c>
      <c r="BA234" s="17">
        <v>1.1018477102756099E-2</v>
      </c>
    </row>
    <row r="235" spans="2:53" x14ac:dyDescent="0.35">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row>
    <row r="236" spans="2:53" x14ac:dyDescent="0.35">
      <c r="B236" s="6" t="s">
        <v>165</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row>
    <row r="237" spans="2:53" x14ac:dyDescent="0.35">
      <c r="B237" s="24" t="s">
        <v>84</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row>
    <row r="238" spans="2:53" x14ac:dyDescent="0.35">
      <c r="B238" t="s">
        <v>159</v>
      </c>
      <c r="C238" s="17">
        <v>0.20903088502387501</v>
      </c>
      <c r="D238" s="17">
        <v>0.21290699100646401</v>
      </c>
      <c r="E238" s="17">
        <v>0.20515859738113101</v>
      </c>
      <c r="F238" s="17"/>
      <c r="G238" s="17">
        <v>0.18107724043666101</v>
      </c>
      <c r="H238" s="17">
        <v>0.208008527094143</v>
      </c>
      <c r="I238" s="17">
        <v>0.21789633972731901</v>
      </c>
      <c r="J238" s="17">
        <v>0.21733270731360099</v>
      </c>
      <c r="K238" s="17"/>
      <c r="L238" s="17">
        <v>0.19666269872810599</v>
      </c>
      <c r="M238" s="17">
        <v>0.19558497679046399</v>
      </c>
      <c r="N238" s="17">
        <v>0.23555702317545801</v>
      </c>
      <c r="O238" s="17">
        <v>0.20986539275275501</v>
      </c>
      <c r="P238" s="17"/>
      <c r="Q238" s="17">
        <v>0.24212761509044001</v>
      </c>
      <c r="R238" s="17">
        <v>0.24582087268292699</v>
      </c>
      <c r="S238" s="17">
        <v>0.208079487411645</v>
      </c>
      <c r="T238" s="17">
        <v>0.22837518592815401</v>
      </c>
      <c r="U238" s="17">
        <v>0.14369601455649</v>
      </c>
      <c r="V238" s="17">
        <v>0.178546336706847</v>
      </c>
      <c r="W238" s="17">
        <v>0.15359548630630401</v>
      </c>
      <c r="X238" s="17">
        <v>0.15459236290742201</v>
      </c>
      <c r="Y238" s="17">
        <v>0.23589494485808399</v>
      </c>
      <c r="Z238" s="17"/>
      <c r="AA238" s="17">
        <v>0.20371564662477401</v>
      </c>
      <c r="AB238" s="17">
        <v>0.23177423284606199</v>
      </c>
      <c r="AC238" s="17">
        <v>0.16867280302213999</v>
      </c>
      <c r="AD238" s="17">
        <v>0.22595574380583899</v>
      </c>
      <c r="AE238" s="17">
        <v>0.192943811671555</v>
      </c>
      <c r="AF238" s="17"/>
      <c r="AG238" s="17">
        <v>0.22352255167565599</v>
      </c>
      <c r="AH238" s="17">
        <v>0.193189679814774</v>
      </c>
      <c r="AI238" s="17"/>
      <c r="AJ238" s="17">
        <v>0.187050066503398</v>
      </c>
      <c r="AK238" s="17">
        <v>0.15230945531061299</v>
      </c>
      <c r="AL238" s="17">
        <v>0.22479316932638399</v>
      </c>
      <c r="AM238" s="17">
        <v>0.273699473473411</v>
      </c>
      <c r="AN238" s="17"/>
      <c r="AO238" s="17">
        <v>0.174802960899301</v>
      </c>
      <c r="AP238" s="17">
        <v>0.203844284458508</v>
      </c>
      <c r="AQ238" s="17">
        <v>0.227186158529082</v>
      </c>
      <c r="AR238" s="17"/>
      <c r="AS238" s="17">
        <v>0.220332906844634</v>
      </c>
      <c r="AT238" s="17">
        <v>0.227481824322639</v>
      </c>
      <c r="AU238" s="17">
        <v>0.163326239581466</v>
      </c>
      <c r="AV238" s="17">
        <v>0.34411036397895201</v>
      </c>
      <c r="AW238" s="17">
        <v>0.18158352014975701</v>
      </c>
      <c r="AX238" s="17"/>
      <c r="AY238" s="17">
        <v>0.20093314796796399</v>
      </c>
      <c r="AZ238" s="17">
        <v>0.23222702607364901</v>
      </c>
      <c r="BA238" s="17">
        <v>0.168070177561813</v>
      </c>
    </row>
    <row r="239" spans="2:53" x14ac:dyDescent="0.35">
      <c r="B239" t="s">
        <v>160</v>
      </c>
      <c r="C239" s="17">
        <v>0.55891038408152505</v>
      </c>
      <c r="D239" s="17">
        <v>0.55462610296511305</v>
      </c>
      <c r="E239" s="17">
        <v>0.56319044476604796</v>
      </c>
      <c r="F239" s="17"/>
      <c r="G239" s="17">
        <v>0.57015645492857703</v>
      </c>
      <c r="H239" s="17">
        <v>0.51704286610085504</v>
      </c>
      <c r="I239" s="17">
        <v>0.59431988106171996</v>
      </c>
      <c r="J239" s="17">
        <v>0.61125785024480295</v>
      </c>
      <c r="K239" s="17"/>
      <c r="L239" s="17">
        <v>0.56512135145141695</v>
      </c>
      <c r="M239" s="17">
        <v>0.57773099105706205</v>
      </c>
      <c r="N239" s="17">
        <v>0.58090549501086997</v>
      </c>
      <c r="O239" s="17">
        <v>0.51550905198598396</v>
      </c>
      <c r="P239" s="17"/>
      <c r="Q239" s="17">
        <v>0.57173079002054195</v>
      </c>
      <c r="R239" s="17">
        <v>0.56655561537189603</v>
      </c>
      <c r="S239" s="17">
        <v>0.54180060061488999</v>
      </c>
      <c r="T239" s="17">
        <v>0.53512932759306997</v>
      </c>
      <c r="U239" s="17">
        <v>0.59126915989199602</v>
      </c>
      <c r="V239" s="17">
        <v>0.50723643869739299</v>
      </c>
      <c r="W239" s="17">
        <v>0.60406410476057804</v>
      </c>
      <c r="X239" s="17">
        <v>0.62311570897690904</v>
      </c>
      <c r="Y239" s="17">
        <v>0.53039067976677601</v>
      </c>
      <c r="Z239" s="17"/>
      <c r="AA239" s="17">
        <v>0.57877020450583505</v>
      </c>
      <c r="AB239" s="17">
        <v>0.54478890166370897</v>
      </c>
      <c r="AC239" s="17">
        <v>0.57580357492495005</v>
      </c>
      <c r="AD239" s="17">
        <v>0.55425575120182602</v>
      </c>
      <c r="AE239" s="17">
        <v>0.54579551919531899</v>
      </c>
      <c r="AF239" s="17"/>
      <c r="AG239" s="17">
        <v>0.56172458738835496</v>
      </c>
      <c r="AH239" s="17">
        <v>0.55583410768386399</v>
      </c>
      <c r="AI239" s="17"/>
      <c r="AJ239" s="17">
        <v>0.51275112041109205</v>
      </c>
      <c r="AK239" s="17">
        <v>0.54524948167619103</v>
      </c>
      <c r="AL239" s="17">
        <v>0.59888094828198202</v>
      </c>
      <c r="AM239" s="17">
        <v>0.57796856433044497</v>
      </c>
      <c r="AN239" s="17"/>
      <c r="AO239" s="17">
        <v>0.55898817229554199</v>
      </c>
      <c r="AP239" s="17">
        <v>0.51744678811547695</v>
      </c>
      <c r="AQ239" s="17">
        <v>0.57721846644435704</v>
      </c>
      <c r="AR239" s="17"/>
      <c r="AS239" s="17">
        <v>0.58641564564881699</v>
      </c>
      <c r="AT239" s="17">
        <v>0.49460859600595503</v>
      </c>
      <c r="AU239" s="17">
        <v>0.690029501960299</v>
      </c>
      <c r="AV239" s="17">
        <v>0.50532956630106896</v>
      </c>
      <c r="AW239" s="17">
        <v>0.57289808800811703</v>
      </c>
      <c r="AX239" s="17"/>
      <c r="AY239" s="17">
        <v>0.60935035178438202</v>
      </c>
      <c r="AZ239" s="17">
        <v>0.52090341143470298</v>
      </c>
      <c r="BA239" s="17">
        <v>0.651198677096959</v>
      </c>
    </row>
    <row r="240" spans="2:53" x14ac:dyDescent="0.35">
      <c r="B240" t="s">
        <v>161</v>
      </c>
      <c r="C240" s="17">
        <v>0.18076833208527701</v>
      </c>
      <c r="D240" s="17">
        <v>0.193086138938561</v>
      </c>
      <c r="E240" s="17">
        <v>0.16846265946488601</v>
      </c>
      <c r="F240" s="17"/>
      <c r="G240" s="17">
        <v>0.15767322224236799</v>
      </c>
      <c r="H240" s="17">
        <v>0.21551037453784</v>
      </c>
      <c r="I240" s="17">
        <v>0.15434598357490201</v>
      </c>
      <c r="J240" s="17">
        <v>0.143676341846702</v>
      </c>
      <c r="K240" s="17"/>
      <c r="L240" s="17">
        <v>0.21200695414005299</v>
      </c>
      <c r="M240" s="17">
        <v>0.17538030215659201</v>
      </c>
      <c r="N240" s="17">
        <v>0.13916505059879999</v>
      </c>
      <c r="O240" s="17">
        <v>0.189968132428391</v>
      </c>
      <c r="P240" s="17"/>
      <c r="Q240" s="17">
        <v>0.120278951964733</v>
      </c>
      <c r="R240" s="17">
        <v>0.13210157823886801</v>
      </c>
      <c r="S240" s="17">
        <v>0.21726063884966801</v>
      </c>
      <c r="T240" s="17">
        <v>0.150560013096421</v>
      </c>
      <c r="U240" s="17">
        <v>0.21407596226123499</v>
      </c>
      <c r="V240" s="17">
        <v>0.26472228459363001</v>
      </c>
      <c r="W240" s="17">
        <v>0.19499705436880499</v>
      </c>
      <c r="X240" s="17">
        <v>0.222291928115669</v>
      </c>
      <c r="Y240" s="17">
        <v>0.198123303336007</v>
      </c>
      <c r="Z240" s="17"/>
      <c r="AA240" s="17">
        <v>0.15132257158284601</v>
      </c>
      <c r="AB240" s="17">
        <v>0.17297115971409999</v>
      </c>
      <c r="AC240" s="17">
        <v>0.22026202026224201</v>
      </c>
      <c r="AD240" s="17">
        <v>0.20078836107768</v>
      </c>
      <c r="AE240" s="17">
        <v>0.20182559033977501</v>
      </c>
      <c r="AF240" s="17"/>
      <c r="AG240" s="17">
        <v>0.18241670516585301</v>
      </c>
      <c r="AH240" s="17">
        <v>0.17896645402266301</v>
      </c>
      <c r="AI240" s="17"/>
      <c r="AJ240" s="17">
        <v>0.20324341106694899</v>
      </c>
      <c r="AK240" s="17">
        <v>0.246326355945543</v>
      </c>
      <c r="AL240" s="17">
        <v>0.13716485260342101</v>
      </c>
      <c r="AM240" s="17">
        <v>0.131443101579515</v>
      </c>
      <c r="AN240" s="17"/>
      <c r="AO240" s="17">
        <v>0.18063853190037399</v>
      </c>
      <c r="AP240" s="17">
        <v>0.22957284261879901</v>
      </c>
      <c r="AQ240" s="17">
        <v>0.160896830211365</v>
      </c>
      <c r="AR240" s="17"/>
      <c r="AS240" s="17">
        <v>0.15340606901346099</v>
      </c>
      <c r="AT240" s="17">
        <v>0.21604143540285101</v>
      </c>
      <c r="AU240" s="17">
        <v>0.116747280131099</v>
      </c>
      <c r="AV240" s="17">
        <v>0.15056006971997801</v>
      </c>
      <c r="AW240" s="17">
        <v>0.188177796288861</v>
      </c>
      <c r="AX240" s="17"/>
      <c r="AY240" s="17">
        <v>0.15308583697757799</v>
      </c>
      <c r="AZ240" s="17">
        <v>0.19234920055857899</v>
      </c>
      <c r="BA240" s="17">
        <v>0.14349954494461201</v>
      </c>
    </row>
    <row r="241" spans="2:53" x14ac:dyDescent="0.35">
      <c r="B241" t="s">
        <v>162</v>
      </c>
      <c r="C241" s="17">
        <v>2.9185567087512201E-2</v>
      </c>
      <c r="D241" s="17">
        <v>2.4308131057839098E-2</v>
      </c>
      <c r="E241" s="17">
        <v>3.4058198370251799E-2</v>
      </c>
      <c r="F241" s="17"/>
      <c r="G241" s="17">
        <v>4.0957458080957902E-2</v>
      </c>
      <c r="H241" s="17">
        <v>3.7637980898791203E-2</v>
      </c>
      <c r="I241" s="17">
        <v>1.66227384881617E-2</v>
      </c>
      <c r="J241" s="17">
        <v>1.9581042884627701E-2</v>
      </c>
      <c r="K241" s="17"/>
      <c r="L241" s="17">
        <v>9.1629560278907105E-3</v>
      </c>
      <c r="M241" s="17">
        <v>3.56144165129645E-2</v>
      </c>
      <c r="N241" s="17">
        <v>2.73566374688133E-2</v>
      </c>
      <c r="O241" s="17">
        <v>4.5850183962238097E-2</v>
      </c>
      <c r="P241" s="17"/>
      <c r="Q241" s="17">
        <v>3.7167954795489899E-2</v>
      </c>
      <c r="R241" s="17">
        <v>2.7143150096114201E-2</v>
      </c>
      <c r="S241" s="17">
        <v>2.25717082143552E-2</v>
      </c>
      <c r="T241" s="17">
        <v>5.5453648248397401E-2</v>
      </c>
      <c r="U241" s="17">
        <v>3.7702819228229101E-2</v>
      </c>
      <c r="V241" s="17">
        <v>2.4398537129332199E-2</v>
      </c>
      <c r="W241" s="17">
        <v>9.4027939790116196E-3</v>
      </c>
      <c r="X241" s="17">
        <v>0</v>
      </c>
      <c r="Y241" s="17">
        <v>2.79044589221852E-2</v>
      </c>
      <c r="Z241" s="17"/>
      <c r="AA241" s="17">
        <v>3.5022501277592301E-2</v>
      </c>
      <c r="AB241" s="17">
        <v>2.2362704225233301E-2</v>
      </c>
      <c r="AC241" s="17">
        <v>2.3818973892908601E-2</v>
      </c>
      <c r="AD241" s="17">
        <v>1.13092934640464E-2</v>
      </c>
      <c r="AE241" s="17">
        <v>5.9435078793350901E-2</v>
      </c>
      <c r="AF241" s="17"/>
      <c r="AG241" s="17">
        <v>1.9623066535221102E-2</v>
      </c>
      <c r="AH241" s="17">
        <v>3.9638576889691801E-2</v>
      </c>
      <c r="AI241" s="17"/>
      <c r="AJ241" s="17">
        <v>4.1896870826712097E-2</v>
      </c>
      <c r="AK241" s="17">
        <v>3.5410337045947197E-2</v>
      </c>
      <c r="AL241" s="17">
        <v>2.7271963836380201E-2</v>
      </c>
      <c r="AM241" s="17">
        <v>1.31752729142322E-2</v>
      </c>
      <c r="AN241" s="17"/>
      <c r="AO241" s="17">
        <v>4.7441124430745503E-2</v>
      </c>
      <c r="AP241" s="17">
        <v>2.3330114338405601E-2</v>
      </c>
      <c r="AQ241" s="17">
        <v>2.163015055383E-2</v>
      </c>
      <c r="AR241" s="17"/>
      <c r="AS241" s="17">
        <v>2.2636929183035202E-2</v>
      </c>
      <c r="AT241" s="17">
        <v>3.6109484984677302E-2</v>
      </c>
      <c r="AU241" s="17">
        <v>1.5578928676913999E-2</v>
      </c>
      <c r="AV241" s="17">
        <v>0</v>
      </c>
      <c r="AW241" s="17">
        <v>3.8670274958723702E-2</v>
      </c>
      <c r="AX241" s="17"/>
      <c r="AY241" s="17">
        <v>1.8071893151527098E-2</v>
      </c>
      <c r="AZ241" s="17">
        <v>3.1626705005164797E-2</v>
      </c>
      <c r="BA241" s="17">
        <v>2.6213123293860399E-2</v>
      </c>
    </row>
    <row r="242" spans="2:53" x14ac:dyDescent="0.35">
      <c r="B242" t="s">
        <v>114</v>
      </c>
      <c r="C242" s="17">
        <v>2.2104831721811501E-2</v>
      </c>
      <c r="D242" s="17">
        <v>1.5072636032023599E-2</v>
      </c>
      <c r="E242" s="17">
        <v>2.91301000176836E-2</v>
      </c>
      <c r="F242" s="17"/>
      <c r="G242" s="17">
        <v>5.01356243114357E-2</v>
      </c>
      <c r="H242" s="17">
        <v>2.1800251368370001E-2</v>
      </c>
      <c r="I242" s="17">
        <v>1.6815057147897501E-2</v>
      </c>
      <c r="J242" s="17">
        <v>8.1520577102670005E-3</v>
      </c>
      <c r="K242" s="17"/>
      <c r="L242" s="17">
        <v>1.7046039652532999E-2</v>
      </c>
      <c r="M242" s="17">
        <v>1.5689313482917001E-2</v>
      </c>
      <c r="N242" s="17">
        <v>1.7015793746058602E-2</v>
      </c>
      <c r="O242" s="17">
        <v>3.8807238870632303E-2</v>
      </c>
      <c r="P242" s="17"/>
      <c r="Q242" s="17">
        <v>2.8694688128795599E-2</v>
      </c>
      <c r="R242" s="17">
        <v>2.8378783610194701E-2</v>
      </c>
      <c r="S242" s="17">
        <v>1.0287564909441599E-2</v>
      </c>
      <c r="T242" s="17">
        <v>3.0481825133957301E-2</v>
      </c>
      <c r="U242" s="17">
        <v>1.32560440620499E-2</v>
      </c>
      <c r="V242" s="17">
        <v>2.5096402872796901E-2</v>
      </c>
      <c r="W242" s="17">
        <v>3.7940560585301597E-2</v>
      </c>
      <c r="X242" s="17">
        <v>0</v>
      </c>
      <c r="Y242" s="17">
        <v>7.6866131169480304E-3</v>
      </c>
      <c r="Z242" s="17"/>
      <c r="AA242" s="17">
        <v>3.1169076008952499E-2</v>
      </c>
      <c r="AB242" s="17">
        <v>2.81030015508964E-2</v>
      </c>
      <c r="AC242" s="17">
        <v>1.14426278977591E-2</v>
      </c>
      <c r="AD242" s="17">
        <v>7.6908504506085704E-3</v>
      </c>
      <c r="AE242" s="17">
        <v>0</v>
      </c>
      <c r="AF242" s="17"/>
      <c r="AG242" s="17">
        <v>1.27130892349151E-2</v>
      </c>
      <c r="AH242" s="17">
        <v>3.2371181589007397E-2</v>
      </c>
      <c r="AI242" s="17"/>
      <c r="AJ242" s="17">
        <v>5.5058531191848198E-2</v>
      </c>
      <c r="AK242" s="17">
        <v>2.0704370021706001E-2</v>
      </c>
      <c r="AL242" s="17">
        <v>1.18890659518326E-2</v>
      </c>
      <c r="AM242" s="17">
        <v>3.7135877023969002E-3</v>
      </c>
      <c r="AN242" s="17"/>
      <c r="AO242" s="17">
        <v>3.8129210474037799E-2</v>
      </c>
      <c r="AP242" s="17">
        <v>2.5805970468810401E-2</v>
      </c>
      <c r="AQ242" s="17">
        <v>1.3068394261366601E-2</v>
      </c>
      <c r="AR242" s="17"/>
      <c r="AS242" s="17">
        <v>1.7208449310052401E-2</v>
      </c>
      <c r="AT242" s="17">
        <v>2.5758659283877501E-2</v>
      </c>
      <c r="AU242" s="17">
        <v>1.43180496502222E-2</v>
      </c>
      <c r="AV242" s="17">
        <v>0</v>
      </c>
      <c r="AW242" s="17">
        <v>1.8670320594541E-2</v>
      </c>
      <c r="AX242" s="17"/>
      <c r="AY242" s="17">
        <v>1.8558770118549998E-2</v>
      </c>
      <c r="AZ242" s="17">
        <v>2.2893656927903999E-2</v>
      </c>
      <c r="BA242" s="17">
        <v>1.1018477102756099E-2</v>
      </c>
    </row>
    <row r="243" spans="2:53" x14ac:dyDescent="0.35">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row>
    <row r="244" spans="2:53" x14ac:dyDescent="0.35">
      <c r="B244" s="6" t="s">
        <v>166</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row>
    <row r="245" spans="2:53" x14ac:dyDescent="0.35">
      <c r="B245" s="24" t="s">
        <v>84</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row>
    <row r="246" spans="2:53" x14ac:dyDescent="0.35">
      <c r="B246" t="s">
        <v>159</v>
      </c>
      <c r="C246" s="17">
        <v>0.128371266244171</v>
      </c>
      <c r="D246" s="17">
        <v>0.115777980779964</v>
      </c>
      <c r="E246" s="17">
        <v>0.140952146102369</v>
      </c>
      <c r="F246" s="17"/>
      <c r="G246" s="17">
        <v>8.52419512549457E-2</v>
      </c>
      <c r="H246" s="17">
        <v>0.15012803293111701</v>
      </c>
      <c r="I246" s="17">
        <v>0.127127105340402</v>
      </c>
      <c r="J246" s="17">
        <v>8.9966615432623007E-2</v>
      </c>
      <c r="K246" s="17"/>
      <c r="L246" s="17">
        <v>0.10977365835590699</v>
      </c>
      <c r="M246" s="17">
        <v>0.157950947749806</v>
      </c>
      <c r="N246" s="17">
        <v>0.142950285077517</v>
      </c>
      <c r="O246" s="17">
        <v>0.101377762489266</v>
      </c>
      <c r="P246" s="17"/>
      <c r="Q246" s="17">
        <v>0.16582918207507799</v>
      </c>
      <c r="R246" s="17">
        <v>0.12970513526012001</v>
      </c>
      <c r="S246" s="17">
        <v>0.136319182679916</v>
      </c>
      <c r="T246" s="17">
        <v>5.6658980160118298E-2</v>
      </c>
      <c r="U246" s="17">
        <v>6.24829028699549E-2</v>
      </c>
      <c r="V246" s="17">
        <v>0.184375524010464</v>
      </c>
      <c r="W246" s="17">
        <v>7.1091340650376506E-2</v>
      </c>
      <c r="X246" s="17">
        <v>0.15882971879367799</v>
      </c>
      <c r="Y246" s="17">
        <v>0.15813801329286001</v>
      </c>
      <c r="Z246" s="17"/>
      <c r="AA246" s="17">
        <v>0.107606066707884</v>
      </c>
      <c r="AB246" s="17">
        <v>0.17301328893946999</v>
      </c>
      <c r="AC246" s="17">
        <v>0.121858023373137</v>
      </c>
      <c r="AD246" s="17">
        <v>0.13543577303379301</v>
      </c>
      <c r="AE246" s="17">
        <v>5.9435078793350901E-2</v>
      </c>
      <c r="AF246" s="17"/>
      <c r="AG246" s="17">
        <v>0.12621305535583299</v>
      </c>
      <c r="AH246" s="17">
        <v>0.13073046083428899</v>
      </c>
      <c r="AI246" s="17"/>
      <c r="AJ246" s="17">
        <v>9.02540482567291E-2</v>
      </c>
      <c r="AK246" s="17">
        <v>0.108611495808606</v>
      </c>
      <c r="AL246" s="17">
        <v>0.14203252604981201</v>
      </c>
      <c r="AM246" s="17">
        <v>0.170400827607009</v>
      </c>
      <c r="AN246" s="17"/>
      <c r="AO246" s="17">
        <v>0.124883238737971</v>
      </c>
      <c r="AP246" s="17">
        <v>0.11257198496391201</v>
      </c>
      <c r="AQ246" s="17">
        <v>0.13729587880990399</v>
      </c>
      <c r="AR246" s="17"/>
      <c r="AS246" s="17">
        <v>0.120936929356924</v>
      </c>
      <c r="AT246" s="17">
        <v>0.12720739226880901</v>
      </c>
      <c r="AU246" s="17">
        <v>8.4103711642170204E-2</v>
      </c>
      <c r="AV246" s="17">
        <v>0.15454998268165299</v>
      </c>
      <c r="AW246" s="17">
        <v>0.14283233197787401</v>
      </c>
      <c r="AX246" s="17"/>
      <c r="AY246" s="17">
        <v>0.13974033864369101</v>
      </c>
      <c r="AZ246" s="17">
        <v>0.15042532380874701</v>
      </c>
      <c r="BA246" s="17">
        <v>6.1944326616990099E-2</v>
      </c>
    </row>
    <row r="247" spans="2:53" x14ac:dyDescent="0.35">
      <c r="B247" t="s">
        <v>160</v>
      </c>
      <c r="C247" s="17">
        <v>0.55673855073939904</v>
      </c>
      <c r="D247" s="17">
        <v>0.58113649118936095</v>
      </c>
      <c r="E247" s="17">
        <v>0.53236464462404398</v>
      </c>
      <c r="F247" s="17"/>
      <c r="G247" s="17">
        <v>0.59382219951846105</v>
      </c>
      <c r="H247" s="17">
        <v>0.49572305861404398</v>
      </c>
      <c r="I247" s="17">
        <v>0.59280193516606505</v>
      </c>
      <c r="J247" s="17">
        <v>0.65794955472509398</v>
      </c>
      <c r="K247" s="17"/>
      <c r="L247" s="17">
        <v>0.58291689304229899</v>
      </c>
      <c r="M247" s="17">
        <v>0.541963155679274</v>
      </c>
      <c r="N247" s="17">
        <v>0.55127646001014496</v>
      </c>
      <c r="O247" s="17">
        <v>0.55086594595949701</v>
      </c>
      <c r="P247" s="17"/>
      <c r="Q247" s="17">
        <v>0.59063424017460198</v>
      </c>
      <c r="R247" s="17">
        <v>0.54267547091864698</v>
      </c>
      <c r="S247" s="17">
        <v>0.573347870676851</v>
      </c>
      <c r="T247" s="17">
        <v>0.46116963021309298</v>
      </c>
      <c r="U247" s="17">
        <v>0.51551485677727105</v>
      </c>
      <c r="V247" s="17">
        <v>0.58906057699315495</v>
      </c>
      <c r="W247" s="17">
        <v>0.60516198027860502</v>
      </c>
      <c r="X247" s="17">
        <v>0.58353096461060405</v>
      </c>
      <c r="Y247" s="17">
        <v>0.55147881706325297</v>
      </c>
      <c r="Z247" s="17"/>
      <c r="AA247" s="17">
        <v>0.56544771350975398</v>
      </c>
      <c r="AB247" s="17">
        <v>0.49636815366638998</v>
      </c>
      <c r="AC247" s="17">
        <v>0.602262676923773</v>
      </c>
      <c r="AD247" s="17">
        <v>0.57045421762121096</v>
      </c>
      <c r="AE247" s="17">
        <v>0.71628488180893402</v>
      </c>
      <c r="AF247" s="17"/>
      <c r="AG247" s="17">
        <v>0.58848645342676398</v>
      </c>
      <c r="AH247" s="17">
        <v>0.522034120012839</v>
      </c>
      <c r="AI247" s="17"/>
      <c r="AJ247" s="17">
        <v>0.52691636981189804</v>
      </c>
      <c r="AK247" s="17">
        <v>0.54688183475087904</v>
      </c>
      <c r="AL247" s="17">
        <v>0.57904138561179497</v>
      </c>
      <c r="AM247" s="17">
        <v>0.57329950990783995</v>
      </c>
      <c r="AN247" s="17"/>
      <c r="AO247" s="17">
        <v>0.52438004328504895</v>
      </c>
      <c r="AP247" s="17">
        <v>0.50853138043120005</v>
      </c>
      <c r="AQ247" s="17">
        <v>0.59302519205575699</v>
      </c>
      <c r="AR247" s="17"/>
      <c r="AS247" s="17">
        <v>0.55913392904402304</v>
      </c>
      <c r="AT247" s="17">
        <v>0.59172747964780803</v>
      </c>
      <c r="AU247" s="17">
        <v>0.62843959707331798</v>
      </c>
      <c r="AV247" s="17">
        <v>0.54724584409252597</v>
      </c>
      <c r="AW247" s="17">
        <v>0.49501398092190102</v>
      </c>
      <c r="AX247" s="17"/>
      <c r="AY247" s="17">
        <v>0.57625848254594902</v>
      </c>
      <c r="AZ247" s="17">
        <v>0.56269377294762402</v>
      </c>
      <c r="BA247" s="17">
        <v>0.56875267165570698</v>
      </c>
    </row>
    <row r="248" spans="2:53" x14ac:dyDescent="0.35">
      <c r="B248" t="s">
        <v>161</v>
      </c>
      <c r="C248" s="17">
        <v>0.28069122985381501</v>
      </c>
      <c r="D248" s="17">
        <v>0.27772736757607402</v>
      </c>
      <c r="E248" s="17">
        <v>0.28365217244012197</v>
      </c>
      <c r="F248" s="17"/>
      <c r="G248" s="17">
        <v>0.23736727791603801</v>
      </c>
      <c r="H248" s="17">
        <v>0.320970477697965</v>
      </c>
      <c r="I248" s="17">
        <v>0.261950708473567</v>
      </c>
      <c r="J248" s="17">
        <v>0.21941750593750101</v>
      </c>
      <c r="K248" s="17"/>
      <c r="L248" s="17">
        <v>0.28570656938965799</v>
      </c>
      <c r="M248" s="17">
        <v>0.27589740124451101</v>
      </c>
      <c r="N248" s="17">
        <v>0.26692931788997398</v>
      </c>
      <c r="O248" s="17">
        <v>0.29349349235637501</v>
      </c>
      <c r="P248" s="17"/>
      <c r="Q248" s="17">
        <v>0.22200888221106499</v>
      </c>
      <c r="R248" s="17">
        <v>0.28940579164733299</v>
      </c>
      <c r="S248" s="17">
        <v>0.268286392982586</v>
      </c>
      <c r="T248" s="17">
        <v>0.429106106135974</v>
      </c>
      <c r="U248" s="17">
        <v>0.36358269458105402</v>
      </c>
      <c r="V248" s="17">
        <v>0.19477106576665701</v>
      </c>
      <c r="W248" s="17">
        <v>0.28608165451333201</v>
      </c>
      <c r="X248" s="17">
        <v>0.221648469593898</v>
      </c>
      <c r="Y248" s="17">
        <v>0.26838808004150999</v>
      </c>
      <c r="Z248" s="17"/>
      <c r="AA248" s="17">
        <v>0.27521177318603801</v>
      </c>
      <c r="AB248" s="17">
        <v>0.306757559118774</v>
      </c>
      <c r="AC248" s="17">
        <v>0.244313860423166</v>
      </c>
      <c r="AD248" s="17">
        <v>0.28641915889438702</v>
      </c>
      <c r="AE248" s="17">
        <v>0.22428003939771499</v>
      </c>
      <c r="AF248" s="17"/>
      <c r="AG248" s="17">
        <v>0.258282616217751</v>
      </c>
      <c r="AH248" s="17">
        <v>0.30518664888256603</v>
      </c>
      <c r="AI248" s="17"/>
      <c r="AJ248" s="17">
        <v>0.33050607957635902</v>
      </c>
      <c r="AK248" s="17">
        <v>0.298798232641242</v>
      </c>
      <c r="AL248" s="17">
        <v>0.254619559542685</v>
      </c>
      <c r="AM248" s="17">
        <v>0.24124652339522601</v>
      </c>
      <c r="AN248" s="17"/>
      <c r="AO248" s="17">
        <v>0.31460948676544498</v>
      </c>
      <c r="AP248" s="17">
        <v>0.32376025867039099</v>
      </c>
      <c r="AQ248" s="17">
        <v>0.24663282501953199</v>
      </c>
      <c r="AR248" s="17"/>
      <c r="AS248" s="17">
        <v>0.305153083437118</v>
      </c>
      <c r="AT248" s="17">
        <v>0.24387277832173801</v>
      </c>
      <c r="AU248" s="17">
        <v>0.25998999285102098</v>
      </c>
      <c r="AV248" s="17">
        <v>0.29820417322581999</v>
      </c>
      <c r="AW248" s="17">
        <v>0.31521677286306898</v>
      </c>
      <c r="AX248" s="17"/>
      <c r="AY248" s="17">
        <v>0.27504663336212698</v>
      </c>
      <c r="AZ248" s="17">
        <v>0.25815102577660498</v>
      </c>
      <c r="BA248" s="17">
        <v>0.33404782189770599</v>
      </c>
    </row>
    <row r="249" spans="2:53" x14ac:dyDescent="0.35">
      <c r="B249" t="s">
        <v>162</v>
      </c>
      <c r="C249" s="17">
        <v>1.8251939385691002E-2</v>
      </c>
      <c r="D249" s="17">
        <v>1.66324564692121E-2</v>
      </c>
      <c r="E249" s="17">
        <v>1.98698269546288E-2</v>
      </c>
      <c r="F249" s="17"/>
      <c r="G249" s="17">
        <v>5.01249480383021E-2</v>
      </c>
      <c r="H249" s="17">
        <v>1.6092191979469199E-2</v>
      </c>
      <c r="I249" s="17">
        <v>1.5445198222339E-2</v>
      </c>
      <c r="J249" s="17">
        <v>0</v>
      </c>
      <c r="K249" s="17"/>
      <c r="L249" s="17">
        <v>1.4868298229028701E-2</v>
      </c>
      <c r="M249" s="17">
        <v>1.26762532223803E-2</v>
      </c>
      <c r="N249" s="17">
        <v>1.8237293860217999E-2</v>
      </c>
      <c r="O249" s="17">
        <v>2.7790881264688601E-2</v>
      </c>
      <c r="P249" s="17"/>
      <c r="Q249" s="17">
        <v>1.4282311261749E-2</v>
      </c>
      <c r="R249" s="17">
        <v>5.4678947172432397E-3</v>
      </c>
      <c r="S249" s="17">
        <v>2.2046553660646898E-2</v>
      </c>
      <c r="T249" s="17">
        <v>3.2670176321203601E-2</v>
      </c>
      <c r="U249" s="17">
        <v>4.5547794100157198E-2</v>
      </c>
      <c r="V249" s="17">
        <v>7.9756584147263904E-3</v>
      </c>
      <c r="W249" s="17">
        <v>1.8796936782117399E-2</v>
      </c>
      <c r="X249" s="17">
        <v>1.7995423500910299E-2</v>
      </c>
      <c r="Y249" s="17">
        <v>1.4308476485428399E-2</v>
      </c>
      <c r="Z249" s="17"/>
      <c r="AA249" s="17">
        <v>2.8030313575948498E-2</v>
      </c>
      <c r="AB249" s="17">
        <v>1.0506565639688799E-2</v>
      </c>
      <c r="AC249" s="17">
        <v>1.7175393735480601E-2</v>
      </c>
      <c r="AD249" s="17">
        <v>0</v>
      </c>
      <c r="AE249" s="17">
        <v>0</v>
      </c>
      <c r="AF249" s="17"/>
      <c r="AG249" s="17">
        <v>1.6885301790124499E-2</v>
      </c>
      <c r="AH249" s="17">
        <v>1.97458453054206E-2</v>
      </c>
      <c r="AI249" s="17"/>
      <c r="AJ249" s="17">
        <v>2.6660965115826201E-2</v>
      </c>
      <c r="AK249" s="17">
        <v>2.82469536439744E-2</v>
      </c>
      <c r="AL249" s="17">
        <v>9.3910705313537193E-3</v>
      </c>
      <c r="AM249" s="17">
        <v>8.3304127548545701E-3</v>
      </c>
      <c r="AN249" s="17"/>
      <c r="AO249" s="17">
        <v>1.20059540369278E-2</v>
      </c>
      <c r="AP249" s="17">
        <v>3.5038347541660401E-2</v>
      </c>
      <c r="AQ249" s="17">
        <v>1.26130758069625E-2</v>
      </c>
      <c r="AR249" s="17"/>
      <c r="AS249" s="17">
        <v>6.81882679215537E-3</v>
      </c>
      <c r="AT249" s="17">
        <v>2.0609688852963302E-2</v>
      </c>
      <c r="AU249" s="17">
        <v>1.4826348131159101E-2</v>
      </c>
      <c r="AV249" s="17">
        <v>0</v>
      </c>
      <c r="AW249" s="17">
        <v>1.8359669803500799E-2</v>
      </c>
      <c r="AX249" s="17"/>
      <c r="AY249" s="17">
        <v>0</v>
      </c>
      <c r="AZ249" s="17">
        <v>1.4877538149213301E-2</v>
      </c>
      <c r="BA249" s="17">
        <v>2.5633973778810999E-2</v>
      </c>
    </row>
    <row r="250" spans="2:53" x14ac:dyDescent="0.35">
      <c r="B250" t="s">
        <v>114</v>
      </c>
      <c r="C250" s="17">
        <v>1.59470137769251E-2</v>
      </c>
      <c r="D250" s="17">
        <v>8.7257039853896601E-3</v>
      </c>
      <c r="E250" s="17">
        <v>2.3161209878836301E-2</v>
      </c>
      <c r="F250" s="17"/>
      <c r="G250" s="17">
        <v>3.34436232722524E-2</v>
      </c>
      <c r="H250" s="17">
        <v>1.70862387774041E-2</v>
      </c>
      <c r="I250" s="17">
        <v>2.6750527976258302E-3</v>
      </c>
      <c r="J250" s="17">
        <v>3.2666323904782399E-2</v>
      </c>
      <c r="K250" s="17"/>
      <c r="L250" s="17">
        <v>6.7345809831072696E-3</v>
      </c>
      <c r="M250" s="17">
        <v>1.15122421040291E-2</v>
      </c>
      <c r="N250" s="17">
        <v>2.0606643162146498E-2</v>
      </c>
      <c r="O250" s="17">
        <v>2.6471917930173099E-2</v>
      </c>
      <c r="P250" s="17"/>
      <c r="Q250" s="17">
        <v>7.2453842775054298E-3</v>
      </c>
      <c r="R250" s="17">
        <v>3.27457074566571E-2</v>
      </c>
      <c r="S250" s="17">
        <v>0</v>
      </c>
      <c r="T250" s="17">
        <v>2.03951071696113E-2</v>
      </c>
      <c r="U250" s="17">
        <v>1.28717516715635E-2</v>
      </c>
      <c r="V250" s="17">
        <v>2.3817174814997101E-2</v>
      </c>
      <c r="W250" s="17">
        <v>1.8868087775569899E-2</v>
      </c>
      <c r="X250" s="17">
        <v>1.7995423500910299E-2</v>
      </c>
      <c r="Y250" s="17">
        <v>7.6866131169480304E-3</v>
      </c>
      <c r="Z250" s="17"/>
      <c r="AA250" s="17">
        <v>2.3704133020375499E-2</v>
      </c>
      <c r="AB250" s="17">
        <v>1.33544326356767E-2</v>
      </c>
      <c r="AC250" s="17">
        <v>1.4390045544443701E-2</v>
      </c>
      <c r="AD250" s="17">
        <v>7.6908504506085704E-3</v>
      </c>
      <c r="AE250" s="17">
        <v>0</v>
      </c>
      <c r="AF250" s="17"/>
      <c r="AG250" s="17">
        <v>1.01325732095278E-2</v>
      </c>
      <c r="AH250" s="17">
        <v>2.2302924964886599E-2</v>
      </c>
      <c r="AI250" s="17"/>
      <c r="AJ250" s="17">
        <v>2.5662537239187901E-2</v>
      </c>
      <c r="AK250" s="17">
        <v>1.7461483155298801E-2</v>
      </c>
      <c r="AL250" s="17">
        <v>1.49154582643535E-2</v>
      </c>
      <c r="AM250" s="17">
        <v>6.7227263350707004E-3</v>
      </c>
      <c r="AN250" s="17"/>
      <c r="AO250" s="17">
        <v>2.4121277174606701E-2</v>
      </c>
      <c r="AP250" s="17">
        <v>2.0098028392836E-2</v>
      </c>
      <c r="AQ250" s="17">
        <v>1.04330283078445E-2</v>
      </c>
      <c r="AR250" s="17"/>
      <c r="AS250" s="17">
        <v>7.9572313697797003E-3</v>
      </c>
      <c r="AT250" s="17">
        <v>1.65826609086819E-2</v>
      </c>
      <c r="AU250" s="17">
        <v>1.26403503023312E-2</v>
      </c>
      <c r="AV250" s="17">
        <v>0</v>
      </c>
      <c r="AW250" s="17">
        <v>2.8577244433656002E-2</v>
      </c>
      <c r="AX250" s="17"/>
      <c r="AY250" s="17">
        <v>8.9545454482334204E-3</v>
      </c>
      <c r="AZ250" s="17">
        <v>1.38523393178114E-2</v>
      </c>
      <c r="BA250" s="17">
        <v>9.6212060507865297E-3</v>
      </c>
    </row>
    <row r="251" spans="2:53" x14ac:dyDescent="0.35">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row>
    <row r="252" spans="2:53" x14ac:dyDescent="0.35">
      <c r="B252" s="6" t="s">
        <v>167</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row>
    <row r="253" spans="2:53" x14ac:dyDescent="0.35">
      <c r="B253" s="24" t="s">
        <v>84</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row>
    <row r="254" spans="2:53" x14ac:dyDescent="0.35">
      <c r="B254" t="s">
        <v>159</v>
      </c>
      <c r="C254" s="17">
        <v>8.6888998411629295E-2</v>
      </c>
      <c r="D254" s="17">
        <v>9.6373836661655707E-2</v>
      </c>
      <c r="E254" s="17">
        <v>7.7413503646011503E-2</v>
      </c>
      <c r="F254" s="17"/>
      <c r="G254" s="17">
        <v>5.7803304876998002E-2</v>
      </c>
      <c r="H254" s="17">
        <v>9.9093539628064095E-2</v>
      </c>
      <c r="I254" s="17">
        <v>8.4971792264973103E-2</v>
      </c>
      <c r="J254" s="17">
        <v>7.4662410294453793E-2</v>
      </c>
      <c r="K254" s="17"/>
      <c r="L254" s="17">
        <v>8.0399137672066801E-2</v>
      </c>
      <c r="M254" s="17">
        <v>0.100827867670683</v>
      </c>
      <c r="N254" s="17">
        <v>9.04608904248905E-2</v>
      </c>
      <c r="O254" s="17">
        <v>7.2605915002917507E-2</v>
      </c>
      <c r="P254" s="17"/>
      <c r="Q254" s="17">
        <v>0.106089886130687</v>
      </c>
      <c r="R254" s="17">
        <v>9.7817161517034401E-2</v>
      </c>
      <c r="S254" s="17">
        <v>9.2736953757854498E-2</v>
      </c>
      <c r="T254" s="17">
        <v>6.6987799459949704E-2</v>
      </c>
      <c r="U254" s="17">
        <v>7.3777655883936297E-2</v>
      </c>
      <c r="V254" s="17">
        <v>6.6076606630881093E-2</v>
      </c>
      <c r="W254" s="17">
        <v>9.8958647932196594E-2</v>
      </c>
      <c r="X254" s="17">
        <v>6.80402852674869E-2</v>
      </c>
      <c r="Y254" s="17">
        <v>8.5754393959259698E-2</v>
      </c>
      <c r="Z254" s="17"/>
      <c r="AA254" s="17">
        <v>8.7759701442666302E-2</v>
      </c>
      <c r="AB254" s="17">
        <v>9.08776773060605E-2</v>
      </c>
      <c r="AC254" s="17">
        <v>7.2109617073651697E-2</v>
      </c>
      <c r="AD254" s="17">
        <v>7.76457091519272E-2</v>
      </c>
      <c r="AE254" s="17">
        <v>5.9435078793350901E-2</v>
      </c>
      <c r="AF254" s="17"/>
      <c r="AG254" s="17">
        <v>9.9406211683595105E-2</v>
      </c>
      <c r="AH254" s="17">
        <v>7.3206117839509199E-2</v>
      </c>
      <c r="AI254" s="17"/>
      <c r="AJ254" s="17">
        <v>5.56853768883308E-2</v>
      </c>
      <c r="AK254" s="17">
        <v>8.49212131890629E-2</v>
      </c>
      <c r="AL254" s="17">
        <v>8.8620777542594203E-2</v>
      </c>
      <c r="AM254" s="17">
        <v>0.114900654041353</v>
      </c>
      <c r="AN254" s="17"/>
      <c r="AO254" s="17">
        <v>5.7447415488704301E-2</v>
      </c>
      <c r="AP254" s="17">
        <v>0.10090453495299399</v>
      </c>
      <c r="AQ254" s="17">
        <v>9.2946777886568493E-2</v>
      </c>
      <c r="AR254" s="17"/>
      <c r="AS254" s="17">
        <v>9.0840642287134205E-2</v>
      </c>
      <c r="AT254" s="17">
        <v>9.5543069894655705E-2</v>
      </c>
      <c r="AU254" s="17">
        <v>7.0680468500309596E-2</v>
      </c>
      <c r="AV254" s="17">
        <v>7.3810101927957505E-2</v>
      </c>
      <c r="AW254" s="17">
        <v>8.7840615566730604E-2</v>
      </c>
      <c r="AX254" s="17"/>
      <c r="AY254" s="17">
        <v>0.118821710668274</v>
      </c>
      <c r="AZ254" s="17">
        <v>9.1041550828877202E-2</v>
      </c>
      <c r="BA254" s="17">
        <v>5.4079089252351803E-2</v>
      </c>
    </row>
    <row r="255" spans="2:53" x14ac:dyDescent="0.35">
      <c r="B255" t="s">
        <v>160</v>
      </c>
      <c r="C255" s="17">
        <v>0.54308975081260902</v>
      </c>
      <c r="D255" s="17">
        <v>0.55471506535020898</v>
      </c>
      <c r="E255" s="17">
        <v>0.53147588833589499</v>
      </c>
      <c r="F255" s="17"/>
      <c r="G255" s="17">
        <v>0.53391317693513696</v>
      </c>
      <c r="H255" s="17">
        <v>0.47434026817344599</v>
      </c>
      <c r="I255" s="17">
        <v>0.635065720591106</v>
      </c>
      <c r="J255" s="17">
        <v>0.55512709798278403</v>
      </c>
      <c r="K255" s="17"/>
      <c r="L255" s="17">
        <v>0.55121470071627499</v>
      </c>
      <c r="M255" s="17">
        <v>0.50615793932320696</v>
      </c>
      <c r="N255" s="17">
        <v>0.58408467225952698</v>
      </c>
      <c r="O255" s="17">
        <v>0.53882071699559198</v>
      </c>
      <c r="P255" s="17"/>
      <c r="Q255" s="17">
        <v>0.56192308609116803</v>
      </c>
      <c r="R255" s="17">
        <v>0.51445151902024</v>
      </c>
      <c r="S255" s="17">
        <v>0.60600419587188403</v>
      </c>
      <c r="T255" s="17">
        <v>0.63003240086725099</v>
      </c>
      <c r="U255" s="17">
        <v>0.44347149321260998</v>
      </c>
      <c r="V255" s="17">
        <v>0.54527107815685505</v>
      </c>
      <c r="W255" s="17">
        <v>0.449281531861498</v>
      </c>
      <c r="X255" s="17">
        <v>0.49881315418003802</v>
      </c>
      <c r="Y255" s="17">
        <v>0.581822456169795</v>
      </c>
      <c r="Z255" s="17"/>
      <c r="AA255" s="17">
        <v>0.54678659539181595</v>
      </c>
      <c r="AB255" s="17">
        <v>0.55967066598606596</v>
      </c>
      <c r="AC255" s="17">
        <v>0.50952071975768298</v>
      </c>
      <c r="AD255" s="17">
        <v>0.52549494489501003</v>
      </c>
      <c r="AE255" s="17">
        <v>0.74397638502438002</v>
      </c>
      <c r="AF255" s="17"/>
      <c r="AG255" s="17">
        <v>0.54230644798234295</v>
      </c>
      <c r="AH255" s="17">
        <v>0.54394599883247297</v>
      </c>
      <c r="AI255" s="17"/>
      <c r="AJ255" s="17">
        <v>0.468810886229513</v>
      </c>
      <c r="AK255" s="17">
        <v>0.51416306426083902</v>
      </c>
      <c r="AL255" s="17">
        <v>0.58075640113460203</v>
      </c>
      <c r="AM255" s="17">
        <v>0.60501382964963302</v>
      </c>
      <c r="AN255" s="17"/>
      <c r="AO255" s="17">
        <v>0.52375551010441002</v>
      </c>
      <c r="AP255" s="17">
        <v>0.55257089733338705</v>
      </c>
      <c r="AQ255" s="17">
        <v>0.54964383077168799</v>
      </c>
      <c r="AR255" s="17"/>
      <c r="AS255" s="17">
        <v>0.60568628200835195</v>
      </c>
      <c r="AT255" s="17">
        <v>0.50858685624937705</v>
      </c>
      <c r="AU255" s="17">
        <v>0.604969078642425</v>
      </c>
      <c r="AV255" s="17">
        <v>0.70395947945896198</v>
      </c>
      <c r="AW255" s="17">
        <v>0.49040788454935502</v>
      </c>
      <c r="AX255" s="17"/>
      <c r="AY255" s="17">
        <v>0.58448929231273095</v>
      </c>
      <c r="AZ255" s="17">
        <v>0.52054428562149102</v>
      </c>
      <c r="BA255" s="17">
        <v>0.59972046396364398</v>
      </c>
    </row>
    <row r="256" spans="2:53" x14ac:dyDescent="0.35">
      <c r="B256" t="s">
        <v>161</v>
      </c>
      <c r="C256" s="17">
        <v>0.31416016343714098</v>
      </c>
      <c r="D256" s="17">
        <v>0.29694774542375202</v>
      </c>
      <c r="E256" s="17">
        <v>0.33135562555153603</v>
      </c>
      <c r="F256" s="17"/>
      <c r="G256" s="17">
        <v>0.30641083225620303</v>
      </c>
      <c r="H256" s="17">
        <v>0.37013959848051198</v>
      </c>
      <c r="I256" s="17">
        <v>0.24455449214401501</v>
      </c>
      <c r="J256" s="17">
        <v>0.30512563630949102</v>
      </c>
      <c r="K256" s="17"/>
      <c r="L256" s="17">
        <v>0.32235427203178002</v>
      </c>
      <c r="M256" s="17">
        <v>0.34395024575790301</v>
      </c>
      <c r="N256" s="17">
        <v>0.26685355675085098</v>
      </c>
      <c r="O256" s="17">
        <v>0.31721529507902202</v>
      </c>
      <c r="P256" s="17"/>
      <c r="Q256" s="17">
        <v>0.27301584841864801</v>
      </c>
      <c r="R256" s="17">
        <v>0.34896910570212702</v>
      </c>
      <c r="S256" s="17">
        <v>0.25783732964597</v>
      </c>
      <c r="T256" s="17">
        <v>0.26126609711502302</v>
      </c>
      <c r="U256" s="17">
        <v>0.45797076726172797</v>
      </c>
      <c r="V256" s="17">
        <v>0.324033121964588</v>
      </c>
      <c r="W256" s="17">
        <v>0.345329363647503</v>
      </c>
      <c r="X256" s="17">
        <v>0.32790807031372898</v>
      </c>
      <c r="Y256" s="17">
        <v>0.28226498418840901</v>
      </c>
      <c r="Z256" s="17"/>
      <c r="AA256" s="17">
        <v>0.286150245914084</v>
      </c>
      <c r="AB256" s="17">
        <v>0.28640836790275898</v>
      </c>
      <c r="AC256" s="17">
        <v>0.37979083081218401</v>
      </c>
      <c r="AD256" s="17">
        <v>0.34152250418984198</v>
      </c>
      <c r="AE256" s="17">
        <v>0.19658853618226901</v>
      </c>
      <c r="AF256" s="17"/>
      <c r="AG256" s="17">
        <v>0.31165472555587997</v>
      </c>
      <c r="AH256" s="17">
        <v>0.31689892058422398</v>
      </c>
      <c r="AI256" s="17"/>
      <c r="AJ256" s="17">
        <v>0.36997685608600001</v>
      </c>
      <c r="AK256" s="17">
        <v>0.344064473347169</v>
      </c>
      <c r="AL256" s="17">
        <v>0.30243307924722601</v>
      </c>
      <c r="AM256" s="17">
        <v>0.244152220965422</v>
      </c>
      <c r="AN256" s="17"/>
      <c r="AO256" s="17">
        <v>0.334135392105332</v>
      </c>
      <c r="AP256" s="17">
        <v>0.27766133932685499</v>
      </c>
      <c r="AQ256" s="17">
        <v>0.32197448090868802</v>
      </c>
      <c r="AR256" s="17"/>
      <c r="AS256" s="17">
        <v>0.266998987868028</v>
      </c>
      <c r="AT256" s="17">
        <v>0.32983075751208302</v>
      </c>
      <c r="AU256" s="17">
        <v>0.253655782059581</v>
      </c>
      <c r="AV256" s="17">
        <v>0.15056006971997801</v>
      </c>
      <c r="AW256" s="17">
        <v>0.35428999814200501</v>
      </c>
      <c r="AX256" s="17"/>
      <c r="AY256" s="17">
        <v>0.276784848452374</v>
      </c>
      <c r="AZ256" s="17">
        <v>0.32776400901136898</v>
      </c>
      <c r="BA256" s="17">
        <v>0.29209970214572301</v>
      </c>
    </row>
    <row r="257" spans="2:53" x14ac:dyDescent="0.35">
      <c r="B257" t="s">
        <v>162</v>
      </c>
      <c r="C257" s="17">
        <v>2.9787879656283201E-2</v>
      </c>
      <c r="D257" s="17">
        <v>2.8925992998303899E-2</v>
      </c>
      <c r="E257" s="17">
        <v>3.06489172724193E-2</v>
      </c>
      <c r="F257" s="17"/>
      <c r="G257" s="17">
        <v>5.95104472224234E-2</v>
      </c>
      <c r="H257" s="17">
        <v>2.6401029019446499E-2</v>
      </c>
      <c r="I257" s="17">
        <v>2.14678358194078E-2</v>
      </c>
      <c r="J257" s="17">
        <v>3.6233840730392597E-2</v>
      </c>
      <c r="K257" s="17"/>
      <c r="L257" s="17">
        <v>2.40643195205569E-2</v>
      </c>
      <c r="M257" s="17">
        <v>2.5164875990314899E-2</v>
      </c>
      <c r="N257" s="17">
        <v>2.1727897488040399E-2</v>
      </c>
      <c r="O257" s="17">
        <v>4.7989184242153399E-2</v>
      </c>
      <c r="P257" s="17"/>
      <c r="Q257" s="17">
        <v>3.61639275137208E-2</v>
      </c>
      <c r="R257" s="17">
        <v>1.1102673426835101E-2</v>
      </c>
      <c r="S257" s="17">
        <v>2.2903697020280299E-2</v>
      </c>
      <c r="T257" s="17">
        <v>2.1318595388164701E-2</v>
      </c>
      <c r="U257" s="17">
        <v>2.4780083641725702E-2</v>
      </c>
      <c r="V257" s="17">
        <v>3.2759680146748599E-2</v>
      </c>
      <c r="W257" s="17">
        <v>3.8328867400734899E-2</v>
      </c>
      <c r="X257" s="17">
        <v>6.8710381138383805E-2</v>
      </c>
      <c r="Y257" s="17">
        <v>3.54073981946409E-2</v>
      </c>
      <c r="Z257" s="17"/>
      <c r="AA257" s="17">
        <v>3.8791465920569403E-2</v>
      </c>
      <c r="AB257" s="17">
        <v>3.2577581747845002E-2</v>
      </c>
      <c r="AC257" s="17">
        <v>1.9677671919104502E-2</v>
      </c>
      <c r="AD257" s="17">
        <v>3.6336697848566198E-2</v>
      </c>
      <c r="AE257" s="17">
        <v>0</v>
      </c>
      <c r="AF257" s="17"/>
      <c r="AG257" s="17">
        <v>2.02969961513071E-2</v>
      </c>
      <c r="AH257" s="17">
        <v>4.0162603063236699E-2</v>
      </c>
      <c r="AI257" s="17"/>
      <c r="AJ257" s="17">
        <v>5.5282764984501201E-2</v>
      </c>
      <c r="AK257" s="17">
        <v>2.5283839304106399E-2</v>
      </c>
      <c r="AL257" s="17">
        <v>1.68791232720398E-2</v>
      </c>
      <c r="AM257" s="17">
        <v>2.3648094886835801E-2</v>
      </c>
      <c r="AN257" s="17"/>
      <c r="AO257" s="17">
        <v>5.1884219501016203E-2</v>
      </c>
      <c r="AP257" s="17">
        <v>2.7449404518708601E-2</v>
      </c>
      <c r="AQ257" s="17">
        <v>1.8847471974607798E-2</v>
      </c>
      <c r="AR257" s="17"/>
      <c r="AS257" s="17">
        <v>1.8258299099413199E-2</v>
      </c>
      <c r="AT257" s="17">
        <v>3.3496699051949803E-2</v>
      </c>
      <c r="AU257" s="17">
        <v>5.57705204553198E-2</v>
      </c>
      <c r="AV257" s="17">
        <v>7.1670348893102406E-2</v>
      </c>
      <c r="AW257" s="17">
        <v>3.28119072393626E-2</v>
      </c>
      <c r="AX257" s="17"/>
      <c r="AY257" s="17">
        <v>1.5312378821963899E-2</v>
      </c>
      <c r="AZ257" s="17">
        <v>3.3213985860537198E-2</v>
      </c>
      <c r="BA257" s="17">
        <v>3.2293004261333802E-2</v>
      </c>
    </row>
    <row r="258" spans="2:53" x14ac:dyDescent="0.35">
      <c r="B258" t="s">
        <v>114</v>
      </c>
      <c r="C258" s="17">
        <v>2.6073207682337101E-2</v>
      </c>
      <c r="D258" s="17">
        <v>2.3037359566079201E-2</v>
      </c>
      <c r="E258" s="17">
        <v>2.91060651941383E-2</v>
      </c>
      <c r="F258" s="17"/>
      <c r="G258" s="17">
        <v>4.2362238709239497E-2</v>
      </c>
      <c r="H258" s="17">
        <v>3.0025564698532001E-2</v>
      </c>
      <c r="I258" s="17">
        <v>1.39401591804976E-2</v>
      </c>
      <c r="J258" s="17">
        <v>2.8851014682879299E-2</v>
      </c>
      <c r="K258" s="17"/>
      <c r="L258" s="17">
        <v>2.1967570059320801E-2</v>
      </c>
      <c r="M258" s="17">
        <v>2.3899071257892202E-2</v>
      </c>
      <c r="N258" s="17">
        <v>3.6872983076690798E-2</v>
      </c>
      <c r="O258" s="17">
        <v>2.3368888680315399E-2</v>
      </c>
      <c r="P258" s="17"/>
      <c r="Q258" s="17">
        <v>2.2807251845776699E-2</v>
      </c>
      <c r="R258" s="17">
        <v>2.76595403337641E-2</v>
      </c>
      <c r="S258" s="17">
        <v>2.0517823704010601E-2</v>
      </c>
      <c r="T258" s="17">
        <v>2.03951071696113E-2</v>
      </c>
      <c r="U258" s="17">
        <v>0</v>
      </c>
      <c r="V258" s="17">
        <v>3.18595131009278E-2</v>
      </c>
      <c r="W258" s="17">
        <v>6.8101589158067702E-2</v>
      </c>
      <c r="X258" s="17">
        <v>3.6528109100362999E-2</v>
      </c>
      <c r="Y258" s="17">
        <v>1.4750767487894801E-2</v>
      </c>
      <c r="Z258" s="17"/>
      <c r="AA258" s="17">
        <v>4.0511991330864597E-2</v>
      </c>
      <c r="AB258" s="17">
        <v>3.0465707057270301E-2</v>
      </c>
      <c r="AC258" s="17">
        <v>1.8901160437377398E-2</v>
      </c>
      <c r="AD258" s="17">
        <v>1.9000143914654901E-2</v>
      </c>
      <c r="AE258" s="17">
        <v>0</v>
      </c>
      <c r="AF258" s="17"/>
      <c r="AG258" s="17">
        <v>2.6335618626874301E-2</v>
      </c>
      <c r="AH258" s="17">
        <v>2.5786359680556901E-2</v>
      </c>
      <c r="AI258" s="17"/>
      <c r="AJ258" s="17">
        <v>5.0244115811655499E-2</v>
      </c>
      <c r="AK258" s="17">
        <v>3.1567409898822597E-2</v>
      </c>
      <c r="AL258" s="17">
        <v>1.13106188035383E-2</v>
      </c>
      <c r="AM258" s="17">
        <v>1.2285200456757E-2</v>
      </c>
      <c r="AN258" s="17"/>
      <c r="AO258" s="17">
        <v>3.2777462800536401E-2</v>
      </c>
      <c r="AP258" s="17">
        <v>4.1413823868056102E-2</v>
      </c>
      <c r="AQ258" s="17">
        <v>1.6587438458448001E-2</v>
      </c>
      <c r="AR258" s="17"/>
      <c r="AS258" s="17">
        <v>1.8215788737072601E-2</v>
      </c>
      <c r="AT258" s="17">
        <v>3.2542617291934403E-2</v>
      </c>
      <c r="AU258" s="17">
        <v>1.4924150342365499E-2</v>
      </c>
      <c r="AV258" s="17">
        <v>0</v>
      </c>
      <c r="AW258" s="17">
        <v>3.46495945025476E-2</v>
      </c>
      <c r="AX258" s="17"/>
      <c r="AY258" s="17">
        <v>4.5917697446573296E-3</v>
      </c>
      <c r="AZ258" s="17">
        <v>2.7436168677725099E-2</v>
      </c>
      <c r="BA258" s="17">
        <v>2.1807740376947299E-2</v>
      </c>
    </row>
    <row r="259" spans="2:53" x14ac:dyDescent="0.35">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row>
    <row r="260" spans="2:53" x14ac:dyDescent="0.35">
      <c r="B260" s="6" t="s">
        <v>168</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row>
    <row r="261" spans="2:53" x14ac:dyDescent="0.35">
      <c r="B261" s="24" t="s">
        <v>84</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row>
    <row r="262" spans="2:53" x14ac:dyDescent="0.35">
      <c r="B262" t="s">
        <v>159</v>
      </c>
      <c r="C262" s="17">
        <v>0.13404426776947001</v>
      </c>
      <c r="D262" s="17">
        <v>0.119976030277198</v>
      </c>
      <c r="E262" s="17">
        <v>0.14809864668511799</v>
      </c>
      <c r="F262" s="17"/>
      <c r="G262" s="17">
        <v>0.15755949703434999</v>
      </c>
      <c r="H262" s="17">
        <v>0.1312504439876</v>
      </c>
      <c r="I262" s="17">
        <v>0.138953664540301</v>
      </c>
      <c r="J262" s="17">
        <v>0.103903819579203</v>
      </c>
      <c r="K262" s="17"/>
      <c r="L262" s="17">
        <v>0.151331161518651</v>
      </c>
      <c r="M262" s="17">
        <v>0.125399130893764</v>
      </c>
      <c r="N262" s="17">
        <v>0.102074193395976</v>
      </c>
      <c r="O262" s="17">
        <v>0.149035207390843</v>
      </c>
      <c r="P262" s="17"/>
      <c r="Q262" s="17">
        <v>0.14959689091756501</v>
      </c>
      <c r="R262" s="17">
        <v>8.0688505407167405E-2</v>
      </c>
      <c r="S262" s="17">
        <v>0.13070405274865901</v>
      </c>
      <c r="T262" s="17">
        <v>0.118211594686443</v>
      </c>
      <c r="U262" s="17">
        <v>0.13143819056367101</v>
      </c>
      <c r="V262" s="17">
        <v>0.165227864008826</v>
      </c>
      <c r="W262" s="17">
        <v>0.170413017029899</v>
      </c>
      <c r="X262" s="17">
        <v>0.20784769570496001</v>
      </c>
      <c r="Y262" s="17">
        <v>0.113365619073584</v>
      </c>
      <c r="Z262" s="17"/>
      <c r="AA262" s="17">
        <v>0.12424848949857301</v>
      </c>
      <c r="AB262" s="17">
        <v>0.106262331856189</v>
      </c>
      <c r="AC262" s="17">
        <v>0.14433571669564699</v>
      </c>
      <c r="AD262" s="17">
        <v>0.18604469092054701</v>
      </c>
      <c r="AE262" s="17">
        <v>0.26601487889967301</v>
      </c>
      <c r="AF262" s="17"/>
      <c r="AG262" s="17">
        <v>0.15262761040994299</v>
      </c>
      <c r="AH262" s="17">
        <v>0.113730348652197</v>
      </c>
      <c r="AI262" s="17"/>
      <c r="AJ262" s="17">
        <v>0.13448593969425801</v>
      </c>
      <c r="AK262" s="17">
        <v>0.114616349728275</v>
      </c>
      <c r="AL262" s="17">
        <v>0.121462531970237</v>
      </c>
      <c r="AM262" s="17">
        <v>0.165342248797609</v>
      </c>
      <c r="AN262" s="17"/>
      <c r="AO262" s="17">
        <v>0.149834617186545</v>
      </c>
      <c r="AP262" s="17">
        <v>0.15512219579635</v>
      </c>
      <c r="AQ262" s="17">
        <v>0.11778230724416799</v>
      </c>
      <c r="AR262" s="17"/>
      <c r="AS262" s="17">
        <v>0.12201289157561</v>
      </c>
      <c r="AT262" s="17">
        <v>0.14271270995353599</v>
      </c>
      <c r="AU262" s="17">
        <v>0.13879305614238099</v>
      </c>
      <c r="AV262" s="17">
        <v>0.23477661130491301</v>
      </c>
      <c r="AW262" s="17">
        <v>0.14882025876482999</v>
      </c>
      <c r="AX262" s="17"/>
      <c r="AY262" s="17">
        <v>0.13590113501270801</v>
      </c>
      <c r="AZ262" s="17">
        <v>0.14881070672584101</v>
      </c>
      <c r="BA262" s="17">
        <v>0.109662064969339</v>
      </c>
    </row>
    <row r="263" spans="2:53" x14ac:dyDescent="0.35">
      <c r="B263" t="s">
        <v>160</v>
      </c>
      <c r="C263" s="17">
        <v>0.58788240324986896</v>
      </c>
      <c r="D263" s="17">
        <v>0.59110684191727203</v>
      </c>
      <c r="E263" s="17">
        <v>0.58466114096688204</v>
      </c>
      <c r="F263" s="17"/>
      <c r="G263" s="17">
        <v>0.58176820322432699</v>
      </c>
      <c r="H263" s="17">
        <v>0.59700631955208605</v>
      </c>
      <c r="I263" s="17">
        <v>0.57066533932080499</v>
      </c>
      <c r="J263" s="17">
        <v>0.61014226550125505</v>
      </c>
      <c r="K263" s="17"/>
      <c r="L263" s="17">
        <v>0.60250811738227705</v>
      </c>
      <c r="M263" s="17">
        <v>0.59094047738561895</v>
      </c>
      <c r="N263" s="17">
        <v>0.61457669351785804</v>
      </c>
      <c r="O263" s="17">
        <v>0.54776678906285703</v>
      </c>
      <c r="P263" s="17"/>
      <c r="Q263" s="17">
        <v>0.63106730997056204</v>
      </c>
      <c r="R263" s="17">
        <v>0.59484088448230299</v>
      </c>
      <c r="S263" s="17">
        <v>0.58710063502725096</v>
      </c>
      <c r="T263" s="17">
        <v>0.48205501546843799</v>
      </c>
      <c r="U263" s="17">
        <v>0.57866914849525097</v>
      </c>
      <c r="V263" s="17">
        <v>0.55819061723281904</v>
      </c>
      <c r="W263" s="17">
        <v>0.56863113169259505</v>
      </c>
      <c r="X263" s="17">
        <v>0.59797205905639905</v>
      </c>
      <c r="Y263" s="17">
        <v>0.65414252758876701</v>
      </c>
      <c r="Z263" s="17"/>
      <c r="AA263" s="17">
        <v>0.59015541633901802</v>
      </c>
      <c r="AB263" s="17">
        <v>0.59627592049066203</v>
      </c>
      <c r="AC263" s="17">
        <v>0.592215111837051</v>
      </c>
      <c r="AD263" s="17">
        <v>0.63551047623137302</v>
      </c>
      <c r="AE263" s="17">
        <v>0.44986604902145999</v>
      </c>
      <c r="AF263" s="17"/>
      <c r="AG263" s="17">
        <v>0.595283212547426</v>
      </c>
      <c r="AH263" s="17">
        <v>0.57979239251382797</v>
      </c>
      <c r="AI263" s="17"/>
      <c r="AJ263" s="17">
        <v>0.591840819782955</v>
      </c>
      <c r="AK263" s="17">
        <v>0.58979986732131695</v>
      </c>
      <c r="AL263" s="17">
        <v>0.61847613729610995</v>
      </c>
      <c r="AM263" s="17">
        <v>0.55486262774550998</v>
      </c>
      <c r="AN263" s="17"/>
      <c r="AO263" s="17">
        <v>0.583885242779275</v>
      </c>
      <c r="AP263" s="17">
        <v>0.590779289846315</v>
      </c>
      <c r="AQ263" s="17">
        <v>0.58684252573839901</v>
      </c>
      <c r="AR263" s="17"/>
      <c r="AS263" s="17">
        <v>0.57078113748078996</v>
      </c>
      <c r="AT263" s="17">
        <v>0.61076151466336204</v>
      </c>
      <c r="AU263" s="17">
        <v>0.71121565431493405</v>
      </c>
      <c r="AV263" s="17">
        <v>0.61938023744056603</v>
      </c>
      <c r="AW263" s="17">
        <v>0.531780970185604</v>
      </c>
      <c r="AX263" s="17"/>
      <c r="AY263" s="17">
        <v>0.55129301975132805</v>
      </c>
      <c r="AZ263" s="17">
        <v>0.59045741089679704</v>
      </c>
      <c r="BA263" s="17">
        <v>0.64771535363462496</v>
      </c>
    </row>
    <row r="264" spans="2:53" x14ac:dyDescent="0.35">
      <c r="B264" t="s">
        <v>161</v>
      </c>
      <c r="C264" s="17">
        <v>0.24517749206737799</v>
      </c>
      <c r="D264" s="17">
        <v>0.25931345723145699</v>
      </c>
      <c r="E264" s="17">
        <v>0.231055452198241</v>
      </c>
      <c r="F264" s="17"/>
      <c r="G264" s="17">
        <v>0.22890139962068501</v>
      </c>
      <c r="H264" s="17">
        <v>0.23685191237914099</v>
      </c>
      <c r="I264" s="17">
        <v>0.26143839121638901</v>
      </c>
      <c r="J264" s="17">
        <v>0.24784609264593799</v>
      </c>
      <c r="K264" s="17"/>
      <c r="L264" s="17">
        <v>0.22568078449946599</v>
      </c>
      <c r="M264" s="17">
        <v>0.25179946121622698</v>
      </c>
      <c r="N264" s="17">
        <v>0.252878025988239</v>
      </c>
      <c r="O264" s="17">
        <v>0.25355132844383099</v>
      </c>
      <c r="P264" s="17"/>
      <c r="Q264" s="17">
        <v>0.20476663886889701</v>
      </c>
      <c r="R264" s="17">
        <v>0.29178525504184499</v>
      </c>
      <c r="S264" s="17">
        <v>0.27190774731464801</v>
      </c>
      <c r="T264" s="17">
        <v>0.34653901515907498</v>
      </c>
      <c r="U264" s="17">
        <v>0.26376486520746401</v>
      </c>
      <c r="V264" s="17">
        <v>0.23729117475147399</v>
      </c>
      <c r="W264" s="17">
        <v>0.232684969522924</v>
      </c>
      <c r="X264" s="17">
        <v>0.122511154049216</v>
      </c>
      <c r="Y264" s="17">
        <v>0.18839769878999499</v>
      </c>
      <c r="Z264" s="17"/>
      <c r="AA264" s="17">
        <v>0.23146554560479499</v>
      </c>
      <c r="AB264" s="17">
        <v>0.26865512821748899</v>
      </c>
      <c r="AC264" s="17">
        <v>0.24749869588046899</v>
      </c>
      <c r="AD264" s="17">
        <v>0.15524007133009399</v>
      </c>
      <c r="AE264" s="17">
        <v>0.284119072078867</v>
      </c>
      <c r="AF264" s="17"/>
      <c r="AG264" s="17">
        <v>0.22333283971206599</v>
      </c>
      <c r="AH264" s="17">
        <v>0.26905643083936798</v>
      </c>
      <c r="AI264" s="17"/>
      <c r="AJ264" s="17">
        <v>0.23277037177976001</v>
      </c>
      <c r="AK264" s="17">
        <v>0.260740391886426</v>
      </c>
      <c r="AL264" s="17">
        <v>0.21424686169263299</v>
      </c>
      <c r="AM264" s="17">
        <v>0.26762021514463402</v>
      </c>
      <c r="AN264" s="17"/>
      <c r="AO264" s="17">
        <v>0.22750512253289401</v>
      </c>
      <c r="AP264" s="17">
        <v>0.22503930052948701</v>
      </c>
      <c r="AQ264" s="17">
        <v>0.26312915766293099</v>
      </c>
      <c r="AR264" s="17"/>
      <c r="AS264" s="17">
        <v>0.29171767455344699</v>
      </c>
      <c r="AT264" s="17">
        <v>0.21609384158778999</v>
      </c>
      <c r="AU264" s="17">
        <v>0.137338759261176</v>
      </c>
      <c r="AV264" s="17">
        <v>0.14584315125452199</v>
      </c>
      <c r="AW264" s="17">
        <v>0.242560805884276</v>
      </c>
      <c r="AX264" s="17"/>
      <c r="AY264" s="17">
        <v>0.28881257536856098</v>
      </c>
      <c r="AZ264" s="17">
        <v>0.23627309703087501</v>
      </c>
      <c r="BA264" s="17">
        <v>0.20785562272090499</v>
      </c>
    </row>
    <row r="265" spans="2:53" x14ac:dyDescent="0.35">
      <c r="B265" t="s">
        <v>162</v>
      </c>
      <c r="C265" s="17">
        <v>1.09442555002513E-2</v>
      </c>
      <c r="D265" s="17">
        <v>1.65857518667526E-2</v>
      </c>
      <c r="E265" s="17">
        <v>5.3083165541246797E-3</v>
      </c>
      <c r="F265" s="17"/>
      <c r="G265" s="17">
        <v>1.40032990554321E-2</v>
      </c>
      <c r="H265" s="17">
        <v>9.0577311690874605E-3</v>
      </c>
      <c r="I265" s="17">
        <v>1.22918870404827E-2</v>
      </c>
      <c r="J265" s="17">
        <v>1.1190017592815699E-2</v>
      </c>
      <c r="K265" s="17"/>
      <c r="L265" s="17">
        <v>6.6005642094082301E-3</v>
      </c>
      <c r="M265" s="17">
        <v>1.24503702944712E-2</v>
      </c>
      <c r="N265" s="17">
        <v>9.6832860028370302E-3</v>
      </c>
      <c r="O265" s="17">
        <v>1.52225128880985E-2</v>
      </c>
      <c r="P265" s="17"/>
      <c r="Q265" s="17">
        <v>7.3237759654696697E-3</v>
      </c>
      <c r="R265" s="17">
        <v>5.4678947172432397E-3</v>
      </c>
      <c r="S265" s="17">
        <v>0</v>
      </c>
      <c r="T265" s="17">
        <v>2.2712549552086101E-2</v>
      </c>
      <c r="U265" s="17">
        <v>0</v>
      </c>
      <c r="V265" s="17">
        <v>1.55535664298826E-2</v>
      </c>
      <c r="W265" s="17">
        <v>0</v>
      </c>
      <c r="X265" s="17">
        <v>3.5140982089061697E-2</v>
      </c>
      <c r="Y265" s="17">
        <v>2.2224577165905299E-2</v>
      </c>
      <c r="Z265" s="17"/>
      <c r="AA265" s="17">
        <v>1.55865582323527E-2</v>
      </c>
      <c r="AB265" s="17">
        <v>6.7184960691698799E-3</v>
      </c>
      <c r="AC265" s="17">
        <v>5.1186662457723001E-3</v>
      </c>
      <c r="AD265" s="17">
        <v>1.55139110673778E-2</v>
      </c>
      <c r="AE265" s="17">
        <v>0</v>
      </c>
      <c r="AF265" s="17"/>
      <c r="AG265" s="17">
        <v>1.1071518921218E-2</v>
      </c>
      <c r="AH265" s="17">
        <v>1.08051406547619E-2</v>
      </c>
      <c r="AI265" s="17"/>
      <c r="AJ265" s="17">
        <v>1.11468159533375E-2</v>
      </c>
      <c r="AK265" s="17">
        <v>7.4313313061934796E-3</v>
      </c>
      <c r="AL265" s="17">
        <v>1.73012100260037E-2</v>
      </c>
      <c r="AM265" s="17">
        <v>8.7306347401894593E-3</v>
      </c>
      <c r="AN265" s="17"/>
      <c r="AO265" s="17">
        <v>1.1763778895115099E-2</v>
      </c>
      <c r="AP265" s="17">
        <v>7.7954745514422904E-3</v>
      </c>
      <c r="AQ265" s="17">
        <v>1.20934946705208E-2</v>
      </c>
      <c r="AR265" s="17"/>
      <c r="AS265" s="17">
        <v>6.6711094158516697E-3</v>
      </c>
      <c r="AT265" s="17">
        <v>1.4317091776036101E-2</v>
      </c>
      <c r="AU265" s="17">
        <v>1.2652530281509099E-2</v>
      </c>
      <c r="AV265" s="17">
        <v>0</v>
      </c>
      <c r="AW265" s="17">
        <v>7.2596705018985203E-3</v>
      </c>
      <c r="AX265" s="17"/>
      <c r="AY265" s="17">
        <v>4.6499077964801804E-3</v>
      </c>
      <c r="AZ265" s="17">
        <v>1.0451804820404E-2</v>
      </c>
      <c r="BA265" s="17">
        <v>2.39611089133396E-2</v>
      </c>
    </row>
    <row r="266" spans="2:53" x14ac:dyDescent="0.35">
      <c r="B266" t="s">
        <v>114</v>
      </c>
      <c r="C266" s="17">
        <v>2.1951581413031902E-2</v>
      </c>
      <c r="D266" s="17">
        <v>1.3017918707320801E-2</v>
      </c>
      <c r="E266" s="17">
        <v>3.0876443595634101E-2</v>
      </c>
      <c r="F266" s="17"/>
      <c r="G266" s="17">
        <v>1.7767601065206001E-2</v>
      </c>
      <c r="H266" s="17">
        <v>2.58335929120856E-2</v>
      </c>
      <c r="I266" s="17">
        <v>1.66507178820215E-2</v>
      </c>
      <c r="J266" s="17">
        <v>2.69178046807876E-2</v>
      </c>
      <c r="K266" s="17"/>
      <c r="L266" s="17">
        <v>1.3879372390198401E-2</v>
      </c>
      <c r="M266" s="17">
        <v>1.9410560209918801E-2</v>
      </c>
      <c r="N266" s="17">
        <v>2.0787801095090298E-2</v>
      </c>
      <c r="O266" s="17">
        <v>3.4424162214370203E-2</v>
      </c>
      <c r="P266" s="17"/>
      <c r="Q266" s="17">
        <v>7.2453842775054298E-3</v>
      </c>
      <c r="R266" s="17">
        <v>2.7217460351441299E-2</v>
      </c>
      <c r="S266" s="17">
        <v>1.0287564909441599E-2</v>
      </c>
      <c r="T266" s="17">
        <v>3.0481825133957301E-2</v>
      </c>
      <c r="U266" s="17">
        <v>2.6127795733613401E-2</v>
      </c>
      <c r="V266" s="17">
        <v>2.3736777576997801E-2</v>
      </c>
      <c r="W266" s="17">
        <v>2.8270881754581499E-2</v>
      </c>
      <c r="X266" s="17">
        <v>3.6528109100362999E-2</v>
      </c>
      <c r="Y266" s="17">
        <v>2.1869577381748401E-2</v>
      </c>
      <c r="Z266" s="17"/>
      <c r="AA266" s="17">
        <v>3.8543990325260902E-2</v>
      </c>
      <c r="AB266" s="17">
        <v>2.2088123366489701E-2</v>
      </c>
      <c r="AC266" s="17">
        <v>1.08318093410612E-2</v>
      </c>
      <c r="AD266" s="17">
        <v>7.6908504506085704E-3</v>
      </c>
      <c r="AE266" s="17">
        <v>0</v>
      </c>
      <c r="AF266" s="17"/>
      <c r="AG266" s="17">
        <v>1.7684818409346801E-2</v>
      </c>
      <c r="AH266" s="17">
        <v>2.66156873398453E-2</v>
      </c>
      <c r="AI266" s="17"/>
      <c r="AJ266" s="17">
        <v>2.9756052789688299E-2</v>
      </c>
      <c r="AK266" s="17">
        <v>2.7412059757788598E-2</v>
      </c>
      <c r="AL266" s="17">
        <v>2.85132590150169E-2</v>
      </c>
      <c r="AM266" s="17">
        <v>3.4442735720578701E-3</v>
      </c>
      <c r="AN266" s="17"/>
      <c r="AO266" s="17">
        <v>2.7011238606170801E-2</v>
      </c>
      <c r="AP266" s="17">
        <v>2.12637392764061E-2</v>
      </c>
      <c r="AQ266" s="17">
        <v>2.0152514683981E-2</v>
      </c>
      <c r="AR266" s="17"/>
      <c r="AS266" s="17">
        <v>8.8171869743002198E-3</v>
      </c>
      <c r="AT266" s="17">
        <v>1.6114842019274898E-2</v>
      </c>
      <c r="AU266" s="17">
        <v>0</v>
      </c>
      <c r="AV266" s="17">
        <v>0</v>
      </c>
      <c r="AW266" s="17">
        <v>6.9578294663391799E-2</v>
      </c>
      <c r="AX266" s="17"/>
      <c r="AY266" s="17">
        <v>1.9343362070922701E-2</v>
      </c>
      <c r="AZ266" s="17">
        <v>1.40069805260826E-2</v>
      </c>
      <c r="BA266" s="17">
        <v>1.0805849761790699E-2</v>
      </c>
    </row>
    <row r="267" spans="2:53" x14ac:dyDescent="0.35">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row>
    <row r="268" spans="2:53" x14ac:dyDescent="0.35">
      <c r="B268" s="6" t="s">
        <v>169</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row>
    <row r="269" spans="2:53" x14ac:dyDescent="0.35">
      <c r="B269" s="24" t="s">
        <v>84</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row>
    <row r="270" spans="2:53" x14ac:dyDescent="0.35">
      <c r="B270" t="s">
        <v>159</v>
      </c>
      <c r="C270" s="17">
        <v>6.2195320139815498E-2</v>
      </c>
      <c r="D270" s="17">
        <v>5.2046483514965297E-2</v>
      </c>
      <c r="E270" s="17">
        <v>7.2334159177540894E-2</v>
      </c>
      <c r="F270" s="17"/>
      <c r="G270" s="17">
        <v>7.8863037369705499E-2</v>
      </c>
      <c r="H270" s="17">
        <v>7.7447220290272997E-2</v>
      </c>
      <c r="I270" s="17">
        <v>3.4679154250119498E-2</v>
      </c>
      <c r="J270" s="17">
        <v>6.5097923773726807E-2</v>
      </c>
      <c r="K270" s="17"/>
      <c r="L270" s="17">
        <v>7.4950436240798696E-2</v>
      </c>
      <c r="M270" s="17">
        <v>5.5980467097675103E-2</v>
      </c>
      <c r="N270" s="17">
        <v>5.3311703471848798E-2</v>
      </c>
      <c r="O270" s="17">
        <v>5.8949605862949901E-2</v>
      </c>
      <c r="P270" s="17"/>
      <c r="Q270" s="17">
        <v>9.0823435775848602E-2</v>
      </c>
      <c r="R270" s="17">
        <v>5.05733766872292E-2</v>
      </c>
      <c r="S270" s="17">
        <v>8.1933372181485303E-2</v>
      </c>
      <c r="T270" s="17">
        <v>2.0995374600951099E-2</v>
      </c>
      <c r="U270" s="17">
        <v>3.59406180738647E-2</v>
      </c>
      <c r="V270" s="17">
        <v>0.106897161403516</v>
      </c>
      <c r="W270" s="17">
        <v>2.0218731369346699E-2</v>
      </c>
      <c r="X270" s="17">
        <v>1.7995423500910299E-2</v>
      </c>
      <c r="Y270" s="17">
        <v>8.5820830814907101E-2</v>
      </c>
      <c r="Z270" s="17"/>
      <c r="AA270" s="17">
        <v>5.6871072233464499E-2</v>
      </c>
      <c r="AB270" s="17">
        <v>6.3716588620746306E-2</v>
      </c>
      <c r="AC270" s="17">
        <v>6.08720016290187E-2</v>
      </c>
      <c r="AD270" s="17">
        <v>8.6998267308729699E-2</v>
      </c>
      <c r="AE270" s="17">
        <v>5.9435078793350901E-2</v>
      </c>
      <c r="AF270" s="17"/>
      <c r="AG270" s="17">
        <v>7.4022783447149507E-2</v>
      </c>
      <c r="AH270" s="17">
        <v>4.9266422597753601E-2</v>
      </c>
      <c r="AI270" s="17"/>
      <c r="AJ270" s="17">
        <v>9.0203171465811596E-2</v>
      </c>
      <c r="AK270" s="17">
        <v>5.6757632053150701E-2</v>
      </c>
      <c r="AL270" s="17">
        <v>5.4269109638662799E-2</v>
      </c>
      <c r="AM270" s="17">
        <v>5.0337288865380997E-2</v>
      </c>
      <c r="AN270" s="17"/>
      <c r="AO270" s="17">
        <v>7.5407346058627395E-2</v>
      </c>
      <c r="AP270" s="17">
        <v>6.5357744394041101E-2</v>
      </c>
      <c r="AQ270" s="17">
        <v>5.54268969890628E-2</v>
      </c>
      <c r="AR270" s="17"/>
      <c r="AS270" s="17">
        <v>6.2275503541225602E-2</v>
      </c>
      <c r="AT270" s="17">
        <v>7.6122968464707896E-2</v>
      </c>
      <c r="AU270" s="17">
        <v>2.8835821748848901E-2</v>
      </c>
      <c r="AV270" s="17">
        <v>0.14978385654069701</v>
      </c>
      <c r="AW270" s="17">
        <v>4.9182818998016103E-2</v>
      </c>
      <c r="AX270" s="17"/>
      <c r="AY270" s="17">
        <v>5.9503371125303399E-2</v>
      </c>
      <c r="AZ270" s="17">
        <v>6.5869496135767702E-2</v>
      </c>
      <c r="BA270" s="17">
        <v>6.7455721843757699E-2</v>
      </c>
    </row>
    <row r="271" spans="2:53" x14ac:dyDescent="0.35">
      <c r="B271" t="s">
        <v>160</v>
      </c>
      <c r="C271" s="17">
        <v>0.42681512433303598</v>
      </c>
      <c r="D271" s="17">
        <v>0.46561316473348002</v>
      </c>
      <c r="E271" s="17">
        <v>0.38805530376049202</v>
      </c>
      <c r="F271" s="17"/>
      <c r="G271" s="17">
        <v>0.39773359885331</v>
      </c>
      <c r="H271" s="17">
        <v>0.45658575274404301</v>
      </c>
      <c r="I271" s="17">
        <v>0.40089186318595199</v>
      </c>
      <c r="J271" s="17">
        <v>0.41572796651201299</v>
      </c>
      <c r="K271" s="17"/>
      <c r="L271" s="17">
        <v>0.495322957200104</v>
      </c>
      <c r="M271" s="17">
        <v>0.43851024450766202</v>
      </c>
      <c r="N271" s="17">
        <v>0.39462039129433901</v>
      </c>
      <c r="O271" s="17">
        <v>0.37070236542637802</v>
      </c>
      <c r="P271" s="17"/>
      <c r="Q271" s="17">
        <v>0.56251119640460101</v>
      </c>
      <c r="R271" s="17">
        <v>0.38463315605686399</v>
      </c>
      <c r="S271" s="17">
        <v>0.43833917074180401</v>
      </c>
      <c r="T271" s="17">
        <v>0.36602518252233102</v>
      </c>
      <c r="U271" s="17">
        <v>0.25940982755059799</v>
      </c>
      <c r="V271" s="17">
        <v>0.47874500949515503</v>
      </c>
      <c r="W271" s="17">
        <v>0.31264820018418599</v>
      </c>
      <c r="X271" s="17">
        <v>0.50238427621453696</v>
      </c>
      <c r="Y271" s="17">
        <v>0.46133326821454301</v>
      </c>
      <c r="Z271" s="17"/>
      <c r="AA271" s="17">
        <v>0.32310930605284299</v>
      </c>
      <c r="AB271" s="17">
        <v>0.42696425054223902</v>
      </c>
      <c r="AC271" s="17">
        <v>0.50179818050143798</v>
      </c>
      <c r="AD271" s="17">
        <v>0.56036181789357198</v>
      </c>
      <c r="AE271" s="17">
        <v>0.55450073053195104</v>
      </c>
      <c r="AF271" s="17"/>
      <c r="AG271" s="17">
        <v>0.40237406560080602</v>
      </c>
      <c r="AH271" s="17">
        <v>0.45353226020211002</v>
      </c>
      <c r="AI271" s="17"/>
      <c r="AJ271" s="17">
        <v>0.43957972666638501</v>
      </c>
      <c r="AK271" s="17">
        <v>0.49860847960404903</v>
      </c>
      <c r="AL271" s="17">
        <v>0.41492418105159201</v>
      </c>
      <c r="AM271" s="17">
        <v>0.35098580157234799</v>
      </c>
      <c r="AN271" s="17"/>
      <c r="AO271" s="17">
        <v>0.44862354311943903</v>
      </c>
      <c r="AP271" s="17">
        <v>0.44411921414976002</v>
      </c>
      <c r="AQ271" s="17">
        <v>0.40645470548266299</v>
      </c>
      <c r="AR271" s="17"/>
      <c r="AS271" s="17">
        <v>0.39924149208814602</v>
      </c>
      <c r="AT271" s="17">
        <v>0.43379792115930599</v>
      </c>
      <c r="AU271" s="17">
        <v>0.545586321427734</v>
      </c>
      <c r="AV271" s="17">
        <v>0.50735545777801405</v>
      </c>
      <c r="AW271" s="17">
        <v>0.41969091754288201</v>
      </c>
      <c r="AX271" s="17"/>
      <c r="AY271" s="17">
        <v>0.40681335329381402</v>
      </c>
      <c r="AZ271" s="17">
        <v>0.44839479020600398</v>
      </c>
      <c r="BA271" s="17">
        <v>0.53987503902310296</v>
      </c>
    </row>
    <row r="272" spans="2:53" x14ac:dyDescent="0.35">
      <c r="B272" t="s">
        <v>161</v>
      </c>
      <c r="C272" s="17">
        <v>0.45272593789593502</v>
      </c>
      <c r="D272" s="17">
        <v>0.43636340219192099</v>
      </c>
      <c r="E272" s="17">
        <v>0.469072354917351</v>
      </c>
      <c r="F272" s="17"/>
      <c r="G272" s="17">
        <v>0.44999188944969898</v>
      </c>
      <c r="H272" s="17">
        <v>0.40277268611202499</v>
      </c>
      <c r="I272" s="17">
        <v>0.51898216103315098</v>
      </c>
      <c r="J272" s="17">
        <v>0.45881025731317499</v>
      </c>
      <c r="K272" s="17"/>
      <c r="L272" s="17">
        <v>0.385642774407293</v>
      </c>
      <c r="M272" s="17">
        <v>0.44209032275120502</v>
      </c>
      <c r="N272" s="17">
        <v>0.52822692233665702</v>
      </c>
      <c r="O272" s="17">
        <v>0.47160683165793499</v>
      </c>
      <c r="P272" s="17"/>
      <c r="Q272" s="17">
        <v>0.31724695267118902</v>
      </c>
      <c r="R272" s="17">
        <v>0.50716393941412996</v>
      </c>
      <c r="S272" s="17">
        <v>0.44949990121349598</v>
      </c>
      <c r="T272" s="17">
        <v>0.54782596736412803</v>
      </c>
      <c r="U272" s="17">
        <v>0.63267216329481102</v>
      </c>
      <c r="V272" s="17">
        <v>0.32355723867763803</v>
      </c>
      <c r="W272" s="17">
        <v>0.59983786736451605</v>
      </c>
      <c r="X272" s="17">
        <v>0.37631203907887301</v>
      </c>
      <c r="Y272" s="17">
        <v>0.40162967882307499</v>
      </c>
      <c r="Z272" s="17"/>
      <c r="AA272" s="17">
        <v>0.53421620330758002</v>
      </c>
      <c r="AB272" s="17">
        <v>0.43889660729804097</v>
      </c>
      <c r="AC272" s="17">
        <v>0.39562465548452402</v>
      </c>
      <c r="AD272" s="17">
        <v>0.32827247648142399</v>
      </c>
      <c r="AE272" s="17">
        <v>0.38606419067469799</v>
      </c>
      <c r="AF272" s="17"/>
      <c r="AG272" s="17">
        <v>0.47389015291148201</v>
      </c>
      <c r="AH272" s="17">
        <v>0.42959080228959501</v>
      </c>
      <c r="AI272" s="17"/>
      <c r="AJ272" s="17">
        <v>0.40430151623941801</v>
      </c>
      <c r="AK272" s="17">
        <v>0.39047247308643801</v>
      </c>
      <c r="AL272" s="17">
        <v>0.49352381584270899</v>
      </c>
      <c r="AM272" s="17">
        <v>0.52398472435448695</v>
      </c>
      <c r="AN272" s="17"/>
      <c r="AO272" s="17">
        <v>0.38098956585690402</v>
      </c>
      <c r="AP272" s="17">
        <v>0.42368033234129299</v>
      </c>
      <c r="AQ272" s="17">
        <v>0.50047597400172505</v>
      </c>
      <c r="AR272" s="17"/>
      <c r="AS272" s="17">
        <v>0.499260702075635</v>
      </c>
      <c r="AT272" s="17">
        <v>0.42726479240828602</v>
      </c>
      <c r="AU272" s="17">
        <v>0.37973630800323399</v>
      </c>
      <c r="AV272" s="17">
        <v>0.34286068568128902</v>
      </c>
      <c r="AW272" s="17">
        <v>0.423810759125134</v>
      </c>
      <c r="AX272" s="17"/>
      <c r="AY272" s="17">
        <v>0.482423365963424</v>
      </c>
      <c r="AZ272" s="17">
        <v>0.42620029709796498</v>
      </c>
      <c r="BA272" s="17">
        <v>0.38124664185305102</v>
      </c>
    </row>
    <row r="273" spans="2:53" x14ac:dyDescent="0.35">
      <c r="B273" t="s">
        <v>162</v>
      </c>
      <c r="C273" s="17">
        <v>4.4326753435263301E-2</v>
      </c>
      <c r="D273" s="17">
        <v>3.69537362965233E-2</v>
      </c>
      <c r="E273" s="17">
        <v>5.1692507437947101E-2</v>
      </c>
      <c r="F273" s="17"/>
      <c r="G273" s="17">
        <v>4.7215596035211298E-2</v>
      </c>
      <c r="H273" s="17">
        <v>4.47332870755833E-2</v>
      </c>
      <c r="I273" s="17">
        <v>4.0192744105103803E-2</v>
      </c>
      <c r="J273" s="17">
        <v>5.2211794690817999E-2</v>
      </c>
      <c r="K273" s="17"/>
      <c r="L273" s="17">
        <v>3.3982870835206902E-2</v>
      </c>
      <c r="M273" s="17">
        <v>5.5684573466163199E-2</v>
      </c>
      <c r="N273" s="17">
        <v>8.3369725779645701E-3</v>
      </c>
      <c r="O273" s="17">
        <v>7.5534327979352306E-2</v>
      </c>
      <c r="P273" s="17"/>
      <c r="Q273" s="17">
        <v>2.2173030870856099E-2</v>
      </c>
      <c r="R273" s="17">
        <v>4.6615405232968997E-2</v>
      </c>
      <c r="S273" s="17">
        <v>3.0227555863215301E-2</v>
      </c>
      <c r="T273" s="17">
        <v>5.5066757548243299E-2</v>
      </c>
      <c r="U273" s="17">
        <v>7.1977391080726302E-2</v>
      </c>
      <c r="V273" s="17">
        <v>5.9465213454723699E-2</v>
      </c>
      <c r="W273" s="17">
        <v>1.8805587958023201E-2</v>
      </c>
      <c r="X273" s="17">
        <v>8.6458649767629805E-2</v>
      </c>
      <c r="Y273" s="17">
        <v>4.3529609030526599E-2</v>
      </c>
      <c r="Z273" s="17"/>
      <c r="AA273" s="17">
        <v>6.2586599467612206E-2</v>
      </c>
      <c r="AB273" s="17">
        <v>6.0280556237755099E-2</v>
      </c>
      <c r="AC273" s="17">
        <v>2.7085841700619701E-2</v>
      </c>
      <c r="AD273" s="17">
        <v>1.66765878656654E-2</v>
      </c>
      <c r="AE273" s="17">
        <v>0</v>
      </c>
      <c r="AF273" s="17"/>
      <c r="AG273" s="17">
        <v>3.9215664209730702E-2</v>
      </c>
      <c r="AH273" s="17">
        <v>4.9913813585707602E-2</v>
      </c>
      <c r="AI273" s="17"/>
      <c r="AJ273" s="17">
        <v>4.8048595024790197E-2</v>
      </c>
      <c r="AK273" s="17">
        <v>3.4446423582219603E-2</v>
      </c>
      <c r="AL273" s="17">
        <v>2.9549535202749701E-2</v>
      </c>
      <c r="AM273" s="17">
        <v>6.4697739243430502E-2</v>
      </c>
      <c r="AN273" s="17"/>
      <c r="AO273" s="17">
        <v>7.2695630610892695E-2</v>
      </c>
      <c r="AP273" s="17">
        <v>4.9916424790735998E-2</v>
      </c>
      <c r="AQ273" s="17">
        <v>2.8832979897311199E-2</v>
      </c>
      <c r="AR273" s="17"/>
      <c r="AS273" s="17">
        <v>3.12324385375355E-2</v>
      </c>
      <c r="AT273" s="17">
        <v>4.19903495826612E-2</v>
      </c>
      <c r="AU273" s="17">
        <v>4.5841548820182799E-2</v>
      </c>
      <c r="AV273" s="17">
        <v>0</v>
      </c>
      <c r="AW273" s="17">
        <v>8.2979930011991707E-2</v>
      </c>
      <c r="AX273" s="17"/>
      <c r="AY273" s="17">
        <v>4.21530327886818E-2</v>
      </c>
      <c r="AZ273" s="17">
        <v>4.43334428248571E-2</v>
      </c>
      <c r="BA273" s="17">
        <v>1.14225972800887E-2</v>
      </c>
    </row>
    <row r="274" spans="2:53" x14ac:dyDescent="0.35">
      <c r="B274" t="s">
        <v>114</v>
      </c>
      <c r="C274" s="17">
        <v>1.3936864195950201E-2</v>
      </c>
      <c r="D274" s="17">
        <v>9.0232132631106708E-3</v>
      </c>
      <c r="E274" s="17">
        <v>1.8845674706668598E-2</v>
      </c>
      <c r="F274" s="17"/>
      <c r="G274" s="17">
        <v>2.6195878292073999E-2</v>
      </c>
      <c r="H274" s="17">
        <v>1.84610537780764E-2</v>
      </c>
      <c r="I274" s="17">
        <v>5.2540774256737499E-3</v>
      </c>
      <c r="J274" s="17">
        <v>8.1520577102670005E-3</v>
      </c>
      <c r="K274" s="17"/>
      <c r="L274" s="17">
        <v>1.01009613165971E-2</v>
      </c>
      <c r="M274" s="17">
        <v>7.7343921772947298E-3</v>
      </c>
      <c r="N274" s="17">
        <v>1.55040103191912E-2</v>
      </c>
      <c r="O274" s="17">
        <v>2.32068690733848E-2</v>
      </c>
      <c r="P274" s="17"/>
      <c r="Q274" s="17">
        <v>7.2453842775054298E-3</v>
      </c>
      <c r="R274" s="17">
        <v>1.1014122608808E-2</v>
      </c>
      <c r="S274" s="17">
        <v>0</v>
      </c>
      <c r="T274" s="17">
        <v>1.0086717964345999E-2</v>
      </c>
      <c r="U274" s="17">
        <v>0</v>
      </c>
      <c r="V274" s="17">
        <v>3.13353769689673E-2</v>
      </c>
      <c r="W274" s="17">
        <v>4.8489613123928202E-2</v>
      </c>
      <c r="X274" s="17">
        <v>1.684961143805E-2</v>
      </c>
      <c r="Y274" s="17">
        <v>7.6866131169480304E-3</v>
      </c>
      <c r="Z274" s="17"/>
      <c r="AA274" s="17">
        <v>2.3216818938501201E-2</v>
      </c>
      <c r="AB274" s="17">
        <v>1.01419973012189E-2</v>
      </c>
      <c r="AC274" s="17">
        <v>1.4619320684399899E-2</v>
      </c>
      <c r="AD274" s="17">
        <v>7.6908504506085704E-3</v>
      </c>
      <c r="AE274" s="17">
        <v>0</v>
      </c>
      <c r="AF274" s="17"/>
      <c r="AG274" s="17">
        <v>1.04973338308312E-2</v>
      </c>
      <c r="AH274" s="17">
        <v>1.76967013248347E-2</v>
      </c>
      <c r="AI274" s="17"/>
      <c r="AJ274" s="17">
        <v>1.7866990603595301E-2</v>
      </c>
      <c r="AK274" s="17">
        <v>1.9714991674142701E-2</v>
      </c>
      <c r="AL274" s="17">
        <v>7.7333582642864799E-3</v>
      </c>
      <c r="AM274" s="17">
        <v>9.9944459643535807E-3</v>
      </c>
      <c r="AN274" s="17"/>
      <c r="AO274" s="17">
        <v>2.2283914354137398E-2</v>
      </c>
      <c r="AP274" s="17">
        <v>1.69262843241701E-2</v>
      </c>
      <c r="AQ274" s="17">
        <v>8.8094436292373898E-3</v>
      </c>
      <c r="AR274" s="17"/>
      <c r="AS274" s="17">
        <v>7.9898637574584205E-3</v>
      </c>
      <c r="AT274" s="17">
        <v>2.0823968385039599E-2</v>
      </c>
      <c r="AU274" s="17">
        <v>0</v>
      </c>
      <c r="AV274" s="17">
        <v>0</v>
      </c>
      <c r="AW274" s="17">
        <v>2.4335574321976201E-2</v>
      </c>
      <c r="AX274" s="17"/>
      <c r="AY274" s="17">
        <v>9.1068768287766808E-3</v>
      </c>
      <c r="AZ274" s="17">
        <v>1.52019737354059E-2</v>
      </c>
      <c r="BA274" s="17">
        <v>0</v>
      </c>
    </row>
    <row r="275" spans="2:53" x14ac:dyDescent="0.35">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row>
    <row r="276" spans="2:53" x14ac:dyDescent="0.35">
      <c r="B276" s="6" t="s">
        <v>173</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row>
    <row r="277" spans="2:53" x14ac:dyDescent="0.35">
      <c r="B277" s="24" t="s">
        <v>84</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row>
    <row r="278" spans="2:53" x14ac:dyDescent="0.35">
      <c r="B278" t="s">
        <v>170</v>
      </c>
      <c r="C278" s="17">
        <v>0.200390738199621</v>
      </c>
      <c r="D278" s="17">
        <v>0.21922514643360799</v>
      </c>
      <c r="E278" s="17">
        <v>0.181574883682106</v>
      </c>
      <c r="F278" s="17"/>
      <c r="G278" s="17">
        <v>0.23156076408187301</v>
      </c>
      <c r="H278" s="17">
        <v>0.20914962929192699</v>
      </c>
      <c r="I278" s="17">
        <v>0.17784759873049</v>
      </c>
      <c r="J278" s="17">
        <v>0.198609326788523</v>
      </c>
      <c r="K278" s="17"/>
      <c r="L278" s="17">
        <v>0.212414464646863</v>
      </c>
      <c r="M278" s="17">
        <v>0.17847243920580899</v>
      </c>
      <c r="N278" s="17">
        <v>0.23048624444388699</v>
      </c>
      <c r="O278" s="17">
        <v>0.18451766204800801</v>
      </c>
      <c r="P278" s="17"/>
      <c r="Q278" s="17">
        <v>0.24161068283183201</v>
      </c>
      <c r="R278" s="17">
        <v>0.16699315810142601</v>
      </c>
      <c r="S278" s="17">
        <v>0.19804438558137899</v>
      </c>
      <c r="T278" s="17">
        <v>0.192941644576025</v>
      </c>
      <c r="U278" s="17">
        <v>0.120191422202979</v>
      </c>
      <c r="V278" s="17">
        <v>0.23952102770399</v>
      </c>
      <c r="W278" s="17">
        <v>0.193651329638758</v>
      </c>
      <c r="X278" s="17">
        <v>0.16923275737787699</v>
      </c>
      <c r="Y278" s="17">
        <v>0.23020876361520901</v>
      </c>
      <c r="Z278" s="17"/>
      <c r="AA278" s="17">
        <v>0.19157632543089201</v>
      </c>
      <c r="AB278" s="17">
        <v>0.190583856366041</v>
      </c>
      <c r="AC278" s="17">
        <v>0.17000170591630501</v>
      </c>
      <c r="AD278" s="17">
        <v>0.25362023959960101</v>
      </c>
      <c r="AE278" s="17">
        <v>0.22397430996104101</v>
      </c>
      <c r="AF278" s="17"/>
      <c r="AG278" s="17">
        <v>0.208220395814945</v>
      </c>
      <c r="AH278" s="17">
        <v>0.191831942584065</v>
      </c>
      <c r="AI278" s="17"/>
      <c r="AJ278" s="17">
        <v>0.24623123341245201</v>
      </c>
      <c r="AK278" s="17">
        <v>0.170305123576031</v>
      </c>
      <c r="AL278" s="17">
        <v>0.212772643805757</v>
      </c>
      <c r="AM278" s="17">
        <v>0.18038802274450699</v>
      </c>
      <c r="AN278" s="17"/>
      <c r="AO278" s="17">
        <v>0.22589305372254001</v>
      </c>
      <c r="AP278" s="17">
        <v>0.25086775382687299</v>
      </c>
      <c r="AQ278" s="17">
        <v>0.16587970700999299</v>
      </c>
      <c r="AR278" s="17"/>
      <c r="AS278" s="17">
        <v>0.211261161589261</v>
      </c>
      <c r="AT278" s="17">
        <v>0.190075045510291</v>
      </c>
      <c r="AU278" s="17">
        <v>0.143367518932946</v>
      </c>
      <c r="AV278" s="17">
        <v>0.15231973910570301</v>
      </c>
      <c r="AW278" s="17">
        <v>0.23954460283045401</v>
      </c>
      <c r="AX278" s="17"/>
      <c r="AY278" s="17">
        <v>0.21599748557662199</v>
      </c>
      <c r="AZ278" s="17">
        <v>0.18620074377613599</v>
      </c>
      <c r="BA278" s="17">
        <v>0.20452567344450501</v>
      </c>
    </row>
    <row r="279" spans="2:53" x14ac:dyDescent="0.35">
      <c r="B279" t="s">
        <v>171</v>
      </c>
      <c r="C279" s="17">
        <v>0.457016016114139</v>
      </c>
      <c r="D279" s="17">
        <v>0.43155544994763301</v>
      </c>
      <c r="E279" s="17">
        <v>0.48245150115677798</v>
      </c>
      <c r="F279" s="17"/>
      <c r="G279" s="17">
        <v>0.40476047783237401</v>
      </c>
      <c r="H279" s="17">
        <v>0.48257835496936902</v>
      </c>
      <c r="I279" s="17">
        <v>0.46284951639884803</v>
      </c>
      <c r="J279" s="17">
        <v>0.39100672065445202</v>
      </c>
      <c r="K279" s="17"/>
      <c r="L279" s="17">
        <v>0.471564014148591</v>
      </c>
      <c r="M279" s="17">
        <v>0.42663912997479297</v>
      </c>
      <c r="N279" s="17">
        <v>0.42651286288510498</v>
      </c>
      <c r="O279" s="17">
        <v>0.50156697872785705</v>
      </c>
      <c r="P279" s="17"/>
      <c r="Q279" s="17">
        <v>0.40291547573293801</v>
      </c>
      <c r="R279" s="17">
        <v>0.49932862553766999</v>
      </c>
      <c r="S279" s="17">
        <v>0.55003372059331201</v>
      </c>
      <c r="T279" s="17">
        <v>0.43598639073613099</v>
      </c>
      <c r="U279" s="17">
        <v>0.53850326093366496</v>
      </c>
      <c r="V279" s="17">
        <v>0.43753969933653097</v>
      </c>
      <c r="W279" s="17">
        <v>0.445417600076215</v>
      </c>
      <c r="X279" s="17">
        <v>0.43289994078357702</v>
      </c>
      <c r="Y279" s="17">
        <v>0.40855683636935802</v>
      </c>
      <c r="Z279" s="17"/>
      <c r="AA279" s="17">
        <v>0.46412242668603598</v>
      </c>
      <c r="AB279" s="17">
        <v>0.43798863790201997</v>
      </c>
      <c r="AC279" s="17">
        <v>0.53392610127267903</v>
      </c>
      <c r="AD279" s="17">
        <v>0.37893397446852101</v>
      </c>
      <c r="AE279" s="17">
        <v>0.26500711461874299</v>
      </c>
      <c r="AF279" s="17"/>
      <c r="AG279" s="17">
        <v>0.46184842006555499</v>
      </c>
      <c r="AH279" s="17">
        <v>0.45173359384435602</v>
      </c>
      <c r="AI279" s="17"/>
      <c r="AJ279" s="17">
        <v>0.47203846396626098</v>
      </c>
      <c r="AK279" s="17">
        <v>0.46784228462125199</v>
      </c>
      <c r="AL279" s="17">
        <v>0.45002951911092198</v>
      </c>
      <c r="AM279" s="17">
        <v>0.43870709633837102</v>
      </c>
      <c r="AN279" s="17"/>
      <c r="AO279" s="17">
        <v>0.47502808527776003</v>
      </c>
      <c r="AP279" s="17">
        <v>0.45155467144623401</v>
      </c>
      <c r="AQ279" s="17">
        <v>0.44962671700832901</v>
      </c>
      <c r="AR279" s="17"/>
      <c r="AS279" s="17">
        <v>0.393151307515543</v>
      </c>
      <c r="AT279" s="17">
        <v>0.50733993283560697</v>
      </c>
      <c r="AU279" s="17">
        <v>0.47431428456827002</v>
      </c>
      <c r="AV279" s="17">
        <v>0.451788779378414</v>
      </c>
      <c r="AW279" s="17">
        <v>0.45716895428489102</v>
      </c>
      <c r="AX279" s="17"/>
      <c r="AY279" s="17">
        <v>0.37216255171896101</v>
      </c>
      <c r="AZ279" s="17">
        <v>0.49086136991704099</v>
      </c>
      <c r="BA279" s="17">
        <v>0.41536666715860299</v>
      </c>
    </row>
    <row r="280" spans="2:53" x14ac:dyDescent="0.35">
      <c r="B280" t="s">
        <v>172</v>
      </c>
      <c r="C280" s="17">
        <v>0.32432215687545601</v>
      </c>
      <c r="D280" s="17">
        <v>0.33524493666004301</v>
      </c>
      <c r="E280" s="17">
        <v>0.31341013708697302</v>
      </c>
      <c r="F280" s="17"/>
      <c r="G280" s="17">
        <v>0.33761646543692603</v>
      </c>
      <c r="H280" s="17">
        <v>0.28737794549613399</v>
      </c>
      <c r="I280" s="17">
        <v>0.341514936025752</v>
      </c>
      <c r="J280" s="17">
        <v>0.41038395255702498</v>
      </c>
      <c r="K280" s="17"/>
      <c r="L280" s="17">
        <v>0.29841285075199198</v>
      </c>
      <c r="M280" s="17">
        <v>0.38320199715534498</v>
      </c>
      <c r="N280" s="17">
        <v>0.33101654242644202</v>
      </c>
      <c r="O280" s="17">
        <v>0.28247540294034701</v>
      </c>
      <c r="P280" s="17"/>
      <c r="Q280" s="17">
        <v>0.34106217141445699</v>
      </c>
      <c r="R280" s="17">
        <v>0.31152103718169499</v>
      </c>
      <c r="S280" s="17">
        <v>0.23192459675666199</v>
      </c>
      <c r="T280" s="17">
        <v>0.36098524672349702</v>
      </c>
      <c r="U280" s="17">
        <v>0.31614094083114402</v>
      </c>
      <c r="V280" s="17">
        <v>0.30738570652959701</v>
      </c>
      <c r="W280" s="17">
        <v>0.32184425114011</v>
      </c>
      <c r="X280" s="17">
        <v>0.37987187833763603</v>
      </c>
      <c r="Y280" s="17">
        <v>0.35417024564448601</v>
      </c>
      <c r="Z280" s="17"/>
      <c r="AA280" s="17">
        <v>0.317027738812243</v>
      </c>
      <c r="AB280" s="17">
        <v>0.35669554107559298</v>
      </c>
      <c r="AC280" s="17">
        <v>0.27725334512838701</v>
      </c>
      <c r="AD280" s="17">
        <v>0.35150677539087999</v>
      </c>
      <c r="AE280" s="17">
        <v>0.511018575420216</v>
      </c>
      <c r="AF280" s="17"/>
      <c r="AG280" s="17">
        <v>0.31599193517853102</v>
      </c>
      <c r="AH280" s="17">
        <v>0.33342813167526097</v>
      </c>
      <c r="AI280" s="17"/>
      <c r="AJ280" s="17">
        <v>0.25706318673561701</v>
      </c>
      <c r="AK280" s="17">
        <v>0.34071358133186103</v>
      </c>
      <c r="AL280" s="17">
        <v>0.324816717046082</v>
      </c>
      <c r="AM280" s="17">
        <v>0.36598068451814503</v>
      </c>
      <c r="AN280" s="17"/>
      <c r="AO280" s="17">
        <v>0.28398772765771702</v>
      </c>
      <c r="AP280" s="17">
        <v>0.28105065167788601</v>
      </c>
      <c r="AQ280" s="17">
        <v>0.36361487900671502</v>
      </c>
      <c r="AR280" s="17"/>
      <c r="AS280" s="17">
        <v>0.374158942026449</v>
      </c>
      <c r="AT280" s="17">
        <v>0.29443558431022399</v>
      </c>
      <c r="AU280" s="17">
        <v>0.36891135085029297</v>
      </c>
      <c r="AV280" s="17">
        <v>0.39589148151588199</v>
      </c>
      <c r="AW280" s="17">
        <v>0.27952749774216801</v>
      </c>
      <c r="AX280" s="17"/>
      <c r="AY280" s="17">
        <v>0.40258849251532602</v>
      </c>
      <c r="AZ280" s="17">
        <v>0.31527955248425699</v>
      </c>
      <c r="BA280" s="17">
        <v>0.32138111842935602</v>
      </c>
    </row>
    <row r="281" spans="2:53" x14ac:dyDescent="0.35">
      <c r="B281" t="s">
        <v>92</v>
      </c>
      <c r="C281" s="17">
        <v>1.8271088810784101E-2</v>
      </c>
      <c r="D281" s="17">
        <v>1.3974466958716E-2</v>
      </c>
      <c r="E281" s="17">
        <v>2.25634780741432E-2</v>
      </c>
      <c r="F281" s="17"/>
      <c r="G281" s="17">
        <v>2.6062292648826799E-2</v>
      </c>
      <c r="H281" s="17">
        <v>2.0894070242569101E-2</v>
      </c>
      <c r="I281" s="17">
        <v>1.7787948844908901E-2</v>
      </c>
      <c r="J281" s="17">
        <v>0</v>
      </c>
      <c r="K281" s="17"/>
      <c r="L281" s="17">
        <v>1.7608670452554698E-2</v>
      </c>
      <c r="M281" s="17">
        <v>1.16864336640525E-2</v>
      </c>
      <c r="N281" s="17">
        <v>1.1984350244565499E-2</v>
      </c>
      <c r="O281" s="17">
        <v>3.1439956283788401E-2</v>
      </c>
      <c r="P281" s="17"/>
      <c r="Q281" s="17">
        <v>1.4411670020773201E-2</v>
      </c>
      <c r="R281" s="17">
        <v>2.2157179179209001E-2</v>
      </c>
      <c r="S281" s="17">
        <v>1.9997297068646301E-2</v>
      </c>
      <c r="T281" s="17">
        <v>1.0086717964345999E-2</v>
      </c>
      <c r="U281" s="17">
        <v>2.51643760322122E-2</v>
      </c>
      <c r="V281" s="17">
        <v>1.55535664298826E-2</v>
      </c>
      <c r="W281" s="17">
        <v>3.9086819144916601E-2</v>
      </c>
      <c r="X281" s="17">
        <v>1.7995423500910299E-2</v>
      </c>
      <c r="Y281" s="17">
        <v>7.0641543709468102E-3</v>
      </c>
      <c r="Z281" s="17"/>
      <c r="AA281" s="17">
        <v>2.72735090708296E-2</v>
      </c>
      <c r="AB281" s="17">
        <v>1.4731964656346999E-2</v>
      </c>
      <c r="AC281" s="17">
        <v>1.8818847682629002E-2</v>
      </c>
      <c r="AD281" s="17">
        <v>1.59390105409975E-2</v>
      </c>
      <c r="AE281" s="17">
        <v>0</v>
      </c>
      <c r="AF281" s="17"/>
      <c r="AG281" s="17">
        <v>1.3939248940968801E-2</v>
      </c>
      <c r="AH281" s="17">
        <v>2.3006331896318299E-2</v>
      </c>
      <c r="AI281" s="17"/>
      <c r="AJ281" s="17">
        <v>2.46671158856696E-2</v>
      </c>
      <c r="AK281" s="17">
        <v>2.1139010470856499E-2</v>
      </c>
      <c r="AL281" s="17">
        <v>1.23811200372388E-2</v>
      </c>
      <c r="AM281" s="17">
        <v>1.49241963989768E-2</v>
      </c>
      <c r="AN281" s="17"/>
      <c r="AO281" s="17">
        <v>1.50911333419829E-2</v>
      </c>
      <c r="AP281" s="17">
        <v>1.65269230490067E-2</v>
      </c>
      <c r="AQ281" s="17">
        <v>2.0878696974962401E-2</v>
      </c>
      <c r="AR281" s="17"/>
      <c r="AS281" s="17">
        <v>2.1428588868746799E-2</v>
      </c>
      <c r="AT281" s="17">
        <v>8.1494373438776406E-3</v>
      </c>
      <c r="AU281" s="17">
        <v>1.3406845648490999E-2</v>
      </c>
      <c r="AV281" s="17">
        <v>0</v>
      </c>
      <c r="AW281" s="17">
        <v>2.3758945142487099E-2</v>
      </c>
      <c r="AX281" s="17"/>
      <c r="AY281" s="17">
        <v>9.2514701890904997E-3</v>
      </c>
      <c r="AZ281" s="17">
        <v>7.6583338225655398E-3</v>
      </c>
      <c r="BA281" s="17">
        <v>5.8726540967536302E-2</v>
      </c>
    </row>
    <row r="282" spans="2:53" x14ac:dyDescent="0.35">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row>
    <row r="283" spans="2:53" x14ac:dyDescent="0.35">
      <c r="B283" s="6" t="s">
        <v>176</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row>
    <row r="284" spans="2:53" x14ac:dyDescent="0.35">
      <c r="B284" s="24" t="s">
        <v>84</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row>
    <row r="285" spans="2:53" x14ac:dyDescent="0.35">
      <c r="B285" t="s">
        <v>174</v>
      </c>
      <c r="C285" s="17">
        <v>0.32791127195848302</v>
      </c>
      <c r="D285" s="17">
        <v>0.39070175158735598</v>
      </c>
      <c r="E285" s="17">
        <v>0.26518264703413402</v>
      </c>
      <c r="F285" s="17"/>
      <c r="G285" s="17">
        <v>0.28817131980864202</v>
      </c>
      <c r="H285" s="17">
        <v>0.28301131070575303</v>
      </c>
      <c r="I285" s="17">
        <v>0.38255100356920702</v>
      </c>
      <c r="J285" s="17">
        <v>0.39077359574134002</v>
      </c>
      <c r="K285" s="17"/>
      <c r="L285" s="17">
        <v>0.38509302768683101</v>
      </c>
      <c r="M285" s="17">
        <v>0.36830300375668701</v>
      </c>
      <c r="N285" s="17">
        <v>0.29849463039819302</v>
      </c>
      <c r="O285" s="17">
        <v>0.25134586436262402</v>
      </c>
      <c r="P285" s="17"/>
      <c r="Q285" s="17">
        <v>0.31310745489708702</v>
      </c>
      <c r="R285" s="17">
        <v>0.33170063393208699</v>
      </c>
      <c r="S285" s="17">
        <v>0.23400041258942</v>
      </c>
      <c r="T285" s="17">
        <v>0.30393050467391203</v>
      </c>
      <c r="U285" s="17">
        <v>0.32572618791256303</v>
      </c>
      <c r="V285" s="17">
        <v>0.34320509519472397</v>
      </c>
      <c r="W285" s="17">
        <v>0.31534292691927701</v>
      </c>
      <c r="X285" s="17">
        <v>0.421912000365886</v>
      </c>
      <c r="Y285" s="17">
        <v>0.39327494383095501</v>
      </c>
      <c r="Z285" s="17"/>
      <c r="AA285" s="17">
        <v>0.27429231468312099</v>
      </c>
      <c r="AB285" s="17">
        <v>0.31644052780339299</v>
      </c>
      <c r="AC285" s="17">
        <v>0.39466713870105902</v>
      </c>
      <c r="AD285" s="17">
        <v>0.33711690840228198</v>
      </c>
      <c r="AE285" s="17">
        <v>0.33064809794848898</v>
      </c>
      <c r="AF285" s="17"/>
      <c r="AG285" s="17">
        <v>0.32983386436273898</v>
      </c>
      <c r="AH285" s="17">
        <v>0.32580963785792599</v>
      </c>
      <c r="AI285" s="17"/>
      <c r="AJ285" s="17">
        <v>0.26088402629056201</v>
      </c>
      <c r="AK285" s="17">
        <v>0.339065620347616</v>
      </c>
      <c r="AL285" s="17">
        <v>0.33828270606719801</v>
      </c>
      <c r="AM285" s="17">
        <v>0.36597192562032399</v>
      </c>
      <c r="AN285" s="17"/>
      <c r="AO285" s="17">
        <v>0.29199076916807298</v>
      </c>
      <c r="AP285" s="17">
        <v>0.26524528512076401</v>
      </c>
      <c r="AQ285" s="17">
        <v>0.37632952627231497</v>
      </c>
      <c r="AR285" s="17"/>
      <c r="AS285" s="17">
        <v>0.38359896582386999</v>
      </c>
      <c r="AT285" s="17">
        <v>0.33168892651502802</v>
      </c>
      <c r="AU285" s="17">
        <v>0.27681079555914401</v>
      </c>
      <c r="AV285" s="17">
        <v>0.270552954996157</v>
      </c>
      <c r="AW285" s="17">
        <v>0.24620299717623101</v>
      </c>
      <c r="AX285" s="17"/>
      <c r="AY285" s="17">
        <v>0.39433915056927299</v>
      </c>
      <c r="AZ285" s="17">
        <v>0.34304282020255999</v>
      </c>
      <c r="BA285" s="17">
        <v>0.245566922164135</v>
      </c>
    </row>
    <row r="286" spans="2:53" x14ac:dyDescent="0.35">
      <c r="B286" t="s">
        <v>175</v>
      </c>
      <c r="C286" s="17">
        <v>0.60167561274123305</v>
      </c>
      <c r="D286" s="17">
        <v>0.55746226472725202</v>
      </c>
      <c r="E286" s="17">
        <v>0.64584540632477305</v>
      </c>
      <c r="F286" s="17"/>
      <c r="G286" s="17">
        <v>0.66591803539143102</v>
      </c>
      <c r="H286" s="17">
        <v>0.64046242151618704</v>
      </c>
      <c r="I286" s="17">
        <v>0.55503702686959799</v>
      </c>
      <c r="J286" s="17">
        <v>0.51183096957419805</v>
      </c>
      <c r="K286" s="17"/>
      <c r="L286" s="17">
        <v>0.54842694949996196</v>
      </c>
      <c r="M286" s="17">
        <v>0.59087383884501399</v>
      </c>
      <c r="N286" s="17">
        <v>0.61441358647181299</v>
      </c>
      <c r="O286" s="17">
        <v>0.65761529946193098</v>
      </c>
      <c r="P286" s="17"/>
      <c r="Q286" s="17">
        <v>0.59818686636699803</v>
      </c>
      <c r="R286" s="17">
        <v>0.58925367328539302</v>
      </c>
      <c r="S286" s="17">
        <v>0.67122003152300203</v>
      </c>
      <c r="T286" s="17">
        <v>0.64188619821916904</v>
      </c>
      <c r="U286" s="17">
        <v>0.61506501225678201</v>
      </c>
      <c r="V286" s="17">
        <v>0.56984377800879205</v>
      </c>
      <c r="W286" s="17">
        <v>0.62742103635301105</v>
      </c>
      <c r="X286" s="17">
        <v>0.54487724657811898</v>
      </c>
      <c r="Y286" s="17">
        <v>0.55748463086290601</v>
      </c>
      <c r="Z286" s="17"/>
      <c r="AA286" s="17">
        <v>0.64260207300493599</v>
      </c>
      <c r="AB286" s="17">
        <v>0.61897104351477605</v>
      </c>
      <c r="AC286" s="17">
        <v>0.522926224297391</v>
      </c>
      <c r="AD286" s="17">
        <v>0.623696132807389</v>
      </c>
      <c r="AE286" s="17">
        <v>0.39154763019551603</v>
      </c>
      <c r="AF286" s="17"/>
      <c r="AG286" s="17">
        <v>0.61755518624158701</v>
      </c>
      <c r="AH286" s="17">
        <v>0.584317251657128</v>
      </c>
      <c r="AI286" s="17"/>
      <c r="AJ286" s="17">
        <v>0.66236210133332396</v>
      </c>
      <c r="AK286" s="17">
        <v>0.59789214398371404</v>
      </c>
      <c r="AL286" s="17">
        <v>0.58816502780772495</v>
      </c>
      <c r="AM286" s="17">
        <v>0.56429997741729199</v>
      </c>
      <c r="AN286" s="17"/>
      <c r="AO286" s="17">
        <v>0.63938381546832102</v>
      </c>
      <c r="AP286" s="17">
        <v>0.65819467836035705</v>
      </c>
      <c r="AQ286" s="17">
        <v>0.55388535153401897</v>
      </c>
      <c r="AR286" s="17"/>
      <c r="AS286" s="17">
        <v>0.56545026868017101</v>
      </c>
      <c r="AT286" s="17">
        <v>0.60684734808594498</v>
      </c>
      <c r="AU286" s="17">
        <v>0.59558492491909398</v>
      </c>
      <c r="AV286" s="17">
        <v>0.58396659418278296</v>
      </c>
      <c r="AW286" s="17">
        <v>0.66196552910183304</v>
      </c>
      <c r="AX286" s="17"/>
      <c r="AY286" s="17">
        <v>0.57567556567343203</v>
      </c>
      <c r="AZ286" s="17">
        <v>0.605351356347411</v>
      </c>
      <c r="BA286" s="17">
        <v>0.61014255272476803</v>
      </c>
    </row>
    <row r="287" spans="2:53" x14ac:dyDescent="0.35">
      <c r="B287" t="s">
        <v>92</v>
      </c>
      <c r="C287" s="17">
        <v>7.0413115300283602E-2</v>
      </c>
      <c r="D287" s="17">
        <v>5.1835983685392099E-2</v>
      </c>
      <c r="E287" s="17">
        <v>8.8971946641092994E-2</v>
      </c>
      <c r="F287" s="17"/>
      <c r="G287" s="17">
        <v>4.5910644799926903E-2</v>
      </c>
      <c r="H287" s="17">
        <v>7.6526267778060403E-2</v>
      </c>
      <c r="I287" s="17">
        <v>6.2411969561195199E-2</v>
      </c>
      <c r="J287" s="17">
        <v>9.7395434684462406E-2</v>
      </c>
      <c r="K287" s="17"/>
      <c r="L287" s="17">
        <v>6.6480022813207307E-2</v>
      </c>
      <c r="M287" s="17">
        <v>4.0823157398299899E-2</v>
      </c>
      <c r="N287" s="17">
        <v>8.7091783129993994E-2</v>
      </c>
      <c r="O287" s="17">
        <v>9.1038836175445101E-2</v>
      </c>
      <c r="P287" s="17"/>
      <c r="Q287" s="17">
        <v>8.8705678735914506E-2</v>
      </c>
      <c r="R287" s="17">
        <v>7.9045692782520105E-2</v>
      </c>
      <c r="S287" s="17">
        <v>9.4779555887578595E-2</v>
      </c>
      <c r="T287" s="17">
        <v>5.4183297106918903E-2</v>
      </c>
      <c r="U287" s="17">
        <v>5.9208799830654898E-2</v>
      </c>
      <c r="V287" s="17">
        <v>8.6951126796483202E-2</v>
      </c>
      <c r="W287" s="17">
        <v>5.7236036727711603E-2</v>
      </c>
      <c r="X287" s="17">
        <v>3.3210753055994698E-2</v>
      </c>
      <c r="Y287" s="17">
        <v>4.92404253061395E-2</v>
      </c>
      <c r="Z287" s="17"/>
      <c r="AA287" s="17">
        <v>8.31056123119428E-2</v>
      </c>
      <c r="AB287" s="17">
        <v>6.4588428681831095E-2</v>
      </c>
      <c r="AC287" s="17">
        <v>8.2406637001550195E-2</v>
      </c>
      <c r="AD287" s="17">
        <v>3.91869587903289E-2</v>
      </c>
      <c r="AE287" s="17">
        <v>0.27780427185599499</v>
      </c>
      <c r="AF287" s="17"/>
      <c r="AG287" s="17">
        <v>5.2610949395673602E-2</v>
      </c>
      <c r="AH287" s="17">
        <v>8.9873110484946006E-2</v>
      </c>
      <c r="AI287" s="17"/>
      <c r="AJ287" s="17">
        <v>7.6753872376114599E-2</v>
      </c>
      <c r="AK287" s="17">
        <v>6.3042235668670898E-2</v>
      </c>
      <c r="AL287" s="17">
        <v>7.3552266125076801E-2</v>
      </c>
      <c r="AM287" s="17">
        <v>6.9728096962383496E-2</v>
      </c>
      <c r="AN287" s="17"/>
      <c r="AO287" s="17">
        <v>6.8625415363606099E-2</v>
      </c>
      <c r="AP287" s="17">
        <v>7.6560036518878494E-2</v>
      </c>
      <c r="AQ287" s="17">
        <v>6.9785122193665602E-2</v>
      </c>
      <c r="AR287" s="17"/>
      <c r="AS287" s="17">
        <v>5.0950765495959199E-2</v>
      </c>
      <c r="AT287" s="17">
        <v>6.1463725399027003E-2</v>
      </c>
      <c r="AU287" s="17">
        <v>0.12760427952176201</v>
      </c>
      <c r="AV287" s="17">
        <v>0.14548045082106001</v>
      </c>
      <c r="AW287" s="17">
        <v>9.1831473721936105E-2</v>
      </c>
      <c r="AX287" s="17"/>
      <c r="AY287" s="17">
        <v>2.99852837572952E-2</v>
      </c>
      <c r="AZ287" s="17">
        <v>5.1605823450029099E-2</v>
      </c>
      <c r="BA287" s="17">
        <v>0.144290525111097</v>
      </c>
    </row>
    <row r="288" spans="2:53" x14ac:dyDescent="0.35">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row>
    <row r="289" spans="2:53" x14ac:dyDescent="0.35">
      <c r="B289" s="6" t="s">
        <v>183</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row>
    <row r="290" spans="2:53" x14ac:dyDescent="0.35">
      <c r="B290" s="24" t="s">
        <v>84</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row>
    <row r="291" spans="2:53" x14ac:dyDescent="0.35">
      <c r="B291" t="s">
        <v>178</v>
      </c>
      <c r="C291" s="17">
        <v>0.31865840631777098</v>
      </c>
      <c r="D291" s="17">
        <v>0.29676720456473599</v>
      </c>
      <c r="E291" s="17">
        <v>0.34052804311662499</v>
      </c>
      <c r="F291" s="17"/>
      <c r="G291" s="17">
        <v>0.31845037703592299</v>
      </c>
      <c r="H291" s="17">
        <v>0.277517504223601</v>
      </c>
      <c r="I291" s="17">
        <v>0.36040176444266397</v>
      </c>
      <c r="J291" s="17">
        <v>0.361220682464788</v>
      </c>
      <c r="K291" s="17"/>
      <c r="L291" s="17">
        <v>0.30939177493263997</v>
      </c>
      <c r="M291" s="17">
        <v>0.33638984776561498</v>
      </c>
      <c r="N291" s="17">
        <v>0.30568777648120399</v>
      </c>
      <c r="O291" s="17">
        <v>0.32291445698940402</v>
      </c>
      <c r="P291" s="17"/>
      <c r="Q291" s="17">
        <v>0.39958952278952797</v>
      </c>
      <c r="R291" s="17">
        <v>0.35779514392426198</v>
      </c>
      <c r="S291" s="17">
        <v>0.249680856880343</v>
      </c>
      <c r="T291" s="17">
        <v>0.233124112851405</v>
      </c>
      <c r="U291" s="17">
        <v>0.219297230879205</v>
      </c>
      <c r="V291" s="17">
        <v>0.29303176221877703</v>
      </c>
      <c r="W291" s="17">
        <v>0.28797233500562203</v>
      </c>
      <c r="X291" s="17">
        <v>0.393767650957763</v>
      </c>
      <c r="Y291" s="17">
        <v>0.368348234468517</v>
      </c>
      <c r="Z291" s="17"/>
      <c r="AA291" s="17">
        <v>0.30105372724750801</v>
      </c>
      <c r="AB291" s="17">
        <v>0.31547873494968598</v>
      </c>
      <c r="AC291" s="17">
        <v>0.36160508058167401</v>
      </c>
      <c r="AD291" s="17">
        <v>0.349197638028583</v>
      </c>
      <c r="AE291" s="17">
        <v>0.35636696516363597</v>
      </c>
      <c r="AF291" s="17"/>
      <c r="AG291" s="17">
        <v>0.310288104787662</v>
      </c>
      <c r="AH291" s="17">
        <v>0.32780819339103501</v>
      </c>
      <c r="AI291" s="17"/>
      <c r="AJ291" s="17">
        <v>0.27314185336348701</v>
      </c>
      <c r="AK291" s="17">
        <v>0.25359311564981502</v>
      </c>
      <c r="AL291" s="17">
        <v>0.35542972361269098</v>
      </c>
      <c r="AM291" s="17">
        <v>0.39392401958739398</v>
      </c>
      <c r="AN291" s="17"/>
      <c r="AO291" s="17">
        <v>0.33681114369623399</v>
      </c>
      <c r="AP291" s="17">
        <v>0.28079595113472</v>
      </c>
      <c r="AQ291" s="17">
        <v>0.32988734652063101</v>
      </c>
      <c r="AR291" s="17"/>
      <c r="AS291" s="17">
        <v>0.32950144636711498</v>
      </c>
      <c r="AT291" s="17">
        <v>0.34008618305921501</v>
      </c>
      <c r="AU291" s="17">
        <v>0.30566770625252998</v>
      </c>
      <c r="AV291" s="17">
        <v>0.49409638175569398</v>
      </c>
      <c r="AW291" s="17">
        <v>0.25997495383834301</v>
      </c>
      <c r="AX291" s="17"/>
      <c r="AY291" s="17">
        <v>0.37857401858024098</v>
      </c>
      <c r="AZ291" s="17">
        <v>0.33639985422407098</v>
      </c>
      <c r="BA291" s="17">
        <v>0.29631346577407303</v>
      </c>
    </row>
    <row r="292" spans="2:53" x14ac:dyDescent="0.35">
      <c r="B292" t="s">
        <v>179</v>
      </c>
      <c r="C292" s="17">
        <v>0.56356659927934305</v>
      </c>
      <c r="D292" s="17">
        <v>0.57789309805454103</v>
      </c>
      <c r="E292" s="17">
        <v>0.54925421349314996</v>
      </c>
      <c r="F292" s="17"/>
      <c r="G292" s="17">
        <v>0.49872101520074702</v>
      </c>
      <c r="H292" s="17">
        <v>0.611338461211409</v>
      </c>
      <c r="I292" s="17">
        <v>0.52869950141364597</v>
      </c>
      <c r="J292" s="17">
        <v>0.54539291855404404</v>
      </c>
      <c r="K292" s="17"/>
      <c r="L292" s="17">
        <v>0.58621907813863094</v>
      </c>
      <c r="M292" s="17">
        <v>0.58885604789559798</v>
      </c>
      <c r="N292" s="17">
        <v>0.54600146548917206</v>
      </c>
      <c r="O292" s="17">
        <v>0.52651247968287596</v>
      </c>
      <c r="P292" s="17"/>
      <c r="Q292" s="17">
        <v>0.56346308599084305</v>
      </c>
      <c r="R292" s="17">
        <v>0.52190520860852496</v>
      </c>
      <c r="S292" s="17">
        <v>0.62665890256275203</v>
      </c>
      <c r="T292" s="17">
        <v>0.53207516120635501</v>
      </c>
      <c r="U292" s="17">
        <v>0.67526731369760395</v>
      </c>
      <c r="V292" s="17">
        <v>0.63322551581420705</v>
      </c>
      <c r="W292" s="17">
        <v>0.56937042770514601</v>
      </c>
      <c r="X292" s="17">
        <v>0.48552177925478102</v>
      </c>
      <c r="Y292" s="17">
        <v>0.487755699089645</v>
      </c>
      <c r="Z292" s="17"/>
      <c r="AA292" s="17">
        <v>0.49213848767814</v>
      </c>
      <c r="AB292" s="17">
        <v>0.58453186119715095</v>
      </c>
      <c r="AC292" s="17">
        <v>0.56277880395319102</v>
      </c>
      <c r="AD292" s="17">
        <v>0.61686794148150303</v>
      </c>
      <c r="AE292" s="17">
        <v>0.50845594588709697</v>
      </c>
      <c r="AF292" s="17"/>
      <c r="AG292" s="17">
        <v>0.567925132216342</v>
      </c>
      <c r="AH292" s="17">
        <v>0.55880217733087501</v>
      </c>
      <c r="AI292" s="17"/>
      <c r="AJ292" s="17">
        <v>0.57717630108973295</v>
      </c>
      <c r="AK292" s="17">
        <v>0.62539897369812403</v>
      </c>
      <c r="AL292" s="17">
        <v>0.550686305439271</v>
      </c>
      <c r="AM292" s="17">
        <v>0.49832609474925799</v>
      </c>
      <c r="AN292" s="17"/>
      <c r="AO292" s="17">
        <v>0.54780545218936005</v>
      </c>
      <c r="AP292" s="17">
        <v>0.57653104749398998</v>
      </c>
      <c r="AQ292" s="17">
        <v>0.563700875804789</v>
      </c>
      <c r="AR292" s="17"/>
      <c r="AS292" s="17">
        <v>0.55849040872234601</v>
      </c>
      <c r="AT292" s="17">
        <v>0.55037684581332502</v>
      </c>
      <c r="AU292" s="17">
        <v>0.59543132633080897</v>
      </c>
      <c r="AV292" s="17">
        <v>0.355757061270147</v>
      </c>
      <c r="AW292" s="17">
        <v>0.58221602655659799</v>
      </c>
      <c r="AX292" s="17"/>
      <c r="AY292" s="17">
        <v>0.51927915208895103</v>
      </c>
      <c r="AZ292" s="17">
        <v>0.55035147108000004</v>
      </c>
      <c r="BA292" s="17">
        <v>0.62828521894774902</v>
      </c>
    </row>
    <row r="293" spans="2:53" x14ac:dyDescent="0.35">
      <c r="B293" t="s">
        <v>180</v>
      </c>
      <c r="C293" s="17">
        <v>9.5556487867277495E-2</v>
      </c>
      <c r="D293" s="17">
        <v>0.105319337165991</v>
      </c>
      <c r="E293" s="17">
        <v>8.5803255920784693E-2</v>
      </c>
      <c r="F293" s="17"/>
      <c r="G293" s="17">
        <v>0.14988970510355801</v>
      </c>
      <c r="H293" s="17">
        <v>9.1786599579314801E-2</v>
      </c>
      <c r="I293" s="17">
        <v>8.7904611945819694E-2</v>
      </c>
      <c r="J293" s="17">
        <v>7.3723671662056497E-2</v>
      </c>
      <c r="K293" s="17"/>
      <c r="L293" s="17">
        <v>8.9151012461429105E-2</v>
      </c>
      <c r="M293" s="17">
        <v>6.2695281525726398E-2</v>
      </c>
      <c r="N293" s="17">
        <v>0.13188065975639701</v>
      </c>
      <c r="O293" s="17">
        <v>0.105067010589851</v>
      </c>
      <c r="P293" s="17"/>
      <c r="Q293" s="17">
        <v>2.9702006942123601E-2</v>
      </c>
      <c r="R293" s="17">
        <v>0.10409630972458001</v>
      </c>
      <c r="S293" s="17">
        <v>0.103662943488258</v>
      </c>
      <c r="T293" s="17">
        <v>0.19099540789667399</v>
      </c>
      <c r="U293" s="17">
        <v>9.3606052869817505E-2</v>
      </c>
      <c r="V293" s="17">
        <v>6.5852432811085104E-2</v>
      </c>
      <c r="W293" s="17">
        <v>0.105425165896634</v>
      </c>
      <c r="X293" s="17">
        <v>6.7999935174363493E-2</v>
      </c>
      <c r="Y293" s="17">
        <v>0.115221621303303</v>
      </c>
      <c r="Z293" s="17"/>
      <c r="AA293" s="17">
        <v>0.168869880712091</v>
      </c>
      <c r="AB293" s="17">
        <v>7.8868702155390297E-2</v>
      </c>
      <c r="AC293" s="17">
        <v>6.7743863935947099E-2</v>
      </c>
      <c r="AD293" s="17">
        <v>2.6243570039305698E-2</v>
      </c>
      <c r="AE293" s="17">
        <v>0.135177088949267</v>
      </c>
      <c r="AF293" s="17"/>
      <c r="AG293" s="17">
        <v>0.10428275090613499</v>
      </c>
      <c r="AH293" s="17">
        <v>8.6017590318171605E-2</v>
      </c>
      <c r="AI293" s="17"/>
      <c r="AJ293" s="17">
        <v>0.113060097312045</v>
      </c>
      <c r="AK293" s="17">
        <v>9.3500513388610595E-2</v>
      </c>
      <c r="AL293" s="17">
        <v>8.4166162525987603E-2</v>
      </c>
      <c r="AM293" s="17">
        <v>9.2528476139764795E-2</v>
      </c>
      <c r="AN293" s="17"/>
      <c r="AO293" s="17">
        <v>7.3501356635272103E-2</v>
      </c>
      <c r="AP293" s="17">
        <v>0.122415647565282</v>
      </c>
      <c r="AQ293" s="17">
        <v>9.2541746535243899E-2</v>
      </c>
      <c r="AR293" s="17"/>
      <c r="AS293" s="17">
        <v>0.1037607295691</v>
      </c>
      <c r="AT293" s="17">
        <v>8.0872926165863293E-2</v>
      </c>
      <c r="AU293" s="17">
        <v>6.9689016732709205E-2</v>
      </c>
      <c r="AV293" s="17">
        <v>0.15014655697415899</v>
      </c>
      <c r="AW293" s="17">
        <v>0.12302215534182299</v>
      </c>
      <c r="AX293" s="17"/>
      <c r="AY293" s="17">
        <v>9.7784053627231499E-2</v>
      </c>
      <c r="AZ293" s="17">
        <v>9.0422007179171301E-2</v>
      </c>
      <c r="BA293" s="17">
        <v>5.2921213755903598E-2</v>
      </c>
    </row>
    <row r="294" spans="2:53" x14ac:dyDescent="0.35">
      <c r="B294" t="s">
        <v>181</v>
      </c>
      <c r="C294" s="17">
        <v>6.2326251026824904E-3</v>
      </c>
      <c r="D294" s="17">
        <v>1.05218280315677E-2</v>
      </c>
      <c r="E294" s="17">
        <v>1.94764745414837E-3</v>
      </c>
      <c r="F294" s="17"/>
      <c r="G294" s="17">
        <v>8.1241372948579298E-3</v>
      </c>
      <c r="H294" s="17">
        <v>7.0260693598897597E-3</v>
      </c>
      <c r="I294" s="17">
        <v>2.8824117278883499E-3</v>
      </c>
      <c r="J294" s="17">
        <v>1.1190017592815699E-2</v>
      </c>
      <c r="K294" s="17"/>
      <c r="L294" s="17">
        <v>7.1379413769764397E-3</v>
      </c>
      <c r="M294" s="17">
        <v>5.03004320781797E-3</v>
      </c>
      <c r="N294" s="17">
        <v>4.5689020574734103E-3</v>
      </c>
      <c r="O294" s="17">
        <v>7.9945754772988604E-3</v>
      </c>
      <c r="P294" s="17"/>
      <c r="Q294" s="17">
        <v>0</v>
      </c>
      <c r="R294" s="17">
        <v>0</v>
      </c>
      <c r="S294" s="17">
        <v>0</v>
      </c>
      <c r="T294" s="17">
        <v>2.2712549552086101E-2</v>
      </c>
      <c r="U294" s="17">
        <v>1.1829402553373201E-2</v>
      </c>
      <c r="V294" s="17">
        <v>0</v>
      </c>
      <c r="W294" s="17">
        <v>0</v>
      </c>
      <c r="X294" s="17">
        <v>1.6182525512729699E-2</v>
      </c>
      <c r="Y294" s="17">
        <v>1.48265388273325E-2</v>
      </c>
      <c r="Z294" s="17"/>
      <c r="AA294" s="17">
        <v>4.6483583326117298E-3</v>
      </c>
      <c r="AB294" s="17">
        <v>3.0600958536691199E-3</v>
      </c>
      <c r="AC294" s="17">
        <v>7.8722515291880599E-3</v>
      </c>
      <c r="AD294" s="17">
        <v>0</v>
      </c>
      <c r="AE294" s="17">
        <v>0</v>
      </c>
      <c r="AF294" s="17"/>
      <c r="AG294" s="17">
        <v>1.5486868684481501E-3</v>
      </c>
      <c r="AH294" s="17">
        <v>1.1352755763854E-2</v>
      </c>
      <c r="AI294" s="17"/>
      <c r="AJ294" s="17">
        <v>1.20074078953013E-2</v>
      </c>
      <c r="AK294" s="17">
        <v>4.3385876614292504E-3</v>
      </c>
      <c r="AL294" s="17">
        <v>5.5621007345037299E-3</v>
      </c>
      <c r="AM294" s="17">
        <v>3.73110849848128E-3</v>
      </c>
      <c r="AN294" s="17"/>
      <c r="AO294" s="17">
        <v>1.56128717504614E-2</v>
      </c>
      <c r="AP294" s="17">
        <v>0</v>
      </c>
      <c r="AQ294" s="17">
        <v>4.4760248960804801E-3</v>
      </c>
      <c r="AR294" s="17"/>
      <c r="AS294" s="17">
        <v>0</v>
      </c>
      <c r="AT294" s="17">
        <v>8.6216624246447503E-3</v>
      </c>
      <c r="AU294" s="17">
        <v>2.9211950683952E-2</v>
      </c>
      <c r="AV294" s="17">
        <v>0</v>
      </c>
      <c r="AW294" s="17">
        <v>7.2596705018985203E-3</v>
      </c>
      <c r="AX294" s="17"/>
      <c r="AY294" s="17">
        <v>0</v>
      </c>
      <c r="AZ294" s="17">
        <v>6.2940109834754999E-3</v>
      </c>
      <c r="BA294" s="17">
        <v>2.2480101522274702E-2</v>
      </c>
    </row>
    <row r="295" spans="2:53" x14ac:dyDescent="0.35">
      <c r="B295" t="s">
        <v>92</v>
      </c>
      <c r="C295" s="17">
        <v>1.59858814329259E-2</v>
      </c>
      <c r="D295" s="17">
        <v>9.4985321831637E-3</v>
      </c>
      <c r="E295" s="17">
        <v>2.2466840015291301E-2</v>
      </c>
      <c r="F295" s="17"/>
      <c r="G295" s="17">
        <v>2.4814765364913699E-2</v>
      </c>
      <c r="H295" s="17">
        <v>1.2331365625784499E-2</v>
      </c>
      <c r="I295" s="17">
        <v>2.0111710469981701E-2</v>
      </c>
      <c r="J295" s="17">
        <v>8.4727097262962594E-3</v>
      </c>
      <c r="K295" s="17"/>
      <c r="L295" s="17">
        <v>8.1001930903229907E-3</v>
      </c>
      <c r="M295" s="17">
        <v>7.0287796052425702E-3</v>
      </c>
      <c r="N295" s="17">
        <v>1.1861196215753701E-2</v>
      </c>
      <c r="O295" s="17">
        <v>3.7511477260570997E-2</v>
      </c>
      <c r="P295" s="17"/>
      <c r="Q295" s="17">
        <v>7.2453842775054298E-3</v>
      </c>
      <c r="R295" s="17">
        <v>1.62033377426333E-2</v>
      </c>
      <c r="S295" s="17">
        <v>1.9997297068646301E-2</v>
      </c>
      <c r="T295" s="17">
        <v>2.1092768493480098E-2</v>
      </c>
      <c r="U295" s="17">
        <v>0</v>
      </c>
      <c r="V295" s="17">
        <v>7.8902891559308706E-3</v>
      </c>
      <c r="W295" s="17">
        <v>3.7232071392598001E-2</v>
      </c>
      <c r="X295" s="17">
        <v>3.6528109100362999E-2</v>
      </c>
      <c r="Y295" s="17">
        <v>1.38479063112022E-2</v>
      </c>
      <c r="Z295" s="17"/>
      <c r="AA295" s="17">
        <v>3.3289546029649501E-2</v>
      </c>
      <c r="AB295" s="17">
        <v>1.8060605844103999E-2</v>
      </c>
      <c r="AC295" s="17">
        <v>0</v>
      </c>
      <c r="AD295" s="17">
        <v>7.6908504506085704E-3</v>
      </c>
      <c r="AE295" s="17">
        <v>0</v>
      </c>
      <c r="AF295" s="17"/>
      <c r="AG295" s="17">
        <v>1.5955325221413401E-2</v>
      </c>
      <c r="AH295" s="17">
        <v>1.6019283196064198E-2</v>
      </c>
      <c r="AI295" s="17"/>
      <c r="AJ295" s="17">
        <v>2.4614340339434299E-2</v>
      </c>
      <c r="AK295" s="17">
        <v>2.3168809602021799E-2</v>
      </c>
      <c r="AL295" s="17">
        <v>4.1557076875460798E-3</v>
      </c>
      <c r="AM295" s="17">
        <v>1.1490301025101001E-2</v>
      </c>
      <c r="AN295" s="17"/>
      <c r="AO295" s="17">
        <v>2.62691757286725E-2</v>
      </c>
      <c r="AP295" s="17">
        <v>2.0257353806008301E-2</v>
      </c>
      <c r="AQ295" s="17">
        <v>9.3940062432560298E-3</v>
      </c>
      <c r="AR295" s="17"/>
      <c r="AS295" s="17">
        <v>8.2474153414397108E-3</v>
      </c>
      <c r="AT295" s="17">
        <v>2.0042382536951502E-2</v>
      </c>
      <c r="AU295" s="17">
        <v>0</v>
      </c>
      <c r="AV295" s="17">
        <v>0</v>
      </c>
      <c r="AW295" s="17">
        <v>2.7527193761338199E-2</v>
      </c>
      <c r="AX295" s="17"/>
      <c r="AY295" s="17">
        <v>4.3627757035760899E-3</v>
      </c>
      <c r="AZ295" s="17">
        <v>1.6532656533281901E-2</v>
      </c>
      <c r="BA295" s="17">
        <v>0</v>
      </c>
    </row>
    <row r="296" spans="2:53" x14ac:dyDescent="0.35">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row>
    <row r="297" spans="2:53" x14ac:dyDescent="0.35">
      <c r="B297" s="6" t="s">
        <v>184</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row>
    <row r="298" spans="2:53" x14ac:dyDescent="0.35">
      <c r="B298" s="24" t="s">
        <v>84</v>
      </c>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row>
    <row r="299" spans="2:53" x14ac:dyDescent="0.35">
      <c r="B299" t="s">
        <v>178</v>
      </c>
      <c r="C299" s="17">
        <v>0.290681690707976</v>
      </c>
      <c r="D299" s="17">
        <v>0.256997263229302</v>
      </c>
      <c r="E299" s="17">
        <v>0.32433293576280098</v>
      </c>
      <c r="F299" s="17"/>
      <c r="G299" s="17">
        <v>0.29983742868405799</v>
      </c>
      <c r="H299" s="17">
        <v>0.274193637459762</v>
      </c>
      <c r="I299" s="17">
        <v>0.306181542765813</v>
      </c>
      <c r="J299" s="17">
        <v>0.30112334245183697</v>
      </c>
      <c r="K299" s="17"/>
      <c r="L299" s="17">
        <v>0.24777872850208499</v>
      </c>
      <c r="M299" s="17">
        <v>0.29729393334398302</v>
      </c>
      <c r="N299" s="17">
        <v>0.34318937106542302</v>
      </c>
      <c r="O299" s="17">
        <v>0.28109612559717101</v>
      </c>
      <c r="P299" s="17"/>
      <c r="Q299" s="17">
        <v>0.32457406339532802</v>
      </c>
      <c r="R299" s="17">
        <v>0.31187836949812697</v>
      </c>
      <c r="S299" s="17">
        <v>0.32248890818836801</v>
      </c>
      <c r="T299" s="17">
        <v>0.27606053810639503</v>
      </c>
      <c r="U299" s="17">
        <v>0.31601428266863302</v>
      </c>
      <c r="V299" s="17">
        <v>0.267954608266948</v>
      </c>
      <c r="W299" s="17">
        <v>0.24593612735630299</v>
      </c>
      <c r="X299" s="17">
        <v>0.274571730819124</v>
      </c>
      <c r="Y299" s="17">
        <v>0.25148580798925302</v>
      </c>
      <c r="Z299" s="17"/>
      <c r="AA299" s="17">
        <v>0.32822481266685299</v>
      </c>
      <c r="AB299" s="17">
        <v>0.29238512179045001</v>
      </c>
      <c r="AC299" s="17">
        <v>0.24121809978030601</v>
      </c>
      <c r="AD299" s="17">
        <v>0.31632829124489198</v>
      </c>
      <c r="AE299" s="17">
        <v>0.32198408344581197</v>
      </c>
      <c r="AF299" s="17"/>
      <c r="AG299" s="17">
        <v>0.30415217154206398</v>
      </c>
      <c r="AH299" s="17">
        <v>0.275956769393849</v>
      </c>
      <c r="AI299" s="17"/>
      <c r="AJ299" s="17">
        <v>0.23649622600990899</v>
      </c>
      <c r="AK299" s="17">
        <v>0.26209285063938598</v>
      </c>
      <c r="AL299" s="17">
        <v>0.30180653495867599</v>
      </c>
      <c r="AM299" s="17">
        <v>0.35841418806353198</v>
      </c>
      <c r="AN299" s="17"/>
      <c r="AO299" s="17">
        <v>0.263431299137452</v>
      </c>
      <c r="AP299" s="17">
        <v>0.32432959860588101</v>
      </c>
      <c r="AQ299" s="17">
        <v>0.28999647748357099</v>
      </c>
      <c r="AR299" s="17"/>
      <c r="AS299" s="17">
        <v>0.31100974983580998</v>
      </c>
      <c r="AT299" s="17">
        <v>0.30542733836121599</v>
      </c>
      <c r="AU299" s="17">
        <v>0.27189484665417502</v>
      </c>
      <c r="AV299" s="17">
        <v>0.23261295862013101</v>
      </c>
      <c r="AW299" s="17">
        <v>0.27622988472170601</v>
      </c>
      <c r="AX299" s="17"/>
      <c r="AY299" s="17">
        <v>0.31513182918496002</v>
      </c>
      <c r="AZ299" s="17">
        <v>0.29360554589721699</v>
      </c>
      <c r="BA299" s="17">
        <v>0.278827988506958</v>
      </c>
    </row>
    <row r="300" spans="2:53" x14ac:dyDescent="0.35">
      <c r="B300" t="s">
        <v>179</v>
      </c>
      <c r="C300" s="17">
        <v>0.58783673365782496</v>
      </c>
      <c r="D300" s="17">
        <v>0.60107218733552803</v>
      </c>
      <c r="E300" s="17">
        <v>0.57461431818402398</v>
      </c>
      <c r="F300" s="17"/>
      <c r="G300" s="17">
        <v>0.54465056250592103</v>
      </c>
      <c r="H300" s="17">
        <v>0.59349576076532395</v>
      </c>
      <c r="I300" s="17">
        <v>0.59639984442873994</v>
      </c>
      <c r="J300" s="17">
        <v>0.58634255444446504</v>
      </c>
      <c r="K300" s="17"/>
      <c r="L300" s="17">
        <v>0.61614237828434004</v>
      </c>
      <c r="M300" s="17">
        <v>0.62796957396133801</v>
      </c>
      <c r="N300" s="17">
        <v>0.52159565146350295</v>
      </c>
      <c r="O300" s="17">
        <v>0.57617198281116999</v>
      </c>
      <c r="P300" s="17"/>
      <c r="Q300" s="17">
        <v>0.60134629927858196</v>
      </c>
      <c r="R300" s="17">
        <v>0.53093602459942102</v>
      </c>
      <c r="S300" s="17">
        <v>0.54056950330120601</v>
      </c>
      <c r="T300" s="17">
        <v>0.58523633240667206</v>
      </c>
      <c r="U300" s="17">
        <v>0.58597324849913501</v>
      </c>
      <c r="V300" s="17">
        <v>0.60899935195987998</v>
      </c>
      <c r="W300" s="17">
        <v>0.59171087346118501</v>
      </c>
      <c r="X300" s="17">
        <v>0.57007960654827095</v>
      </c>
      <c r="Y300" s="17">
        <v>0.66196314687422997</v>
      </c>
      <c r="Z300" s="17"/>
      <c r="AA300" s="17">
        <v>0.52315594893762196</v>
      </c>
      <c r="AB300" s="17">
        <v>0.61265886213871701</v>
      </c>
      <c r="AC300" s="17">
        <v>0.62172749088787604</v>
      </c>
      <c r="AD300" s="17">
        <v>0.58433238025763101</v>
      </c>
      <c r="AE300" s="17">
        <v>0.60959205257806603</v>
      </c>
      <c r="AF300" s="17"/>
      <c r="AG300" s="17">
        <v>0.56686952503189603</v>
      </c>
      <c r="AH300" s="17">
        <v>0.61075651662595998</v>
      </c>
      <c r="AI300" s="17"/>
      <c r="AJ300" s="17">
        <v>0.60593549245153799</v>
      </c>
      <c r="AK300" s="17">
        <v>0.61116718196849595</v>
      </c>
      <c r="AL300" s="17">
        <v>0.59972957112584602</v>
      </c>
      <c r="AM300" s="17">
        <v>0.536723180144414</v>
      </c>
      <c r="AN300" s="17"/>
      <c r="AO300" s="17">
        <v>0.60532340208551005</v>
      </c>
      <c r="AP300" s="17">
        <v>0.55820726974427803</v>
      </c>
      <c r="AQ300" s="17">
        <v>0.591209584465754</v>
      </c>
      <c r="AR300" s="17"/>
      <c r="AS300" s="17">
        <v>0.58407736228322404</v>
      </c>
      <c r="AT300" s="17">
        <v>0.57037847154981602</v>
      </c>
      <c r="AU300" s="17">
        <v>0.64859397446343303</v>
      </c>
      <c r="AV300" s="17">
        <v>0.62154389012534705</v>
      </c>
      <c r="AW300" s="17">
        <v>0.57546460316813597</v>
      </c>
      <c r="AX300" s="17"/>
      <c r="AY300" s="17">
        <v>0.56809183862535395</v>
      </c>
      <c r="AZ300" s="17">
        <v>0.57747381450295099</v>
      </c>
      <c r="BA300" s="17">
        <v>0.66710056765616299</v>
      </c>
    </row>
    <row r="301" spans="2:53" x14ac:dyDescent="0.35">
      <c r="B301" t="s">
        <v>180</v>
      </c>
      <c r="C301" s="17">
        <v>9.3630386923223299E-2</v>
      </c>
      <c r="D301" s="17">
        <v>0.114413844972899</v>
      </c>
      <c r="E301" s="17">
        <v>7.2867402592880298E-2</v>
      </c>
      <c r="F301" s="17"/>
      <c r="G301" s="17">
        <v>0.113258438832225</v>
      </c>
      <c r="H301" s="17">
        <v>0.102666371108017</v>
      </c>
      <c r="I301" s="17">
        <v>7.9981417672565794E-2</v>
      </c>
      <c r="J301" s="17">
        <v>7.6085400671089806E-2</v>
      </c>
      <c r="K301" s="17"/>
      <c r="L301" s="17">
        <v>0.106979363483218</v>
      </c>
      <c r="M301" s="17">
        <v>6.4036591197823303E-2</v>
      </c>
      <c r="N301" s="17">
        <v>0.10383373026394099</v>
      </c>
      <c r="O301" s="17">
        <v>0.101386619200706</v>
      </c>
      <c r="P301" s="17"/>
      <c r="Q301" s="17">
        <v>5.9510477083115597E-2</v>
      </c>
      <c r="R301" s="17">
        <v>0.135454021054603</v>
      </c>
      <c r="S301" s="17">
        <v>0.12634688335992</v>
      </c>
      <c r="T301" s="17">
        <v>9.6485895197273394E-2</v>
      </c>
      <c r="U301" s="17">
        <v>8.6183066278859105E-2</v>
      </c>
      <c r="V301" s="17">
        <v>0.105643636966033</v>
      </c>
      <c r="W301" s="17">
        <v>9.6029703373978897E-2</v>
      </c>
      <c r="X301" s="17">
        <v>8.6924633522362502E-2</v>
      </c>
      <c r="Y301" s="17">
        <v>5.7876599997982801E-2</v>
      </c>
      <c r="Z301" s="17"/>
      <c r="AA301" s="17">
        <v>0.108312406433236</v>
      </c>
      <c r="AB301" s="17">
        <v>7.3835314373059596E-2</v>
      </c>
      <c r="AC301" s="17">
        <v>9.9729708035594195E-2</v>
      </c>
      <c r="AD301" s="17">
        <v>9.1648478046867807E-2</v>
      </c>
      <c r="AE301" s="17">
        <v>6.8423863976122101E-2</v>
      </c>
      <c r="AF301" s="17"/>
      <c r="AG301" s="17">
        <v>0.105482956470845</v>
      </c>
      <c r="AH301" s="17">
        <v>8.0674045118608498E-2</v>
      </c>
      <c r="AI301" s="17"/>
      <c r="AJ301" s="17">
        <v>0.104237984633287</v>
      </c>
      <c r="AK301" s="17">
        <v>9.8824277352193096E-2</v>
      </c>
      <c r="AL301" s="17">
        <v>9.0993420462284896E-2</v>
      </c>
      <c r="AM301" s="17">
        <v>8.1206065874519895E-2</v>
      </c>
      <c r="AN301" s="17"/>
      <c r="AO301" s="17">
        <v>8.8668451617814906E-2</v>
      </c>
      <c r="AP301" s="17">
        <v>9.6341503485847205E-2</v>
      </c>
      <c r="AQ301" s="17">
        <v>9.4725832366197402E-2</v>
      </c>
      <c r="AR301" s="17"/>
      <c r="AS301" s="17">
        <v>8.7452103581213705E-2</v>
      </c>
      <c r="AT301" s="17">
        <v>8.8677609056422094E-2</v>
      </c>
      <c r="AU301" s="17">
        <v>3.6492114669197002E-2</v>
      </c>
      <c r="AV301" s="17">
        <v>0.14584315125452199</v>
      </c>
      <c r="AW301" s="17">
        <v>0.124585990148083</v>
      </c>
      <c r="AX301" s="17"/>
      <c r="AY301" s="17">
        <v>0.107627411467697</v>
      </c>
      <c r="AZ301" s="17">
        <v>9.6602365923667902E-2</v>
      </c>
      <c r="BA301" s="17">
        <v>2.19701362638175E-2</v>
      </c>
    </row>
    <row r="302" spans="2:53" x14ac:dyDescent="0.35">
      <c r="B302" t="s">
        <v>181</v>
      </c>
      <c r="C302" s="17">
        <v>9.4147730835469796E-3</v>
      </c>
      <c r="D302" s="17">
        <v>1.16967276779482E-2</v>
      </c>
      <c r="E302" s="17">
        <v>7.1350664354587704E-3</v>
      </c>
      <c r="F302" s="17"/>
      <c r="G302" s="17">
        <v>1.6116840908822001E-2</v>
      </c>
      <c r="H302" s="17">
        <v>9.9281705280665003E-3</v>
      </c>
      <c r="I302" s="17">
        <v>2.8824117278883499E-3</v>
      </c>
      <c r="J302" s="17">
        <v>1.99992365599167E-2</v>
      </c>
      <c r="K302" s="17"/>
      <c r="L302" s="17">
        <v>1.4158529256528499E-2</v>
      </c>
      <c r="M302" s="17">
        <v>3.6711218916134001E-3</v>
      </c>
      <c r="N302" s="17">
        <v>4.5689020574734103E-3</v>
      </c>
      <c r="O302" s="17">
        <v>1.4566939251616701E-2</v>
      </c>
      <c r="P302" s="17"/>
      <c r="Q302" s="17">
        <v>0</v>
      </c>
      <c r="R302" s="17">
        <v>5.5282471052157901E-3</v>
      </c>
      <c r="S302" s="17">
        <v>0</v>
      </c>
      <c r="T302" s="17">
        <v>1.0816076590914299E-2</v>
      </c>
      <c r="U302" s="17">
        <v>1.1829402553373201E-2</v>
      </c>
      <c r="V302" s="17">
        <v>1.7402402807138499E-2</v>
      </c>
      <c r="W302" s="17">
        <v>9.8536006119915899E-3</v>
      </c>
      <c r="X302" s="17">
        <v>3.1895920009880001E-2</v>
      </c>
      <c r="Y302" s="17">
        <v>1.48265388273325E-2</v>
      </c>
      <c r="Z302" s="17"/>
      <c r="AA302" s="17">
        <v>4.6483583326117298E-3</v>
      </c>
      <c r="AB302" s="17">
        <v>3.0600958536691199E-3</v>
      </c>
      <c r="AC302" s="17">
        <v>2.23266422556469E-2</v>
      </c>
      <c r="AD302" s="17">
        <v>0</v>
      </c>
      <c r="AE302" s="17">
        <v>0</v>
      </c>
      <c r="AF302" s="17"/>
      <c r="AG302" s="17">
        <v>6.6784829987463698E-3</v>
      </c>
      <c r="AH302" s="17">
        <v>1.2405880579083199E-2</v>
      </c>
      <c r="AI302" s="17"/>
      <c r="AJ302" s="17">
        <v>2.32807357557685E-2</v>
      </c>
      <c r="AK302" s="17">
        <v>7.8396240826679106E-3</v>
      </c>
      <c r="AL302" s="17">
        <v>0</v>
      </c>
      <c r="AM302" s="17">
        <v>7.3121777265097304E-3</v>
      </c>
      <c r="AN302" s="17"/>
      <c r="AO302" s="17">
        <v>1.9020908957754899E-2</v>
      </c>
      <c r="AP302" s="17">
        <v>0</v>
      </c>
      <c r="AQ302" s="17">
        <v>8.9818567227969298E-3</v>
      </c>
      <c r="AR302" s="17"/>
      <c r="AS302" s="17">
        <v>2.4617770583376299E-3</v>
      </c>
      <c r="AT302" s="17">
        <v>1.00504119506994E-2</v>
      </c>
      <c r="AU302" s="17">
        <v>4.3019064213194902E-2</v>
      </c>
      <c r="AV302" s="17">
        <v>0</v>
      </c>
      <c r="AW302" s="17">
        <v>1.3087307158893601E-2</v>
      </c>
      <c r="AX302" s="17"/>
      <c r="AY302" s="17">
        <v>0</v>
      </c>
      <c r="AZ302" s="17">
        <v>9.2564946628042408E-3</v>
      </c>
      <c r="BA302" s="17">
        <v>2.2480101522274702E-2</v>
      </c>
    </row>
    <row r="303" spans="2:53" x14ac:dyDescent="0.35">
      <c r="B303" t="s">
        <v>92</v>
      </c>
      <c r="C303" s="17">
        <v>1.8436415627428499E-2</v>
      </c>
      <c r="D303" s="17">
        <v>1.5819976784323401E-2</v>
      </c>
      <c r="E303" s="17">
        <v>2.1050277024836399E-2</v>
      </c>
      <c r="F303" s="17"/>
      <c r="G303" s="17">
        <v>2.6136729068973599E-2</v>
      </c>
      <c r="H303" s="17">
        <v>1.9716060138830999E-2</v>
      </c>
      <c r="I303" s="17">
        <v>1.45547834049929E-2</v>
      </c>
      <c r="J303" s="17">
        <v>1.6449465872691599E-2</v>
      </c>
      <c r="K303" s="17"/>
      <c r="L303" s="17">
        <v>1.4941000473828601E-2</v>
      </c>
      <c r="M303" s="17">
        <v>7.0287796052425702E-3</v>
      </c>
      <c r="N303" s="17">
        <v>2.6812345149659501E-2</v>
      </c>
      <c r="O303" s="17">
        <v>2.67783331393362E-2</v>
      </c>
      <c r="P303" s="17"/>
      <c r="Q303" s="17">
        <v>1.45691602429751E-2</v>
      </c>
      <c r="R303" s="17">
        <v>1.62033377426333E-2</v>
      </c>
      <c r="S303" s="17">
        <v>1.05947051505067E-2</v>
      </c>
      <c r="T303" s="17">
        <v>3.1401157698745401E-2</v>
      </c>
      <c r="U303" s="17">
        <v>0</v>
      </c>
      <c r="V303" s="17">
        <v>0</v>
      </c>
      <c r="W303" s="17">
        <v>5.64696951965417E-2</v>
      </c>
      <c r="X303" s="17">
        <v>3.6528109100362999E-2</v>
      </c>
      <c r="Y303" s="17">
        <v>1.38479063112022E-2</v>
      </c>
      <c r="Z303" s="17"/>
      <c r="AA303" s="17">
        <v>3.5658473629677799E-2</v>
      </c>
      <c r="AB303" s="17">
        <v>1.8060605844103999E-2</v>
      </c>
      <c r="AC303" s="17">
        <v>1.4998059040576901E-2</v>
      </c>
      <c r="AD303" s="17">
        <v>7.6908504506085704E-3</v>
      </c>
      <c r="AE303" s="17">
        <v>0</v>
      </c>
      <c r="AF303" s="17"/>
      <c r="AG303" s="17">
        <v>1.6816863956449699E-2</v>
      </c>
      <c r="AH303" s="17">
        <v>2.0206788282499499E-2</v>
      </c>
      <c r="AI303" s="17"/>
      <c r="AJ303" s="17">
        <v>3.0049561149497101E-2</v>
      </c>
      <c r="AK303" s="17">
        <v>2.00760659572576E-2</v>
      </c>
      <c r="AL303" s="17">
        <v>7.4704734531936502E-3</v>
      </c>
      <c r="AM303" s="17">
        <v>1.63443881910246E-2</v>
      </c>
      <c r="AN303" s="17"/>
      <c r="AO303" s="17">
        <v>2.3555938201468399E-2</v>
      </c>
      <c r="AP303" s="17">
        <v>2.1121628163993902E-2</v>
      </c>
      <c r="AQ303" s="17">
        <v>1.5086248961680499E-2</v>
      </c>
      <c r="AR303" s="17"/>
      <c r="AS303" s="17">
        <v>1.4999007241415299E-2</v>
      </c>
      <c r="AT303" s="17">
        <v>2.54661690818468E-2</v>
      </c>
      <c r="AU303" s="17">
        <v>0</v>
      </c>
      <c r="AV303" s="17">
        <v>0</v>
      </c>
      <c r="AW303" s="17">
        <v>1.0632214803181999E-2</v>
      </c>
      <c r="AX303" s="17"/>
      <c r="AY303" s="17">
        <v>9.1489207219884097E-3</v>
      </c>
      <c r="AZ303" s="17">
        <v>2.3061779013359301E-2</v>
      </c>
      <c r="BA303" s="17">
        <v>9.6212060507865297E-3</v>
      </c>
    </row>
    <row r="304" spans="2:53" x14ac:dyDescent="0.3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row>
    <row r="305" spans="2:53" x14ac:dyDescent="0.35">
      <c r="B305" s="6" t="s">
        <v>185</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row>
    <row r="306" spans="2:53" x14ac:dyDescent="0.35">
      <c r="B306" s="24" t="s">
        <v>84</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row>
    <row r="307" spans="2:53" x14ac:dyDescent="0.35">
      <c r="B307" t="s">
        <v>178</v>
      </c>
      <c r="C307" s="17">
        <v>0.50027722676404796</v>
      </c>
      <c r="D307" s="17">
        <v>0.46635603193881298</v>
      </c>
      <c r="E307" s="17">
        <v>0.53416500592666205</v>
      </c>
      <c r="F307" s="17"/>
      <c r="G307" s="17">
        <v>0.47729832544322798</v>
      </c>
      <c r="H307" s="17">
        <v>0.47875013689847901</v>
      </c>
      <c r="I307" s="17">
        <v>0.50663040512318003</v>
      </c>
      <c r="J307" s="17">
        <v>0.59652801467648497</v>
      </c>
      <c r="K307" s="17"/>
      <c r="L307" s="17">
        <v>0.432225776536938</v>
      </c>
      <c r="M307" s="17">
        <v>0.56579812143048402</v>
      </c>
      <c r="N307" s="17">
        <v>0.51988150833483804</v>
      </c>
      <c r="O307" s="17">
        <v>0.486380403680994</v>
      </c>
      <c r="P307" s="17"/>
      <c r="Q307" s="17">
        <v>0.489042734508988</v>
      </c>
      <c r="R307" s="17">
        <v>0.51253805808582298</v>
      </c>
      <c r="S307" s="17">
        <v>0.57697499401375396</v>
      </c>
      <c r="T307" s="17">
        <v>0.45453066020684002</v>
      </c>
      <c r="U307" s="17">
        <v>0.57091272605383003</v>
      </c>
      <c r="V307" s="17">
        <v>0.54131434023333302</v>
      </c>
      <c r="W307" s="17">
        <v>0.42908879338317002</v>
      </c>
      <c r="X307" s="17">
        <v>0.46585334665849298</v>
      </c>
      <c r="Y307" s="17">
        <v>0.46746825675062598</v>
      </c>
      <c r="Z307" s="17"/>
      <c r="AA307" s="17">
        <v>0.49621576105529303</v>
      </c>
      <c r="AB307" s="17">
        <v>0.52485884370765701</v>
      </c>
      <c r="AC307" s="17">
        <v>0.45742545780923499</v>
      </c>
      <c r="AD307" s="17">
        <v>0.54526912729644506</v>
      </c>
      <c r="AE307" s="17">
        <v>0.42857050393791701</v>
      </c>
      <c r="AF307" s="17"/>
      <c r="AG307" s="17">
        <v>0.53958196132589098</v>
      </c>
      <c r="AH307" s="17">
        <v>0.45731223309943902</v>
      </c>
      <c r="AI307" s="17"/>
      <c r="AJ307" s="17">
        <v>0.41194165097241497</v>
      </c>
      <c r="AK307" s="17">
        <v>0.43585620449632201</v>
      </c>
      <c r="AL307" s="17">
        <v>0.54920245490069697</v>
      </c>
      <c r="AM307" s="17">
        <v>0.60167988403214401</v>
      </c>
      <c r="AN307" s="17"/>
      <c r="AO307" s="17">
        <v>0.46914257291910899</v>
      </c>
      <c r="AP307" s="17">
        <v>0.52714244317529202</v>
      </c>
      <c r="AQ307" s="17">
        <v>0.50267109096961304</v>
      </c>
      <c r="AR307" s="17"/>
      <c r="AS307" s="17">
        <v>0.54653281851757296</v>
      </c>
      <c r="AT307" s="17">
        <v>0.49132905056321502</v>
      </c>
      <c r="AU307" s="17">
        <v>0.49042990565003403</v>
      </c>
      <c r="AV307" s="17">
        <v>0.45660304661893703</v>
      </c>
      <c r="AW307" s="17">
        <v>0.48008783624295298</v>
      </c>
      <c r="AX307" s="17"/>
      <c r="AY307" s="17">
        <v>0.505328412080989</v>
      </c>
      <c r="AZ307" s="17">
        <v>0.51073488028626601</v>
      </c>
      <c r="BA307" s="17">
        <v>0.48920868097551501</v>
      </c>
    </row>
    <row r="308" spans="2:53" x14ac:dyDescent="0.35">
      <c r="B308" t="s">
        <v>179</v>
      </c>
      <c r="C308" s="17">
        <v>0.40655469020053397</v>
      </c>
      <c r="D308" s="17">
        <v>0.435881065786761</v>
      </c>
      <c r="E308" s="17">
        <v>0.37725720393490803</v>
      </c>
      <c r="F308" s="17"/>
      <c r="G308" s="17">
        <v>0.39199669681619798</v>
      </c>
      <c r="H308" s="17">
        <v>0.426495838987558</v>
      </c>
      <c r="I308" s="17">
        <v>0.405595957631259</v>
      </c>
      <c r="J308" s="17">
        <v>0.342578013380335</v>
      </c>
      <c r="K308" s="17"/>
      <c r="L308" s="17">
        <v>0.46589152795782401</v>
      </c>
      <c r="M308" s="17">
        <v>0.35336605023832401</v>
      </c>
      <c r="N308" s="17">
        <v>0.381577611691714</v>
      </c>
      <c r="O308" s="17">
        <v>0.42139313883192298</v>
      </c>
      <c r="P308" s="17"/>
      <c r="Q308" s="17">
        <v>0.458439759211897</v>
      </c>
      <c r="R308" s="17">
        <v>0.40766205111243897</v>
      </c>
      <c r="S308" s="17">
        <v>0.35177905419208599</v>
      </c>
      <c r="T308" s="17">
        <v>0.38435896026599098</v>
      </c>
      <c r="U308" s="17">
        <v>0.33275807685151298</v>
      </c>
      <c r="V308" s="17">
        <v>0.36791288785113102</v>
      </c>
      <c r="W308" s="17">
        <v>0.47362099879449499</v>
      </c>
      <c r="X308" s="17">
        <v>0.378708379659977</v>
      </c>
      <c r="Y308" s="17">
        <v>0.438373144792292</v>
      </c>
      <c r="Z308" s="17"/>
      <c r="AA308" s="17">
        <v>0.41360765271751798</v>
      </c>
      <c r="AB308" s="17">
        <v>0.39213854940091503</v>
      </c>
      <c r="AC308" s="17">
        <v>0.45204709565462198</v>
      </c>
      <c r="AD308" s="17">
        <v>0.36820059274823602</v>
      </c>
      <c r="AE308" s="17">
        <v>0.50300563208596105</v>
      </c>
      <c r="AF308" s="17"/>
      <c r="AG308" s="17">
        <v>0.37745280702397699</v>
      </c>
      <c r="AH308" s="17">
        <v>0.43836669046583598</v>
      </c>
      <c r="AI308" s="17"/>
      <c r="AJ308" s="17">
        <v>0.452476254357144</v>
      </c>
      <c r="AK308" s="17">
        <v>0.447706649172813</v>
      </c>
      <c r="AL308" s="17">
        <v>0.37404478706894001</v>
      </c>
      <c r="AM308" s="17">
        <v>0.35217129441216399</v>
      </c>
      <c r="AN308" s="17"/>
      <c r="AO308" s="17">
        <v>0.45454598502806598</v>
      </c>
      <c r="AP308" s="17">
        <v>0.36088042346979898</v>
      </c>
      <c r="AQ308" s="17">
        <v>0.40257250199479599</v>
      </c>
      <c r="AR308" s="17"/>
      <c r="AS308" s="17">
        <v>0.39646302571699799</v>
      </c>
      <c r="AT308" s="17">
        <v>0.418237492149097</v>
      </c>
      <c r="AU308" s="17">
        <v>0.40291488559411998</v>
      </c>
      <c r="AV308" s="17">
        <v>0.46700968602250398</v>
      </c>
      <c r="AW308" s="17">
        <v>0.37458538267373698</v>
      </c>
      <c r="AX308" s="17"/>
      <c r="AY308" s="17">
        <v>0.41284149832586098</v>
      </c>
      <c r="AZ308" s="17">
        <v>0.406562488486791</v>
      </c>
      <c r="BA308" s="17">
        <v>0.43718214657440702</v>
      </c>
    </row>
    <row r="309" spans="2:53" x14ac:dyDescent="0.35">
      <c r="B309" t="s">
        <v>180</v>
      </c>
      <c r="C309" s="17">
        <v>7.0752587333744399E-2</v>
      </c>
      <c r="D309" s="17">
        <v>7.6231281614813101E-2</v>
      </c>
      <c r="E309" s="17">
        <v>6.5279290097226703E-2</v>
      </c>
      <c r="F309" s="17"/>
      <c r="G309" s="17">
        <v>0.116376824872123</v>
      </c>
      <c r="H309" s="17">
        <v>6.7783737429978605E-2</v>
      </c>
      <c r="I309" s="17">
        <v>6.4936064455656695E-2</v>
      </c>
      <c r="J309" s="17">
        <v>4.9703954350363802E-2</v>
      </c>
      <c r="K309" s="17"/>
      <c r="L309" s="17">
        <v>8.1919237193585806E-2</v>
      </c>
      <c r="M309" s="17">
        <v>6.6890259888430295E-2</v>
      </c>
      <c r="N309" s="17">
        <v>7.5898185234697504E-2</v>
      </c>
      <c r="O309" s="17">
        <v>5.8464310224738601E-2</v>
      </c>
      <c r="P309" s="17"/>
      <c r="Q309" s="17">
        <v>2.9631862745373602E-2</v>
      </c>
      <c r="R309" s="17">
        <v>6.3596553059104402E-2</v>
      </c>
      <c r="S309" s="17">
        <v>6.0958386884718899E-2</v>
      </c>
      <c r="T309" s="17">
        <v>0.106996672276338</v>
      </c>
      <c r="U309" s="17">
        <v>8.5089733245728896E-2</v>
      </c>
      <c r="V309" s="17">
        <v>6.6228389904223098E-2</v>
      </c>
      <c r="W309" s="17">
        <v>6.9358279232082598E-2</v>
      </c>
      <c r="X309" s="17">
        <v>0.15543827368152999</v>
      </c>
      <c r="Y309" s="17">
        <v>7.2799538176211001E-2</v>
      </c>
      <c r="Z309" s="17"/>
      <c r="AA309" s="17">
        <v>5.9270595572457598E-2</v>
      </c>
      <c r="AB309" s="17">
        <v>7.1934603495243193E-2</v>
      </c>
      <c r="AC309" s="17">
        <v>8.1760170512155894E-2</v>
      </c>
      <c r="AD309" s="17">
        <v>6.7530136040664296E-2</v>
      </c>
      <c r="AE309" s="17">
        <v>6.8423863976122101E-2</v>
      </c>
      <c r="AF309" s="17"/>
      <c r="AG309" s="17">
        <v>6.8449055829070293E-2</v>
      </c>
      <c r="AH309" s="17">
        <v>7.32706355436573E-2</v>
      </c>
      <c r="AI309" s="17"/>
      <c r="AJ309" s="17">
        <v>0.101236233484726</v>
      </c>
      <c r="AK309" s="17">
        <v>8.7410891814046293E-2</v>
      </c>
      <c r="AL309" s="17">
        <v>6.3534614354577801E-2</v>
      </c>
      <c r="AM309" s="17">
        <v>3.2907964051919203E-2</v>
      </c>
      <c r="AN309" s="17"/>
      <c r="AO309" s="17">
        <v>5.9725637971792603E-2</v>
      </c>
      <c r="AP309" s="17">
        <v>7.7994262346821205E-2</v>
      </c>
      <c r="AQ309" s="17">
        <v>7.4151085587640997E-2</v>
      </c>
      <c r="AR309" s="17"/>
      <c r="AS309" s="17">
        <v>4.4630519024981302E-2</v>
      </c>
      <c r="AT309" s="17">
        <v>6.9053409757835096E-2</v>
      </c>
      <c r="AU309" s="17">
        <v>0.106655208755846</v>
      </c>
      <c r="AV309" s="17">
        <v>7.6387267358558997E-2</v>
      </c>
      <c r="AW309" s="17">
        <v>0.101702487619935</v>
      </c>
      <c r="AX309" s="17"/>
      <c r="AY309" s="17">
        <v>6.3065591165151702E-2</v>
      </c>
      <c r="AZ309" s="17">
        <v>6.3617991585986605E-2</v>
      </c>
      <c r="BA309" s="17">
        <v>6.2803322688287602E-2</v>
      </c>
    </row>
    <row r="310" spans="2:53" x14ac:dyDescent="0.35">
      <c r="B310" t="s">
        <v>181</v>
      </c>
      <c r="C310" s="17">
        <v>9.9050877872745302E-3</v>
      </c>
      <c r="D310" s="17">
        <v>1.3540990471474499E-2</v>
      </c>
      <c r="E310" s="17">
        <v>6.2727668194038702E-3</v>
      </c>
      <c r="F310" s="17"/>
      <c r="G310" s="17">
        <v>7.0605901602777098E-3</v>
      </c>
      <c r="H310" s="17">
        <v>1.39013289005279E-2</v>
      </c>
      <c r="I310" s="17">
        <v>5.1480357560511596E-3</v>
      </c>
      <c r="J310" s="17">
        <v>1.1190017592815699E-2</v>
      </c>
      <c r="K310" s="17"/>
      <c r="L310" s="17">
        <v>4.8116633741343198E-3</v>
      </c>
      <c r="M310" s="17">
        <v>1.3945568442761101E-2</v>
      </c>
      <c r="N310" s="17">
        <v>9.6832860028370302E-3</v>
      </c>
      <c r="O310" s="17">
        <v>1.1438692193214001E-2</v>
      </c>
      <c r="P310" s="17"/>
      <c r="Q310" s="17">
        <v>2.2885643533740899E-2</v>
      </c>
      <c r="R310" s="17">
        <v>1.0777275301462899E-2</v>
      </c>
      <c r="S310" s="17">
        <v>0</v>
      </c>
      <c r="T310" s="17">
        <v>2.2712549552086101E-2</v>
      </c>
      <c r="U310" s="17">
        <v>0</v>
      </c>
      <c r="V310" s="17">
        <v>1.6654092855382E-2</v>
      </c>
      <c r="W310" s="17">
        <v>0</v>
      </c>
      <c r="X310" s="17">
        <v>0</v>
      </c>
      <c r="Y310" s="17">
        <v>0</v>
      </c>
      <c r="Z310" s="17"/>
      <c r="AA310" s="17">
        <v>7.8658605838885492E-3</v>
      </c>
      <c r="AB310" s="17">
        <v>3.31558341521873E-3</v>
      </c>
      <c r="AC310" s="17">
        <v>5.1186662457723001E-3</v>
      </c>
      <c r="AD310" s="17">
        <v>1.13092934640464E-2</v>
      </c>
      <c r="AE310" s="17">
        <v>0</v>
      </c>
      <c r="AF310" s="17"/>
      <c r="AG310" s="17">
        <v>4.0184728332653503E-3</v>
      </c>
      <c r="AH310" s="17">
        <v>1.6339894612061801E-2</v>
      </c>
      <c r="AI310" s="17"/>
      <c r="AJ310" s="17">
        <v>1.3867092803850199E-2</v>
      </c>
      <c r="AK310" s="17">
        <v>1.2003754016934501E-2</v>
      </c>
      <c r="AL310" s="17">
        <v>9.0624359882393105E-3</v>
      </c>
      <c r="AM310" s="17">
        <v>4.9701384369672903E-3</v>
      </c>
      <c r="AN310" s="17"/>
      <c r="AO310" s="17">
        <v>4.7286969031813397E-3</v>
      </c>
      <c r="AP310" s="17">
        <v>9.3690322673536507E-3</v>
      </c>
      <c r="AQ310" s="17">
        <v>1.28210371684078E-2</v>
      </c>
      <c r="AR310" s="17"/>
      <c r="AS310" s="17">
        <v>9.3925530050796794E-3</v>
      </c>
      <c r="AT310" s="17">
        <v>7.1934805947611096E-3</v>
      </c>
      <c r="AU310" s="17">
        <v>0</v>
      </c>
      <c r="AV310" s="17">
        <v>0</v>
      </c>
      <c r="AW310" s="17">
        <v>2.1412412690659001E-2</v>
      </c>
      <c r="AX310" s="17"/>
      <c r="AY310" s="17">
        <v>1.8764498427998301E-2</v>
      </c>
      <c r="AZ310" s="17">
        <v>6.9390950615282497E-3</v>
      </c>
      <c r="BA310" s="17">
        <v>0</v>
      </c>
    </row>
    <row r="311" spans="2:53" x14ac:dyDescent="0.35">
      <c r="B311" t="s">
        <v>92</v>
      </c>
      <c r="C311" s="17">
        <v>1.2510407914398799E-2</v>
      </c>
      <c r="D311" s="17">
        <v>7.9906301881378702E-3</v>
      </c>
      <c r="E311" s="17">
        <v>1.7025733221799001E-2</v>
      </c>
      <c r="F311" s="17"/>
      <c r="G311" s="17">
        <v>7.2675627081728303E-3</v>
      </c>
      <c r="H311" s="17">
        <v>1.30689577834564E-2</v>
      </c>
      <c r="I311" s="17">
        <v>1.7689537033853401E-2</v>
      </c>
      <c r="J311" s="17">
        <v>0</v>
      </c>
      <c r="K311" s="17"/>
      <c r="L311" s="17">
        <v>1.5151794937517799E-2</v>
      </c>
      <c r="M311" s="17">
        <v>0</v>
      </c>
      <c r="N311" s="17">
        <v>1.29594087359131E-2</v>
      </c>
      <c r="O311" s="17">
        <v>2.2323455069130301E-2</v>
      </c>
      <c r="P311" s="17"/>
      <c r="Q311" s="17">
        <v>0</v>
      </c>
      <c r="R311" s="17">
        <v>5.4260624411703196E-3</v>
      </c>
      <c r="S311" s="17">
        <v>1.0287564909441599E-2</v>
      </c>
      <c r="T311" s="17">
        <v>3.1401157698745401E-2</v>
      </c>
      <c r="U311" s="17">
        <v>1.1239463848928001E-2</v>
      </c>
      <c r="V311" s="17">
        <v>7.8902891559308706E-3</v>
      </c>
      <c r="W311" s="17">
        <v>2.79319285902517E-2</v>
      </c>
      <c r="X311" s="17">
        <v>0</v>
      </c>
      <c r="Y311" s="17">
        <v>2.13590602808711E-2</v>
      </c>
      <c r="Z311" s="17"/>
      <c r="AA311" s="17">
        <v>2.3040130070842098E-2</v>
      </c>
      <c r="AB311" s="17">
        <v>7.7524199809668798E-3</v>
      </c>
      <c r="AC311" s="17">
        <v>3.6486097782148798E-3</v>
      </c>
      <c r="AD311" s="17">
        <v>7.6908504506085704E-3</v>
      </c>
      <c r="AE311" s="17">
        <v>0</v>
      </c>
      <c r="AF311" s="17"/>
      <c r="AG311" s="17">
        <v>1.0497702987796301E-2</v>
      </c>
      <c r="AH311" s="17">
        <v>1.4710546279005801E-2</v>
      </c>
      <c r="AI311" s="17"/>
      <c r="AJ311" s="17">
        <v>2.0478768381864201E-2</v>
      </c>
      <c r="AK311" s="17">
        <v>1.7022500499883901E-2</v>
      </c>
      <c r="AL311" s="17">
        <v>4.1557076875460798E-3</v>
      </c>
      <c r="AM311" s="17">
        <v>8.2707190668062699E-3</v>
      </c>
      <c r="AN311" s="17"/>
      <c r="AO311" s="17">
        <v>1.1857107177851401E-2</v>
      </c>
      <c r="AP311" s="17">
        <v>2.46138387407338E-2</v>
      </c>
      <c r="AQ311" s="17">
        <v>7.7842842795413803E-3</v>
      </c>
      <c r="AR311" s="17"/>
      <c r="AS311" s="17">
        <v>2.9810837353677899E-3</v>
      </c>
      <c r="AT311" s="17">
        <v>1.4186566935091301E-2</v>
      </c>
      <c r="AU311" s="17">
        <v>0</v>
      </c>
      <c r="AV311" s="17">
        <v>0</v>
      </c>
      <c r="AW311" s="17">
        <v>2.22118807727157E-2</v>
      </c>
      <c r="AX311" s="17"/>
      <c r="AY311" s="17">
        <v>0</v>
      </c>
      <c r="AZ311" s="17">
        <v>1.21455445794277E-2</v>
      </c>
      <c r="BA311" s="17">
        <v>1.0805849761790699E-2</v>
      </c>
    </row>
    <row r="312" spans="2:53" x14ac:dyDescent="0.35">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row>
    <row r="313" spans="2:53" x14ac:dyDescent="0.35">
      <c r="B313" s="6" t="s">
        <v>186</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row>
    <row r="314" spans="2:53" x14ac:dyDescent="0.35">
      <c r="B314" s="24" t="s">
        <v>84</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row>
    <row r="315" spans="2:53" x14ac:dyDescent="0.35">
      <c r="B315" t="s">
        <v>178</v>
      </c>
      <c r="C315" s="17">
        <v>0.23314443286637801</v>
      </c>
      <c r="D315" s="17">
        <v>0.22998800997617599</v>
      </c>
      <c r="E315" s="17">
        <v>0.23629774637429199</v>
      </c>
      <c r="F315" s="17"/>
      <c r="G315" s="17">
        <v>0.196956103604812</v>
      </c>
      <c r="H315" s="17">
        <v>0.221075674331288</v>
      </c>
      <c r="I315" s="17">
        <v>0.26049748366290298</v>
      </c>
      <c r="J315" s="17">
        <v>0.239488933312453</v>
      </c>
      <c r="K315" s="17"/>
      <c r="L315" s="17">
        <v>0.26838247526493297</v>
      </c>
      <c r="M315" s="17">
        <v>0.22245761342194501</v>
      </c>
      <c r="N315" s="17">
        <v>0.217389100291978</v>
      </c>
      <c r="O315" s="17">
        <v>0.21699890969508601</v>
      </c>
      <c r="P315" s="17"/>
      <c r="Q315" s="17">
        <v>0.30369245351893698</v>
      </c>
      <c r="R315" s="17">
        <v>0.16974961297774499</v>
      </c>
      <c r="S315" s="17">
        <v>0.19854424038895099</v>
      </c>
      <c r="T315" s="17">
        <v>0.19136907878002701</v>
      </c>
      <c r="U315" s="17">
        <v>0.241490367863123</v>
      </c>
      <c r="V315" s="17">
        <v>0.24513387112834301</v>
      </c>
      <c r="W315" s="17">
        <v>0.28173707691606897</v>
      </c>
      <c r="X315" s="17">
        <v>0.32990279329261502</v>
      </c>
      <c r="Y315" s="17">
        <v>0.18814120823439401</v>
      </c>
      <c r="Z315" s="17"/>
      <c r="AA315" s="17">
        <v>0.17315498697252299</v>
      </c>
      <c r="AB315" s="17">
        <v>0.23504005356493199</v>
      </c>
      <c r="AC315" s="17">
        <v>0.25979349295996601</v>
      </c>
      <c r="AD315" s="17">
        <v>0.31393496297638501</v>
      </c>
      <c r="AE315" s="17">
        <v>0.27275369700799601</v>
      </c>
      <c r="AF315" s="17"/>
      <c r="AG315" s="17">
        <v>0.23888973383619599</v>
      </c>
      <c r="AH315" s="17">
        <v>0.22686409991104001</v>
      </c>
      <c r="AI315" s="17"/>
      <c r="AJ315" s="17">
        <v>0.240956485445872</v>
      </c>
      <c r="AK315" s="17">
        <v>0.23180049333507399</v>
      </c>
      <c r="AL315" s="17">
        <v>0.22414604896920501</v>
      </c>
      <c r="AM315" s="17">
        <v>0.235761441618102</v>
      </c>
      <c r="AN315" s="17"/>
      <c r="AO315" s="17">
        <v>0.26268505289795302</v>
      </c>
      <c r="AP315" s="17">
        <v>0.22868766640006599</v>
      </c>
      <c r="AQ315" s="17">
        <v>0.220935096436888</v>
      </c>
      <c r="AR315" s="17"/>
      <c r="AS315" s="17">
        <v>0.23919280888516301</v>
      </c>
      <c r="AT315" s="17">
        <v>0.250964358339691</v>
      </c>
      <c r="AU315" s="17">
        <v>0.25783632905474702</v>
      </c>
      <c r="AV315" s="17">
        <v>0.39006152430025298</v>
      </c>
      <c r="AW315" s="17">
        <v>0.15844035846680801</v>
      </c>
      <c r="AX315" s="17"/>
      <c r="AY315" s="17">
        <v>0.27211833618870701</v>
      </c>
      <c r="AZ315" s="17">
        <v>0.231400290407721</v>
      </c>
      <c r="BA315" s="17">
        <v>0.21831601814806501</v>
      </c>
    </row>
    <row r="316" spans="2:53" x14ac:dyDescent="0.35">
      <c r="B316" t="s">
        <v>179</v>
      </c>
      <c r="C316" s="17">
        <v>0.53070355938636404</v>
      </c>
      <c r="D316" s="17">
        <v>0.51459631491994895</v>
      </c>
      <c r="E316" s="17">
        <v>0.54679493665678103</v>
      </c>
      <c r="F316" s="17"/>
      <c r="G316" s="17">
        <v>0.60081459714736096</v>
      </c>
      <c r="H316" s="17">
        <v>0.56876860873580004</v>
      </c>
      <c r="I316" s="17">
        <v>0.45938547109507599</v>
      </c>
      <c r="J316" s="17">
        <v>0.51395474697959098</v>
      </c>
      <c r="K316" s="17"/>
      <c r="L316" s="17">
        <v>0.51445936001327697</v>
      </c>
      <c r="M316" s="17">
        <v>0.55319036078832196</v>
      </c>
      <c r="N316" s="17">
        <v>0.56106551743458499</v>
      </c>
      <c r="O316" s="17">
        <v>0.50026531240637395</v>
      </c>
      <c r="P316" s="17"/>
      <c r="Q316" s="17">
        <v>0.53708531103920998</v>
      </c>
      <c r="R316" s="17">
        <v>0.58455174686528</v>
      </c>
      <c r="S316" s="17">
        <v>0.562748364721113</v>
      </c>
      <c r="T316" s="17">
        <v>0.50659045809175296</v>
      </c>
      <c r="U316" s="17">
        <v>0.516299273943847</v>
      </c>
      <c r="V316" s="17">
        <v>0.50502506847178097</v>
      </c>
      <c r="W316" s="17">
        <v>0.47612778036418602</v>
      </c>
      <c r="X316" s="17">
        <v>0.44809538581859398</v>
      </c>
      <c r="Y316" s="17">
        <v>0.55788733531045498</v>
      </c>
      <c r="Z316" s="17"/>
      <c r="AA316" s="17">
        <v>0.48167076626633798</v>
      </c>
      <c r="AB316" s="17">
        <v>0.53383812623070803</v>
      </c>
      <c r="AC316" s="17">
        <v>0.59193845699495395</v>
      </c>
      <c r="AD316" s="17">
        <v>0.55414556244260604</v>
      </c>
      <c r="AE316" s="17">
        <v>0.50797939419508198</v>
      </c>
      <c r="AF316" s="17"/>
      <c r="AG316" s="17">
        <v>0.54101420072929796</v>
      </c>
      <c r="AH316" s="17">
        <v>0.51943273807398105</v>
      </c>
      <c r="AI316" s="17"/>
      <c r="AJ316" s="17">
        <v>0.51681980370963398</v>
      </c>
      <c r="AK316" s="17">
        <v>0.54265685847525702</v>
      </c>
      <c r="AL316" s="17">
        <v>0.54270227290078099</v>
      </c>
      <c r="AM316" s="17">
        <v>0.51961628574484697</v>
      </c>
      <c r="AN316" s="17"/>
      <c r="AO316" s="17">
        <v>0.53338220885111498</v>
      </c>
      <c r="AP316" s="17">
        <v>0.57796569429145095</v>
      </c>
      <c r="AQ316" s="17">
        <v>0.51178339343817303</v>
      </c>
      <c r="AR316" s="17"/>
      <c r="AS316" s="17">
        <v>0.50463804661036504</v>
      </c>
      <c r="AT316" s="17">
        <v>0.56663365625854201</v>
      </c>
      <c r="AU316" s="17">
        <v>0.535444279378951</v>
      </c>
      <c r="AV316" s="17">
        <v>0.38590710483534602</v>
      </c>
      <c r="AW316" s="17">
        <v>0.50895821911591199</v>
      </c>
      <c r="AX316" s="17"/>
      <c r="AY316" s="17">
        <v>0.48668828996028102</v>
      </c>
      <c r="AZ316" s="17">
        <v>0.56353094310196505</v>
      </c>
      <c r="BA316" s="17">
        <v>0.59127492116511804</v>
      </c>
    </row>
    <row r="317" spans="2:53" x14ac:dyDescent="0.35">
      <c r="B317" t="s">
        <v>180</v>
      </c>
      <c r="C317" s="17">
        <v>0.185069211699256</v>
      </c>
      <c r="D317" s="17">
        <v>0.198057634326016</v>
      </c>
      <c r="E317" s="17">
        <v>0.17209358392688501</v>
      </c>
      <c r="F317" s="17"/>
      <c r="G317" s="17">
        <v>0.145598194091271</v>
      </c>
      <c r="H317" s="17">
        <v>0.151765821295403</v>
      </c>
      <c r="I317" s="17">
        <v>0.23198249629912199</v>
      </c>
      <c r="J317" s="17">
        <v>0.22314005486882299</v>
      </c>
      <c r="K317" s="17"/>
      <c r="L317" s="17">
        <v>0.17140642149635299</v>
      </c>
      <c r="M317" s="17">
        <v>0.18071570301727299</v>
      </c>
      <c r="N317" s="17">
        <v>0.17908160080152299</v>
      </c>
      <c r="O317" s="17">
        <v>0.21036204858445701</v>
      </c>
      <c r="P317" s="17"/>
      <c r="Q317" s="17">
        <v>0.106570804766056</v>
      </c>
      <c r="R317" s="17">
        <v>0.212176820629359</v>
      </c>
      <c r="S317" s="17">
        <v>0.20871047689809599</v>
      </c>
      <c r="T317" s="17">
        <v>0.19440287341503601</v>
      </c>
      <c r="U317" s="17">
        <v>0.193926949704287</v>
      </c>
      <c r="V317" s="17">
        <v>0.19258409314886099</v>
      </c>
      <c r="W317" s="17">
        <v>0.214132063136041</v>
      </c>
      <c r="X317" s="17">
        <v>0.15329143975040699</v>
      </c>
      <c r="Y317" s="17">
        <v>0.209745142134593</v>
      </c>
      <c r="Z317" s="17"/>
      <c r="AA317" s="17">
        <v>0.266826344220777</v>
      </c>
      <c r="AB317" s="17">
        <v>0.188624939869736</v>
      </c>
      <c r="AC317" s="17">
        <v>0.11508845886989599</v>
      </c>
      <c r="AD317" s="17">
        <v>0.105452192378724</v>
      </c>
      <c r="AE317" s="17">
        <v>0.21926690879692201</v>
      </c>
      <c r="AF317" s="17"/>
      <c r="AG317" s="17">
        <v>0.18276122896047001</v>
      </c>
      <c r="AH317" s="17">
        <v>0.187592125665104</v>
      </c>
      <c r="AI317" s="17"/>
      <c r="AJ317" s="17">
        <v>0.18126167889398301</v>
      </c>
      <c r="AK317" s="17">
        <v>0.17508926864669</v>
      </c>
      <c r="AL317" s="17">
        <v>0.189975564405089</v>
      </c>
      <c r="AM317" s="17">
        <v>0.194475885716653</v>
      </c>
      <c r="AN317" s="17"/>
      <c r="AO317" s="17">
        <v>0.13361937893772499</v>
      </c>
      <c r="AP317" s="17">
        <v>0.14065541123010999</v>
      </c>
      <c r="AQ317" s="17">
        <v>0.22540604297813299</v>
      </c>
      <c r="AR317" s="17"/>
      <c r="AS317" s="17">
        <v>0.21867916412871199</v>
      </c>
      <c r="AT317" s="17">
        <v>0.12542532868713299</v>
      </c>
      <c r="AU317" s="17">
        <v>0.16075120480073701</v>
      </c>
      <c r="AV317" s="17">
        <v>0.14764410350584201</v>
      </c>
      <c r="AW317" s="17">
        <v>0.25999790536504302</v>
      </c>
      <c r="AX317" s="17"/>
      <c r="AY317" s="17">
        <v>0.19876610419225399</v>
      </c>
      <c r="AZ317" s="17">
        <v>0.15373623831074201</v>
      </c>
      <c r="BA317" s="17">
        <v>0.169280373369526</v>
      </c>
    </row>
    <row r="318" spans="2:53" x14ac:dyDescent="0.35">
      <c r="B318" t="s">
        <v>181</v>
      </c>
      <c r="C318" s="17">
        <v>3.5207362082429999E-2</v>
      </c>
      <c r="D318" s="17">
        <v>4.7252335832071599E-2</v>
      </c>
      <c r="E318" s="17">
        <v>2.31742537986473E-2</v>
      </c>
      <c r="F318" s="17"/>
      <c r="G318" s="17">
        <v>3.88635040913504E-2</v>
      </c>
      <c r="H318" s="17">
        <v>3.8380108377453599E-2</v>
      </c>
      <c r="I318" s="17">
        <v>3.3402606958479797E-2</v>
      </c>
      <c r="J318" s="17">
        <v>2.3416264839131701E-2</v>
      </c>
      <c r="K318" s="17"/>
      <c r="L318" s="17">
        <v>3.4125749211516503E-2</v>
      </c>
      <c r="M318" s="17">
        <v>4.3636322772460302E-2</v>
      </c>
      <c r="N318" s="17">
        <v>2.81846511753816E-2</v>
      </c>
      <c r="O318" s="17">
        <v>3.39301999119173E-2</v>
      </c>
      <c r="P318" s="17"/>
      <c r="Q318" s="17">
        <v>4.5406046398291502E-2</v>
      </c>
      <c r="R318" s="17">
        <v>2.27863765022264E-2</v>
      </c>
      <c r="S318" s="17">
        <v>9.9996209231937496E-3</v>
      </c>
      <c r="T318" s="17">
        <v>5.5533562884307899E-2</v>
      </c>
      <c r="U318" s="17">
        <v>3.70439446398158E-2</v>
      </c>
      <c r="V318" s="17">
        <v>4.9679059235858497E-2</v>
      </c>
      <c r="W318" s="17">
        <v>9.3001428023462701E-3</v>
      </c>
      <c r="X318" s="17">
        <v>5.1860769700333903E-2</v>
      </c>
      <c r="Y318" s="17">
        <v>3.69027147656815E-2</v>
      </c>
      <c r="Z318" s="17"/>
      <c r="AA318" s="17">
        <v>3.95718593626408E-2</v>
      </c>
      <c r="AB318" s="17">
        <v>3.0553250881120299E-2</v>
      </c>
      <c r="AC318" s="17">
        <v>3.3179591175184299E-2</v>
      </c>
      <c r="AD318" s="17">
        <v>1.8776431751675999E-2</v>
      </c>
      <c r="AE318" s="17">
        <v>0</v>
      </c>
      <c r="AF318" s="17"/>
      <c r="AG318" s="17">
        <v>2.4768709512813299E-2</v>
      </c>
      <c r="AH318" s="17">
        <v>4.66181156855352E-2</v>
      </c>
      <c r="AI318" s="17"/>
      <c r="AJ318" s="17">
        <v>3.3892826774783502E-2</v>
      </c>
      <c r="AK318" s="17">
        <v>2.6283502187964901E-2</v>
      </c>
      <c r="AL318" s="17">
        <v>3.9020406037379302E-2</v>
      </c>
      <c r="AM318" s="17">
        <v>4.2292624819517198E-2</v>
      </c>
      <c r="AN318" s="17"/>
      <c r="AO318" s="17">
        <v>3.85915220632259E-2</v>
      </c>
      <c r="AP318" s="17">
        <v>3.10863445240082E-2</v>
      </c>
      <c r="AQ318" s="17">
        <v>3.5933413942301401E-2</v>
      </c>
      <c r="AR318" s="17"/>
      <c r="AS318" s="17">
        <v>3.1931575836872103E-2</v>
      </c>
      <c r="AT318" s="17">
        <v>3.6170806205777097E-2</v>
      </c>
      <c r="AU318" s="17">
        <v>4.5968186765566098E-2</v>
      </c>
      <c r="AV318" s="17">
        <v>7.6387267358558997E-2</v>
      </c>
      <c r="AW318" s="17">
        <v>3.8559112706620199E-2</v>
      </c>
      <c r="AX318" s="17"/>
      <c r="AY318" s="17">
        <v>3.8064493955181897E-2</v>
      </c>
      <c r="AZ318" s="17">
        <v>3.4434722947863303E-2</v>
      </c>
      <c r="BA318" s="17">
        <v>1.03228375555011E-2</v>
      </c>
    </row>
    <row r="319" spans="2:53" x14ac:dyDescent="0.35">
      <c r="B319" t="s">
        <v>92</v>
      </c>
      <c r="C319" s="17">
        <v>1.5875433965571201E-2</v>
      </c>
      <c r="D319" s="17">
        <v>1.01057049457877E-2</v>
      </c>
      <c r="E319" s="17">
        <v>2.1639479243395501E-2</v>
      </c>
      <c r="F319" s="17"/>
      <c r="G319" s="17">
        <v>1.7767601065206001E-2</v>
      </c>
      <c r="H319" s="17">
        <v>2.0009787260056401E-2</v>
      </c>
      <c r="I319" s="17">
        <v>1.4731941984419799E-2</v>
      </c>
      <c r="J319" s="17">
        <v>0</v>
      </c>
      <c r="K319" s="17"/>
      <c r="L319" s="17">
        <v>1.16259940139204E-2</v>
      </c>
      <c r="M319" s="17">
        <v>0</v>
      </c>
      <c r="N319" s="17">
        <v>1.42791302965323E-2</v>
      </c>
      <c r="O319" s="17">
        <v>3.8443529402164903E-2</v>
      </c>
      <c r="P319" s="17"/>
      <c r="Q319" s="17">
        <v>7.2453842775054298E-3</v>
      </c>
      <c r="R319" s="17">
        <v>1.073544302539E-2</v>
      </c>
      <c r="S319" s="17">
        <v>1.9997297068646301E-2</v>
      </c>
      <c r="T319" s="17">
        <v>5.2104026828875903E-2</v>
      </c>
      <c r="U319" s="17">
        <v>1.1239463848928001E-2</v>
      </c>
      <c r="V319" s="17">
        <v>7.5779080151561796E-3</v>
      </c>
      <c r="W319" s="17">
        <v>1.8702936781357898E-2</v>
      </c>
      <c r="X319" s="17">
        <v>1.684961143805E-2</v>
      </c>
      <c r="Y319" s="17">
        <v>7.3235995548768E-3</v>
      </c>
      <c r="Z319" s="17"/>
      <c r="AA319" s="17">
        <v>3.8776043177722E-2</v>
      </c>
      <c r="AB319" s="17">
        <v>1.19436294535042E-2</v>
      </c>
      <c r="AC319" s="17">
        <v>0</v>
      </c>
      <c r="AD319" s="17">
        <v>7.6908504506085704E-3</v>
      </c>
      <c r="AE319" s="17">
        <v>0</v>
      </c>
      <c r="AF319" s="17"/>
      <c r="AG319" s="17">
        <v>1.25661269612229E-2</v>
      </c>
      <c r="AH319" s="17">
        <v>1.9492920664339299E-2</v>
      </c>
      <c r="AI319" s="17"/>
      <c r="AJ319" s="17">
        <v>2.7069205175728101E-2</v>
      </c>
      <c r="AK319" s="17">
        <v>2.41698773550145E-2</v>
      </c>
      <c r="AL319" s="17">
        <v>4.1557076875460798E-3</v>
      </c>
      <c r="AM319" s="17">
        <v>7.8537621008812498E-3</v>
      </c>
      <c r="AN319" s="17"/>
      <c r="AO319" s="17">
        <v>3.17218372499809E-2</v>
      </c>
      <c r="AP319" s="17">
        <v>2.1604883554364799E-2</v>
      </c>
      <c r="AQ319" s="17">
        <v>5.9420532045045297E-3</v>
      </c>
      <c r="AR319" s="17"/>
      <c r="AS319" s="17">
        <v>5.5584045388870204E-3</v>
      </c>
      <c r="AT319" s="17">
        <v>2.08058505088571E-2</v>
      </c>
      <c r="AU319" s="17">
        <v>0</v>
      </c>
      <c r="AV319" s="17">
        <v>0</v>
      </c>
      <c r="AW319" s="17">
        <v>3.4044404345616799E-2</v>
      </c>
      <c r="AX319" s="17"/>
      <c r="AY319" s="17">
        <v>4.3627757035760899E-3</v>
      </c>
      <c r="AZ319" s="17">
        <v>1.68978052317082E-2</v>
      </c>
      <c r="BA319" s="17">
        <v>1.0805849761790699E-2</v>
      </c>
    </row>
    <row r="320" spans="2:53" x14ac:dyDescent="0.35">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row>
    <row r="321" spans="2:53" x14ac:dyDescent="0.35">
      <c r="B321" s="6" t="s">
        <v>187</v>
      </c>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row>
    <row r="322" spans="2:53" x14ac:dyDescent="0.35">
      <c r="B322" s="24" t="s">
        <v>84</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row>
    <row r="323" spans="2:53" x14ac:dyDescent="0.35">
      <c r="B323" t="s">
        <v>178</v>
      </c>
      <c r="C323" s="17">
        <v>0.57161525966854498</v>
      </c>
      <c r="D323" s="17">
        <v>0.51874205103957505</v>
      </c>
      <c r="E323" s="17">
        <v>0.62443638306554305</v>
      </c>
      <c r="F323" s="17"/>
      <c r="G323" s="17">
        <v>0.61589917106440994</v>
      </c>
      <c r="H323" s="17">
        <v>0.57560468293446199</v>
      </c>
      <c r="I323" s="17">
        <v>0.55617168593312705</v>
      </c>
      <c r="J323" s="17">
        <v>0.55290016123956398</v>
      </c>
      <c r="K323" s="17"/>
      <c r="L323" s="17">
        <v>0.52768961644664703</v>
      </c>
      <c r="M323" s="17">
        <v>0.56702869992534999</v>
      </c>
      <c r="N323" s="17">
        <v>0.56382014777793799</v>
      </c>
      <c r="O323" s="17">
        <v>0.62897113598352405</v>
      </c>
      <c r="P323" s="17"/>
      <c r="Q323" s="17">
        <v>0.589500682700979</v>
      </c>
      <c r="R323" s="17">
        <v>0.59044095245866901</v>
      </c>
      <c r="S323" s="17">
        <v>0.55831678541762098</v>
      </c>
      <c r="T323" s="17">
        <v>0.51605190387746303</v>
      </c>
      <c r="U323" s="17">
        <v>0.56877280678365005</v>
      </c>
      <c r="V323" s="17">
        <v>0.56603891445106702</v>
      </c>
      <c r="W323" s="17">
        <v>0.53536643820204899</v>
      </c>
      <c r="X323" s="17">
        <v>0.65845580038880502</v>
      </c>
      <c r="Y323" s="17">
        <v>0.58197472169278797</v>
      </c>
      <c r="Z323" s="17"/>
      <c r="AA323" s="17">
        <v>0.599786299079758</v>
      </c>
      <c r="AB323" s="17">
        <v>0.58124644840018802</v>
      </c>
      <c r="AC323" s="17">
        <v>0.51288847362202705</v>
      </c>
      <c r="AD323" s="17">
        <v>0.61884848877586096</v>
      </c>
      <c r="AE323" s="17">
        <v>0.58213879330082596</v>
      </c>
      <c r="AF323" s="17"/>
      <c r="AG323" s="17">
        <v>0.56599561136754395</v>
      </c>
      <c r="AH323" s="17">
        <v>0.57775823853206798</v>
      </c>
      <c r="AI323" s="17"/>
      <c r="AJ323" s="17">
        <v>0.540104015980156</v>
      </c>
      <c r="AK323" s="17">
        <v>0.575361728234975</v>
      </c>
      <c r="AL323" s="17">
        <v>0.57855977611258202</v>
      </c>
      <c r="AM323" s="17">
        <v>0.58921782582513904</v>
      </c>
      <c r="AN323" s="17"/>
      <c r="AO323" s="17">
        <v>0.58748204266659698</v>
      </c>
      <c r="AP323" s="17">
        <v>0.64531132960597903</v>
      </c>
      <c r="AQ323" s="17">
        <v>0.53024242482251704</v>
      </c>
      <c r="AR323" s="17"/>
      <c r="AS323" s="17">
        <v>0.54832633148566501</v>
      </c>
      <c r="AT323" s="17">
        <v>0.58755718102654697</v>
      </c>
      <c r="AU323" s="17">
        <v>0.59427960107355204</v>
      </c>
      <c r="AV323" s="17">
        <v>0.58578332501291297</v>
      </c>
      <c r="AW323" s="17">
        <v>0.580523805757723</v>
      </c>
      <c r="AX323" s="17"/>
      <c r="AY323" s="17">
        <v>0.56867939069988005</v>
      </c>
      <c r="AZ323" s="17">
        <v>0.59279538389453001</v>
      </c>
      <c r="BA323" s="17">
        <v>0.54569217871838904</v>
      </c>
    </row>
    <row r="324" spans="2:53" x14ac:dyDescent="0.35">
      <c r="B324" t="s">
        <v>179</v>
      </c>
      <c r="C324" s="17">
        <v>0.36427297845796802</v>
      </c>
      <c r="D324" s="17">
        <v>0.41625344371447698</v>
      </c>
      <c r="E324" s="17">
        <v>0.31234371899473301</v>
      </c>
      <c r="F324" s="17"/>
      <c r="G324" s="17">
        <v>0.28957313014541602</v>
      </c>
      <c r="H324" s="17">
        <v>0.36589602285768602</v>
      </c>
      <c r="I324" s="17">
        <v>0.37510177114942</v>
      </c>
      <c r="J324" s="17">
        <v>0.40822001249866202</v>
      </c>
      <c r="K324" s="17"/>
      <c r="L324" s="17">
        <v>0.41809565734634602</v>
      </c>
      <c r="M324" s="17">
        <v>0.38225335564016799</v>
      </c>
      <c r="N324" s="17">
        <v>0.367470611932948</v>
      </c>
      <c r="O324" s="17">
        <v>0.28608806744488002</v>
      </c>
      <c r="P324" s="17"/>
      <c r="Q324" s="17">
        <v>0.322463218837787</v>
      </c>
      <c r="R324" s="17">
        <v>0.37030428755907102</v>
      </c>
      <c r="S324" s="17">
        <v>0.38856921317595999</v>
      </c>
      <c r="T324" s="17">
        <v>0.39878399360910799</v>
      </c>
      <c r="U324" s="17">
        <v>0.37120068603366302</v>
      </c>
      <c r="V324" s="17">
        <v>0.36996479529274201</v>
      </c>
      <c r="W324" s="17">
        <v>0.42675641834936501</v>
      </c>
      <c r="X324" s="17">
        <v>0.273840211586933</v>
      </c>
      <c r="Y324" s="17">
        <v>0.34497253058038602</v>
      </c>
      <c r="Z324" s="17"/>
      <c r="AA324" s="17">
        <v>0.32951402545591102</v>
      </c>
      <c r="AB324" s="17">
        <v>0.36796373499985402</v>
      </c>
      <c r="AC324" s="17">
        <v>0.42569377166297601</v>
      </c>
      <c r="AD324" s="17">
        <v>0.30409684953771399</v>
      </c>
      <c r="AE324" s="17">
        <v>0.41786120669917398</v>
      </c>
      <c r="AF324" s="17"/>
      <c r="AG324" s="17">
        <v>0.379139037365818</v>
      </c>
      <c r="AH324" s="17">
        <v>0.348022515659688</v>
      </c>
      <c r="AI324" s="17"/>
      <c r="AJ324" s="17">
        <v>0.38910553359097799</v>
      </c>
      <c r="AK324" s="17">
        <v>0.35622463550346301</v>
      </c>
      <c r="AL324" s="17">
        <v>0.37298683262916899</v>
      </c>
      <c r="AM324" s="17">
        <v>0.34298296416664398</v>
      </c>
      <c r="AN324" s="17"/>
      <c r="AO324" s="17">
        <v>0.35818861114973399</v>
      </c>
      <c r="AP324" s="17">
        <v>0.29670045107751503</v>
      </c>
      <c r="AQ324" s="17">
        <v>0.39716391787546002</v>
      </c>
      <c r="AR324" s="17"/>
      <c r="AS324" s="17">
        <v>0.40056942992186501</v>
      </c>
      <c r="AT324" s="17">
        <v>0.35882112481815598</v>
      </c>
      <c r="AU324" s="17">
        <v>0.331440080044901</v>
      </c>
      <c r="AV324" s="17">
        <v>0.41421667498708697</v>
      </c>
      <c r="AW324" s="17">
        <v>0.31990421513790002</v>
      </c>
      <c r="AX324" s="17"/>
      <c r="AY324" s="17">
        <v>0.36525654152753401</v>
      </c>
      <c r="AZ324" s="17">
        <v>0.35958857696042001</v>
      </c>
      <c r="BA324" s="17">
        <v>0.36350519992802999</v>
      </c>
    </row>
    <row r="325" spans="2:53" x14ac:dyDescent="0.35">
      <c r="B325" t="s">
        <v>180</v>
      </c>
      <c r="C325" s="17">
        <v>4.6889664605922199E-2</v>
      </c>
      <c r="D325" s="17">
        <v>5.0413737328466102E-2</v>
      </c>
      <c r="E325" s="17">
        <v>4.3369063436363202E-2</v>
      </c>
      <c r="F325" s="17"/>
      <c r="G325" s="17">
        <v>6.2804856633415895E-2</v>
      </c>
      <c r="H325" s="17">
        <v>4.1371058985321202E-2</v>
      </c>
      <c r="I325" s="17">
        <v>5.38417963669807E-2</v>
      </c>
      <c r="J325" s="17">
        <v>3.0382681899253899E-2</v>
      </c>
      <c r="K325" s="17"/>
      <c r="L325" s="17">
        <v>3.7690729289170902E-2</v>
      </c>
      <c r="M325" s="17">
        <v>4.6511297891412798E-2</v>
      </c>
      <c r="N325" s="17">
        <v>3.7493773320576899E-2</v>
      </c>
      <c r="O325" s="17">
        <v>6.5673959120630995E-2</v>
      </c>
      <c r="P325" s="17"/>
      <c r="Q325" s="17">
        <v>6.6161030928284695E-2</v>
      </c>
      <c r="R325" s="17">
        <v>2.8360802823845701E-2</v>
      </c>
      <c r="S325" s="17">
        <v>3.2903317943474002E-2</v>
      </c>
      <c r="T325" s="17">
        <v>5.3762944814683702E-2</v>
      </c>
      <c r="U325" s="17">
        <v>4.7154755511123699E-2</v>
      </c>
      <c r="V325" s="17">
        <v>6.3996290256190996E-2</v>
      </c>
      <c r="W325" s="17">
        <v>9.5679449732236303E-3</v>
      </c>
      <c r="X325" s="17">
        <v>5.1990593527111703E-2</v>
      </c>
      <c r="Y325" s="17">
        <v>5.8690443744446298E-2</v>
      </c>
      <c r="Z325" s="17"/>
      <c r="AA325" s="17">
        <v>4.9821379320205403E-2</v>
      </c>
      <c r="AB325" s="17">
        <v>3.1754279617553803E-2</v>
      </c>
      <c r="AC325" s="17">
        <v>5.4222884954758903E-2</v>
      </c>
      <c r="AD325" s="17">
        <v>4.85334458936953E-2</v>
      </c>
      <c r="AE325" s="17">
        <v>0</v>
      </c>
      <c r="AF325" s="17"/>
      <c r="AG325" s="17">
        <v>4.23564685694931E-2</v>
      </c>
      <c r="AH325" s="17">
        <v>5.1845015180269897E-2</v>
      </c>
      <c r="AI325" s="17"/>
      <c r="AJ325" s="17">
        <v>4.58353194399383E-2</v>
      </c>
      <c r="AK325" s="17">
        <v>5.4982122366711302E-2</v>
      </c>
      <c r="AL325" s="17">
        <v>4.4297683570703399E-2</v>
      </c>
      <c r="AM325" s="17">
        <v>4.1665911929939799E-2</v>
      </c>
      <c r="AN325" s="17"/>
      <c r="AO325" s="17">
        <v>2.9565176113583499E-2</v>
      </c>
      <c r="AP325" s="17">
        <v>4.1484463204836099E-2</v>
      </c>
      <c r="AQ325" s="17">
        <v>5.8443890991025003E-2</v>
      </c>
      <c r="AR325" s="17"/>
      <c r="AS325" s="17">
        <v>3.15701437618362E-2</v>
      </c>
      <c r="AT325" s="17">
        <v>3.87778691953094E-2</v>
      </c>
      <c r="AU325" s="17">
        <v>5.9894716328753601E-2</v>
      </c>
      <c r="AV325" s="17">
        <v>0</v>
      </c>
      <c r="AW325" s="17">
        <v>8.2716213270170799E-2</v>
      </c>
      <c r="AX325" s="17"/>
      <c r="AY325" s="17">
        <v>4.38074503094769E-2</v>
      </c>
      <c r="AZ325" s="17">
        <v>3.6651557996354597E-2</v>
      </c>
      <c r="BA325" s="17">
        <v>7.9732158810881901E-2</v>
      </c>
    </row>
    <row r="326" spans="2:53" x14ac:dyDescent="0.35">
      <c r="B326" t="s">
        <v>181</v>
      </c>
      <c r="C326" s="17">
        <v>8.1352859413251696E-3</v>
      </c>
      <c r="D326" s="17">
        <v>6.0962103842939997E-3</v>
      </c>
      <c r="E326" s="17">
        <v>1.01723528114212E-2</v>
      </c>
      <c r="F326" s="17"/>
      <c r="G326" s="17">
        <v>3.1722842156757303E-2</v>
      </c>
      <c r="H326" s="17">
        <v>5.6022294118466603E-3</v>
      </c>
      <c r="I326" s="17">
        <v>5.5876262942317597E-3</v>
      </c>
      <c r="J326" s="17">
        <v>0</v>
      </c>
      <c r="K326" s="17"/>
      <c r="L326" s="17">
        <v>8.4238038275133795E-3</v>
      </c>
      <c r="M326" s="17">
        <v>4.2066465430694996E-3</v>
      </c>
      <c r="N326" s="17">
        <v>1.2441055644779099E-2</v>
      </c>
      <c r="O326" s="17">
        <v>8.1529354031536598E-3</v>
      </c>
      <c r="P326" s="17"/>
      <c r="Q326" s="17">
        <v>1.4551291567479301E-2</v>
      </c>
      <c r="R326" s="17">
        <v>5.4678947172432397E-3</v>
      </c>
      <c r="S326" s="17">
        <v>9.9231185535039301E-3</v>
      </c>
      <c r="T326" s="17">
        <v>0</v>
      </c>
      <c r="U326" s="17">
        <v>1.28717516715635E-2</v>
      </c>
      <c r="V326" s="17">
        <v>0</v>
      </c>
      <c r="W326" s="17">
        <v>9.5045278365080595E-3</v>
      </c>
      <c r="X326" s="17">
        <v>0</v>
      </c>
      <c r="Y326" s="17">
        <v>1.43623039823792E-2</v>
      </c>
      <c r="Z326" s="17"/>
      <c r="AA326" s="17">
        <v>7.2143281291422298E-3</v>
      </c>
      <c r="AB326" s="17">
        <v>7.8703906119182605E-3</v>
      </c>
      <c r="AC326" s="17">
        <v>3.9837365853795199E-3</v>
      </c>
      <c r="AD326" s="17">
        <v>2.0830365342121401E-2</v>
      </c>
      <c r="AE326" s="17">
        <v>0</v>
      </c>
      <c r="AF326" s="17"/>
      <c r="AG326" s="17">
        <v>5.1298811486637499E-3</v>
      </c>
      <c r="AH326" s="17">
        <v>1.14205694908964E-2</v>
      </c>
      <c r="AI326" s="17"/>
      <c r="AJ326" s="17">
        <v>1.6625233289426999E-2</v>
      </c>
      <c r="AK326" s="17">
        <v>3.0927436447642301E-3</v>
      </c>
      <c r="AL326" s="17">
        <v>0</v>
      </c>
      <c r="AM326" s="17">
        <v>1.32562309894232E-2</v>
      </c>
      <c r="AN326" s="17"/>
      <c r="AO326" s="17">
        <v>2.0257429783809702E-2</v>
      </c>
      <c r="AP326" s="17">
        <v>7.8070542335018003E-3</v>
      </c>
      <c r="AQ326" s="17">
        <v>2.5140942391616099E-3</v>
      </c>
      <c r="AR326" s="17"/>
      <c r="AS326" s="17">
        <v>1.032072587232E-2</v>
      </c>
      <c r="AT326" s="17">
        <v>5.8488953957059001E-3</v>
      </c>
      <c r="AU326" s="17">
        <v>1.4385602552792901E-2</v>
      </c>
      <c r="AV326" s="17">
        <v>0</v>
      </c>
      <c r="AW326" s="17">
        <v>5.7544935914676703E-3</v>
      </c>
      <c r="AX326" s="17"/>
      <c r="AY326" s="17">
        <v>1.7470472444696902E-2</v>
      </c>
      <c r="AZ326" s="17">
        <v>1.8283424946463501E-3</v>
      </c>
      <c r="BA326" s="17">
        <v>1.10704625426996E-2</v>
      </c>
    </row>
    <row r="327" spans="2:53" x14ac:dyDescent="0.35">
      <c r="B327" t="s">
        <v>92</v>
      </c>
      <c r="C327" s="17">
        <v>9.0868113262403908E-3</v>
      </c>
      <c r="D327" s="17">
        <v>8.4945575331880994E-3</v>
      </c>
      <c r="E327" s="17">
        <v>9.6784816919388908E-3</v>
      </c>
      <c r="F327" s="17"/>
      <c r="G327" s="17">
        <v>0</v>
      </c>
      <c r="H327" s="17">
        <v>1.15260058106849E-2</v>
      </c>
      <c r="I327" s="17">
        <v>9.2971202562403196E-3</v>
      </c>
      <c r="J327" s="17">
        <v>8.4971443625198196E-3</v>
      </c>
      <c r="K327" s="17"/>
      <c r="L327" s="17">
        <v>8.1001930903229907E-3</v>
      </c>
      <c r="M327" s="17">
        <v>0</v>
      </c>
      <c r="N327" s="17">
        <v>1.87744113237579E-2</v>
      </c>
      <c r="O327" s="17">
        <v>1.11139020478107E-2</v>
      </c>
      <c r="P327" s="17"/>
      <c r="Q327" s="17">
        <v>7.3237759654696697E-3</v>
      </c>
      <c r="R327" s="17">
        <v>5.4260624411703196E-3</v>
      </c>
      <c r="S327" s="17">
        <v>1.0287564909441599E-2</v>
      </c>
      <c r="T327" s="17">
        <v>3.1401157698745401E-2</v>
      </c>
      <c r="U327" s="17">
        <v>0</v>
      </c>
      <c r="V327" s="17">
        <v>0</v>
      </c>
      <c r="W327" s="17">
        <v>1.8804670638854298E-2</v>
      </c>
      <c r="X327" s="17">
        <v>1.5713394497150299E-2</v>
      </c>
      <c r="Y327" s="17">
        <v>0</v>
      </c>
      <c r="Z327" s="17"/>
      <c r="AA327" s="17">
        <v>1.3663968014983E-2</v>
      </c>
      <c r="AB327" s="17">
        <v>1.11651463704862E-2</v>
      </c>
      <c r="AC327" s="17">
        <v>3.2111331748586099E-3</v>
      </c>
      <c r="AD327" s="17">
        <v>7.6908504506085704E-3</v>
      </c>
      <c r="AE327" s="17">
        <v>0</v>
      </c>
      <c r="AF327" s="17"/>
      <c r="AG327" s="17">
        <v>7.3790015484809504E-3</v>
      </c>
      <c r="AH327" s="17">
        <v>1.09536611370778E-2</v>
      </c>
      <c r="AI327" s="17"/>
      <c r="AJ327" s="17">
        <v>8.3298976995006008E-3</v>
      </c>
      <c r="AK327" s="17">
        <v>1.03387702500873E-2</v>
      </c>
      <c r="AL327" s="17">
        <v>4.1557076875460798E-3</v>
      </c>
      <c r="AM327" s="17">
        <v>1.2877067088854201E-2</v>
      </c>
      <c r="AN327" s="17"/>
      <c r="AO327" s="17">
        <v>4.5067402862765697E-3</v>
      </c>
      <c r="AP327" s="17">
        <v>8.6967018781681608E-3</v>
      </c>
      <c r="AQ327" s="17">
        <v>1.1635672071835799E-2</v>
      </c>
      <c r="AR327" s="17"/>
      <c r="AS327" s="17">
        <v>9.2133689583132495E-3</v>
      </c>
      <c r="AT327" s="17">
        <v>8.9949295642806799E-3</v>
      </c>
      <c r="AU327" s="17">
        <v>0</v>
      </c>
      <c r="AV327" s="17">
        <v>0</v>
      </c>
      <c r="AW327" s="17">
        <v>1.11012722427388E-2</v>
      </c>
      <c r="AX327" s="17"/>
      <c r="AY327" s="17">
        <v>4.7861450184123197E-3</v>
      </c>
      <c r="AZ327" s="17">
        <v>9.1361386540491502E-3</v>
      </c>
      <c r="BA327" s="17">
        <v>0</v>
      </c>
    </row>
    <row r="328" spans="2:53" x14ac:dyDescent="0.3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row>
    <row r="329" spans="2:53" x14ac:dyDescent="0.35">
      <c r="B329" s="6" t="s">
        <v>188</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row>
    <row r="330" spans="2:53" x14ac:dyDescent="0.35">
      <c r="B330" s="24" t="s">
        <v>84</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row>
    <row r="331" spans="2:53" x14ac:dyDescent="0.35">
      <c r="B331" t="s">
        <v>178</v>
      </c>
      <c r="C331" s="17">
        <v>0.23216463491515699</v>
      </c>
      <c r="D331" s="17">
        <v>0.23315926183434699</v>
      </c>
      <c r="E331" s="17">
        <v>0.23117098779982401</v>
      </c>
      <c r="F331" s="17"/>
      <c r="G331" s="17">
        <v>0.20595987271784899</v>
      </c>
      <c r="H331" s="17">
        <v>0.226147038116841</v>
      </c>
      <c r="I331" s="17">
        <v>0.24769043056272699</v>
      </c>
      <c r="J331" s="17">
        <v>0.23868192341977301</v>
      </c>
      <c r="K331" s="17"/>
      <c r="L331" s="17">
        <v>0.23856688475924601</v>
      </c>
      <c r="M331" s="17">
        <v>0.26451949591663598</v>
      </c>
      <c r="N331" s="17">
        <v>0.20609038539733199</v>
      </c>
      <c r="O331" s="17">
        <v>0.21147514775734799</v>
      </c>
      <c r="P331" s="17"/>
      <c r="Q331" s="17">
        <v>0.35020198384099399</v>
      </c>
      <c r="R331" s="17">
        <v>0.19390791363057999</v>
      </c>
      <c r="S331" s="17">
        <v>0.148255743686979</v>
      </c>
      <c r="T331" s="17">
        <v>0.181234179447266</v>
      </c>
      <c r="U331" s="17">
        <v>0.23226404727642699</v>
      </c>
      <c r="V331" s="17">
        <v>0.26377406898764599</v>
      </c>
      <c r="W331" s="17">
        <v>0.25574829597155802</v>
      </c>
      <c r="X331" s="17">
        <v>0.244565746186137</v>
      </c>
      <c r="Y331" s="17">
        <v>0.17797912306045299</v>
      </c>
      <c r="Z331" s="17"/>
      <c r="AA331" s="17">
        <v>0.17180165737031999</v>
      </c>
      <c r="AB331" s="17">
        <v>0.22589833834838499</v>
      </c>
      <c r="AC331" s="17">
        <v>0.27385984090623799</v>
      </c>
      <c r="AD331" s="17">
        <v>0.28969692477031</v>
      </c>
      <c r="AE331" s="17">
        <v>0.29307961443770297</v>
      </c>
      <c r="AF331" s="17"/>
      <c r="AG331" s="17">
        <v>0.25897007518647602</v>
      </c>
      <c r="AH331" s="17">
        <v>0.202862934133481</v>
      </c>
      <c r="AI331" s="17"/>
      <c r="AJ331" s="17">
        <v>0.23147044383010801</v>
      </c>
      <c r="AK331" s="17">
        <v>0.23434758734503999</v>
      </c>
      <c r="AL331" s="17">
        <v>0.18764612276100801</v>
      </c>
      <c r="AM331" s="17">
        <v>0.27053354303897098</v>
      </c>
      <c r="AN331" s="17"/>
      <c r="AO331" s="17">
        <v>0.24780470332334001</v>
      </c>
      <c r="AP331" s="17">
        <v>0.229426787329157</v>
      </c>
      <c r="AQ331" s="17">
        <v>0.225957270212267</v>
      </c>
      <c r="AR331" s="17"/>
      <c r="AS331" s="17">
        <v>0.24300955887978401</v>
      </c>
      <c r="AT331" s="17">
        <v>0.264775633528264</v>
      </c>
      <c r="AU331" s="17">
        <v>0.28754627429837998</v>
      </c>
      <c r="AV331" s="17">
        <v>0.57552417601053696</v>
      </c>
      <c r="AW331" s="17">
        <v>0.12520774308118199</v>
      </c>
      <c r="AX331" s="17"/>
      <c r="AY331" s="17">
        <v>0.22698516875688299</v>
      </c>
      <c r="AZ331" s="17">
        <v>0.245050050204424</v>
      </c>
      <c r="BA331" s="17">
        <v>0.23988247969225099</v>
      </c>
    </row>
    <row r="332" spans="2:53" x14ac:dyDescent="0.35">
      <c r="B332" t="s">
        <v>179</v>
      </c>
      <c r="C332" s="17">
        <v>0.53052574597011504</v>
      </c>
      <c r="D332" s="17">
        <v>0.52090432948768906</v>
      </c>
      <c r="E332" s="17">
        <v>0.54013768442534305</v>
      </c>
      <c r="F332" s="17"/>
      <c r="G332" s="17">
        <v>0.47547714753765002</v>
      </c>
      <c r="H332" s="17">
        <v>0.54586759283624098</v>
      </c>
      <c r="I332" s="17">
        <v>0.53090857955872395</v>
      </c>
      <c r="J332" s="17">
        <v>0.52736038535166796</v>
      </c>
      <c r="K332" s="17"/>
      <c r="L332" s="17">
        <v>0.59221935082030197</v>
      </c>
      <c r="M332" s="17">
        <v>0.49204069067874001</v>
      </c>
      <c r="N332" s="17">
        <v>0.54655190875691795</v>
      </c>
      <c r="O332" s="17">
        <v>0.49194018996643502</v>
      </c>
      <c r="P332" s="17"/>
      <c r="Q332" s="17">
        <v>0.48435736386998202</v>
      </c>
      <c r="R332" s="17">
        <v>0.58838574665412102</v>
      </c>
      <c r="S332" s="17">
        <v>0.62428328484982798</v>
      </c>
      <c r="T332" s="17">
        <v>0.464100954111963</v>
      </c>
      <c r="U332" s="17">
        <v>0.49245634973679198</v>
      </c>
      <c r="V332" s="17">
        <v>0.55499009381015596</v>
      </c>
      <c r="W332" s="17">
        <v>0.50213194344102596</v>
      </c>
      <c r="X332" s="17">
        <v>0.51230626844428995</v>
      </c>
      <c r="Y332" s="17">
        <v>0.54191479580832203</v>
      </c>
      <c r="Z332" s="17"/>
      <c r="AA332" s="17">
        <v>0.50862817815758199</v>
      </c>
      <c r="AB332" s="17">
        <v>0.50592652930209903</v>
      </c>
      <c r="AC332" s="17">
        <v>0.56053372236656696</v>
      </c>
      <c r="AD332" s="17">
        <v>0.61309464354825705</v>
      </c>
      <c r="AE332" s="17">
        <v>0.55062557743292395</v>
      </c>
      <c r="AF332" s="17"/>
      <c r="AG332" s="17">
        <v>0.51071042215372198</v>
      </c>
      <c r="AH332" s="17">
        <v>0.55218637468887499</v>
      </c>
      <c r="AI332" s="17"/>
      <c r="AJ332" s="17">
        <v>0.52609626668901799</v>
      </c>
      <c r="AK332" s="17">
        <v>0.52910960043617306</v>
      </c>
      <c r="AL332" s="17">
        <v>0.55828608329150498</v>
      </c>
      <c r="AM332" s="17">
        <v>0.51094390453097005</v>
      </c>
      <c r="AN332" s="17"/>
      <c r="AO332" s="17">
        <v>0.51152910369358995</v>
      </c>
      <c r="AP332" s="17">
        <v>0.521940913002783</v>
      </c>
      <c r="AQ332" s="17">
        <v>0.54468486405966599</v>
      </c>
      <c r="AR332" s="17"/>
      <c r="AS332" s="17">
        <v>0.55940873526110502</v>
      </c>
      <c r="AT332" s="17">
        <v>0.52304352927721598</v>
      </c>
      <c r="AU332" s="17">
        <v>0.56216538437661601</v>
      </c>
      <c r="AV332" s="17">
        <v>0.27863267273494102</v>
      </c>
      <c r="AW332" s="17">
        <v>0.47449586320825998</v>
      </c>
      <c r="AX332" s="17"/>
      <c r="AY332" s="17">
        <v>0.56915845629871498</v>
      </c>
      <c r="AZ332" s="17">
        <v>0.52228136582728801</v>
      </c>
      <c r="BA332" s="17">
        <v>0.60979570061689703</v>
      </c>
    </row>
    <row r="333" spans="2:53" x14ac:dyDescent="0.35">
      <c r="B333" t="s">
        <v>180</v>
      </c>
      <c r="C333" s="17">
        <v>0.182216179083939</v>
      </c>
      <c r="D333" s="17">
        <v>0.19342988403526801</v>
      </c>
      <c r="E333" s="17">
        <v>0.17101352071818299</v>
      </c>
      <c r="F333" s="17"/>
      <c r="G333" s="17">
        <v>0.27127965395285197</v>
      </c>
      <c r="H333" s="17">
        <v>0.16183395926692301</v>
      </c>
      <c r="I333" s="17">
        <v>0.17353197321786601</v>
      </c>
      <c r="J333" s="17">
        <v>0.19383602994660501</v>
      </c>
      <c r="K333" s="17"/>
      <c r="L333" s="17">
        <v>0.131844267473717</v>
      </c>
      <c r="M333" s="17">
        <v>0.20102175857394899</v>
      </c>
      <c r="N333" s="17">
        <v>0.19254245118322699</v>
      </c>
      <c r="O333" s="17">
        <v>0.20870178622233099</v>
      </c>
      <c r="P333" s="17"/>
      <c r="Q333" s="17">
        <v>0.11348283408825099</v>
      </c>
      <c r="R333" s="17">
        <v>0.16564838567496801</v>
      </c>
      <c r="S333" s="17">
        <v>0.15694326732295499</v>
      </c>
      <c r="T333" s="17">
        <v>0.26923213889402497</v>
      </c>
      <c r="U333" s="17">
        <v>0.21490686706245199</v>
      </c>
      <c r="V333" s="17">
        <v>0.15771807419046499</v>
      </c>
      <c r="W333" s="17">
        <v>0.185815216385086</v>
      </c>
      <c r="X333" s="17">
        <v>0.15738937668792499</v>
      </c>
      <c r="Y333" s="17">
        <v>0.243608541897882</v>
      </c>
      <c r="Z333" s="17"/>
      <c r="AA333" s="17">
        <v>0.240693541548537</v>
      </c>
      <c r="AB333" s="17">
        <v>0.205676860023807</v>
      </c>
      <c r="AC333" s="17">
        <v>0.13341585598436601</v>
      </c>
      <c r="AD333" s="17">
        <v>6.8965838122513307E-2</v>
      </c>
      <c r="AE333" s="17">
        <v>0.15629480812937299</v>
      </c>
      <c r="AF333" s="17"/>
      <c r="AG333" s="17">
        <v>0.19055396341158501</v>
      </c>
      <c r="AH333" s="17">
        <v>0.17310193738233101</v>
      </c>
      <c r="AI333" s="17"/>
      <c r="AJ333" s="17">
        <v>0.18128926691090899</v>
      </c>
      <c r="AK333" s="17">
        <v>0.17830451401167</v>
      </c>
      <c r="AL333" s="17">
        <v>0.20500699653196</v>
      </c>
      <c r="AM333" s="17">
        <v>0.16663351371364399</v>
      </c>
      <c r="AN333" s="17"/>
      <c r="AO333" s="17">
        <v>0.170243081391344</v>
      </c>
      <c r="AP333" s="17">
        <v>0.20317005133486299</v>
      </c>
      <c r="AQ333" s="17">
        <v>0.17850847305820999</v>
      </c>
      <c r="AR333" s="17"/>
      <c r="AS333" s="17">
        <v>0.155202862642771</v>
      </c>
      <c r="AT333" s="17">
        <v>0.161073844738925</v>
      </c>
      <c r="AU333" s="17">
        <v>0.15028834132500399</v>
      </c>
      <c r="AV333" s="17">
        <v>0.14584315125452199</v>
      </c>
      <c r="AW333" s="17">
        <v>0.29663907654550897</v>
      </c>
      <c r="AX333" s="17"/>
      <c r="AY333" s="17">
        <v>0.152508105776507</v>
      </c>
      <c r="AZ333" s="17">
        <v>0.18775325361190801</v>
      </c>
      <c r="BA333" s="17">
        <v>0.129047499256537</v>
      </c>
    </row>
    <row r="334" spans="2:53" x14ac:dyDescent="0.35">
      <c r="B334" t="s">
        <v>181</v>
      </c>
      <c r="C334" s="17">
        <v>3.7976971571141702E-2</v>
      </c>
      <c r="D334" s="17">
        <v>4.41840070366952E-2</v>
      </c>
      <c r="E334" s="17">
        <v>3.1776050636755503E-2</v>
      </c>
      <c r="F334" s="17"/>
      <c r="G334" s="17">
        <v>2.20884460779932E-2</v>
      </c>
      <c r="H334" s="17">
        <v>4.3345438881235702E-2</v>
      </c>
      <c r="I334" s="17">
        <v>3.5838055180763002E-2</v>
      </c>
      <c r="J334" s="17">
        <v>4.01216612819544E-2</v>
      </c>
      <c r="K334" s="17"/>
      <c r="L334" s="17">
        <v>2.5902923522921398E-2</v>
      </c>
      <c r="M334" s="17">
        <v>4.2418054830674602E-2</v>
      </c>
      <c r="N334" s="17">
        <v>1.8991539692886E-2</v>
      </c>
      <c r="O334" s="17">
        <v>6.3257304812454895E-2</v>
      </c>
      <c r="P334" s="17"/>
      <c r="Q334" s="17">
        <v>3.7600974042444897E-2</v>
      </c>
      <c r="R334" s="17">
        <v>4.6631891599160702E-2</v>
      </c>
      <c r="S334" s="17">
        <v>5.0520407071592402E-2</v>
      </c>
      <c r="T334" s="17">
        <v>3.3328700717870599E-2</v>
      </c>
      <c r="U334" s="17">
        <v>6.0372735924328097E-2</v>
      </c>
      <c r="V334" s="17">
        <v>1.5773318737783201E-2</v>
      </c>
      <c r="W334" s="17">
        <v>9.3001428023462701E-3</v>
      </c>
      <c r="X334" s="17">
        <v>8.5738608681648801E-2</v>
      </c>
      <c r="Y334" s="17">
        <v>2.9638174523419301E-2</v>
      </c>
      <c r="Z334" s="17"/>
      <c r="AA334" s="17">
        <v>4.3318356469339299E-2</v>
      </c>
      <c r="AB334" s="17">
        <v>4.25853515300611E-2</v>
      </c>
      <c r="AC334" s="17">
        <v>2.8477886658002001E-2</v>
      </c>
      <c r="AD334" s="17">
        <v>2.0551743108311201E-2</v>
      </c>
      <c r="AE334" s="17">
        <v>0</v>
      </c>
      <c r="AF334" s="17"/>
      <c r="AG334" s="17">
        <v>2.6435462565398998E-2</v>
      </c>
      <c r="AH334" s="17">
        <v>5.0593285275831401E-2</v>
      </c>
      <c r="AI334" s="17"/>
      <c r="AJ334" s="17">
        <v>2.8709268894961702E-2</v>
      </c>
      <c r="AK334" s="17">
        <v>3.7395258181802601E-2</v>
      </c>
      <c r="AL334" s="17">
        <v>4.4905089727981497E-2</v>
      </c>
      <c r="AM334" s="17">
        <v>4.0524394931443698E-2</v>
      </c>
      <c r="AN334" s="17"/>
      <c r="AO334" s="17">
        <v>4.0739909197272897E-2</v>
      </c>
      <c r="AP334" s="17">
        <v>2.3883213198812599E-2</v>
      </c>
      <c r="AQ334" s="17">
        <v>4.1500077876782303E-2</v>
      </c>
      <c r="AR334" s="17"/>
      <c r="AS334" s="17">
        <v>3.6884104964501299E-2</v>
      </c>
      <c r="AT334" s="17">
        <v>3.0294016492594399E-2</v>
      </c>
      <c r="AU334" s="17">
        <v>0</v>
      </c>
      <c r="AV334" s="17">
        <v>0</v>
      </c>
      <c r="AW334" s="17">
        <v>7.4701537367377696E-2</v>
      </c>
      <c r="AX334" s="17"/>
      <c r="AY334" s="17">
        <v>4.2047017065362999E-2</v>
      </c>
      <c r="AZ334" s="17">
        <v>2.9721381340760501E-2</v>
      </c>
      <c r="BA334" s="17">
        <v>2.1274320434314899E-2</v>
      </c>
    </row>
    <row r="335" spans="2:53" x14ac:dyDescent="0.35">
      <c r="B335" t="s">
        <v>92</v>
      </c>
      <c r="C335" s="17">
        <v>1.7116468459647802E-2</v>
      </c>
      <c r="D335" s="17">
        <v>8.3225176060001908E-3</v>
      </c>
      <c r="E335" s="17">
        <v>2.5901756419893899E-2</v>
      </c>
      <c r="F335" s="17"/>
      <c r="G335" s="17">
        <v>2.5194879713655399E-2</v>
      </c>
      <c r="H335" s="17">
        <v>2.2805970898758701E-2</v>
      </c>
      <c r="I335" s="17">
        <v>1.20309614799201E-2</v>
      </c>
      <c r="J335" s="17">
        <v>0</v>
      </c>
      <c r="K335" s="17"/>
      <c r="L335" s="17">
        <v>1.14665734238128E-2</v>
      </c>
      <c r="M335" s="17">
        <v>0</v>
      </c>
      <c r="N335" s="17">
        <v>3.5823714969637203E-2</v>
      </c>
      <c r="O335" s="17">
        <v>2.4625571241431402E-2</v>
      </c>
      <c r="P335" s="17"/>
      <c r="Q335" s="17">
        <v>1.43568441583285E-2</v>
      </c>
      <c r="R335" s="17">
        <v>5.4260624411703196E-3</v>
      </c>
      <c r="S335" s="17">
        <v>1.9997297068646301E-2</v>
      </c>
      <c r="T335" s="17">
        <v>5.2104026828875903E-2</v>
      </c>
      <c r="U335" s="17">
        <v>0</v>
      </c>
      <c r="V335" s="17">
        <v>7.7444442739501599E-3</v>
      </c>
      <c r="W335" s="17">
        <v>4.7004401399983402E-2</v>
      </c>
      <c r="X335" s="17">
        <v>0</v>
      </c>
      <c r="Y335" s="17">
        <v>6.8593647099235598E-3</v>
      </c>
      <c r="Z335" s="17"/>
      <c r="AA335" s="17">
        <v>3.5558266454222602E-2</v>
      </c>
      <c r="AB335" s="17">
        <v>1.9912920795648301E-2</v>
      </c>
      <c r="AC335" s="17">
        <v>3.7126940848272402E-3</v>
      </c>
      <c r="AD335" s="17">
        <v>7.6908504506085704E-3</v>
      </c>
      <c r="AE335" s="17">
        <v>0</v>
      </c>
      <c r="AF335" s="17"/>
      <c r="AG335" s="17">
        <v>1.3330076682818401E-2</v>
      </c>
      <c r="AH335" s="17">
        <v>2.1255468519481301E-2</v>
      </c>
      <c r="AI335" s="17"/>
      <c r="AJ335" s="17">
        <v>3.2434753675004403E-2</v>
      </c>
      <c r="AK335" s="17">
        <v>2.0843040025313699E-2</v>
      </c>
      <c r="AL335" s="17">
        <v>4.1557076875460798E-3</v>
      </c>
      <c r="AM335" s="17">
        <v>1.13646437849707E-2</v>
      </c>
      <c r="AN335" s="17"/>
      <c r="AO335" s="17">
        <v>2.9683202394453601E-2</v>
      </c>
      <c r="AP335" s="17">
        <v>2.1579035134383601E-2</v>
      </c>
      <c r="AQ335" s="17">
        <v>9.3493147930743398E-3</v>
      </c>
      <c r="AR335" s="17"/>
      <c r="AS335" s="17">
        <v>5.4947382518386696E-3</v>
      </c>
      <c r="AT335" s="17">
        <v>2.0812975963001398E-2</v>
      </c>
      <c r="AU335" s="17">
        <v>0</v>
      </c>
      <c r="AV335" s="17">
        <v>0</v>
      </c>
      <c r="AW335" s="17">
        <v>2.8955779797670701E-2</v>
      </c>
      <c r="AX335" s="17"/>
      <c r="AY335" s="17">
        <v>9.3012521025316597E-3</v>
      </c>
      <c r="AZ335" s="17">
        <v>1.5193949015620401E-2</v>
      </c>
      <c r="BA335" s="17">
        <v>0</v>
      </c>
    </row>
    <row r="336" spans="2:53" x14ac:dyDescent="0.35">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row>
    <row r="337" spans="2:53" x14ac:dyDescent="0.35">
      <c r="B337" s="6" t="s">
        <v>197</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row>
    <row r="338" spans="2:53" x14ac:dyDescent="0.35">
      <c r="B338" s="24" t="s">
        <v>198</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row>
    <row r="339" spans="2:53" x14ac:dyDescent="0.35">
      <c r="B339" t="s">
        <v>189</v>
      </c>
      <c r="C339" s="17">
        <v>0.73036991280325403</v>
      </c>
      <c r="D339" s="17">
        <v>0.724392366080991</v>
      </c>
      <c r="E339" s="17">
        <v>0.73649937344348504</v>
      </c>
      <c r="F339" s="17"/>
      <c r="G339" s="17">
        <v>0.68142114294240996</v>
      </c>
      <c r="H339" s="17">
        <v>0.72647794622478101</v>
      </c>
      <c r="I339" s="17">
        <v>0.74261465752511502</v>
      </c>
      <c r="J339" s="17">
        <v>0.76246883612219896</v>
      </c>
      <c r="K339" s="17"/>
      <c r="L339" s="17">
        <v>0.78121492420053695</v>
      </c>
      <c r="M339" s="17">
        <v>0.78230104305737602</v>
      </c>
      <c r="N339" s="17">
        <v>0.65032314557566195</v>
      </c>
      <c r="O339" s="17">
        <v>0.69110058691209597</v>
      </c>
      <c r="P339" s="17"/>
      <c r="Q339" s="17">
        <v>0.71560799061722402</v>
      </c>
      <c r="R339" s="17">
        <v>0.75936000545224303</v>
      </c>
      <c r="S339" s="17">
        <v>0.77265900934601905</v>
      </c>
      <c r="T339" s="17">
        <v>0.74973683858415296</v>
      </c>
      <c r="U339" s="17">
        <v>0.69108586487011203</v>
      </c>
      <c r="V339" s="17">
        <v>0.74209540204522595</v>
      </c>
      <c r="W339" s="17">
        <v>0.73983613761085099</v>
      </c>
      <c r="X339" s="17">
        <v>0.67727633817520905</v>
      </c>
      <c r="Y339" s="17">
        <v>0.69630911347413005</v>
      </c>
      <c r="Z339" s="17"/>
      <c r="AA339" s="17">
        <v>0.69641637242033105</v>
      </c>
      <c r="AB339" s="17">
        <v>0.67796148593604799</v>
      </c>
      <c r="AC339" s="17">
        <v>0.81905766190787699</v>
      </c>
      <c r="AD339" s="17">
        <v>0.75800743373858404</v>
      </c>
      <c r="AE339" s="17">
        <v>0.64866159558574799</v>
      </c>
      <c r="AF339" s="17"/>
      <c r="AG339" s="17">
        <v>0.720164147832282</v>
      </c>
      <c r="AH339" s="17">
        <v>0.74174023755702101</v>
      </c>
      <c r="AI339" s="17"/>
      <c r="AJ339" s="17">
        <v>0.78877236807228102</v>
      </c>
      <c r="AK339" s="17">
        <v>0.70166281041283496</v>
      </c>
      <c r="AL339" s="17">
        <v>0.73225485917921596</v>
      </c>
      <c r="AM339" s="17">
        <v>0.70740168127726499</v>
      </c>
      <c r="AN339" s="17"/>
      <c r="AO339" s="17">
        <v>0.76462092946396198</v>
      </c>
      <c r="AP339" s="17">
        <v>0.79023209258656102</v>
      </c>
      <c r="AQ339" s="17">
        <v>0.69273122552614996</v>
      </c>
      <c r="AR339" s="17"/>
      <c r="AS339" s="17">
        <v>0.74399429926377803</v>
      </c>
      <c r="AT339" s="17">
        <v>0.72796176443094895</v>
      </c>
      <c r="AU339" s="17">
        <v>0.84977896026652699</v>
      </c>
      <c r="AV339" s="17">
        <v>0.56681734458340605</v>
      </c>
      <c r="AW339" s="17">
        <v>0.68681783084174997</v>
      </c>
      <c r="AX339" s="17"/>
      <c r="AY339" s="17">
        <v>0.74524107659794403</v>
      </c>
      <c r="AZ339" s="17">
        <v>0.73589932074711195</v>
      </c>
      <c r="BA339" s="17">
        <v>0.79200670087372504</v>
      </c>
    </row>
    <row r="340" spans="2:53" x14ac:dyDescent="0.35">
      <c r="B340" t="s">
        <v>190</v>
      </c>
      <c r="C340" s="17">
        <v>0.64507246031994303</v>
      </c>
      <c r="D340" s="17">
        <v>0.62538439089943199</v>
      </c>
      <c r="E340" s="17">
        <v>0.66526088413362805</v>
      </c>
      <c r="F340" s="17"/>
      <c r="G340" s="17">
        <v>0.60106825524662599</v>
      </c>
      <c r="H340" s="17">
        <v>0.66154826366376096</v>
      </c>
      <c r="I340" s="17">
        <v>0.66054848885068895</v>
      </c>
      <c r="J340" s="17">
        <v>0.57652881529232802</v>
      </c>
      <c r="K340" s="17"/>
      <c r="L340" s="17">
        <v>0.64586939352102202</v>
      </c>
      <c r="M340" s="17">
        <v>0.65287514088112797</v>
      </c>
      <c r="N340" s="17">
        <v>0.60813488309644903</v>
      </c>
      <c r="O340" s="17">
        <v>0.67379617782479195</v>
      </c>
      <c r="P340" s="17"/>
      <c r="Q340" s="17">
        <v>0.70466059297147599</v>
      </c>
      <c r="R340" s="17">
        <v>0.63830889780454703</v>
      </c>
      <c r="S340" s="17">
        <v>0.65275088926487101</v>
      </c>
      <c r="T340" s="17">
        <v>0.64575396955623998</v>
      </c>
      <c r="U340" s="17">
        <v>0.61779434430010705</v>
      </c>
      <c r="V340" s="17">
        <v>0.55335485686431796</v>
      </c>
      <c r="W340" s="17">
        <v>0.74733123812136704</v>
      </c>
      <c r="X340" s="17">
        <v>0.61889590844938902</v>
      </c>
      <c r="Y340" s="17">
        <v>0.59440520131192498</v>
      </c>
      <c r="Z340" s="17"/>
      <c r="AA340" s="17">
        <v>0.64011896812838798</v>
      </c>
      <c r="AB340" s="17">
        <v>0.63570843907525498</v>
      </c>
      <c r="AC340" s="17">
        <v>0.67091920278909001</v>
      </c>
      <c r="AD340" s="17">
        <v>0.65603400682411395</v>
      </c>
      <c r="AE340" s="17">
        <v>0.492198262920503</v>
      </c>
      <c r="AF340" s="17"/>
      <c r="AG340" s="17">
        <v>0.65218982696267203</v>
      </c>
      <c r="AH340" s="17">
        <v>0.63714294495782797</v>
      </c>
      <c r="AI340" s="17"/>
      <c r="AJ340" s="17">
        <v>0.63345688578789805</v>
      </c>
      <c r="AK340" s="17">
        <v>0.70701133891943901</v>
      </c>
      <c r="AL340" s="17">
        <v>0.59898490796331405</v>
      </c>
      <c r="AM340" s="17">
        <v>0.63215979478384299</v>
      </c>
      <c r="AN340" s="17"/>
      <c r="AO340" s="17">
        <v>0.68616741350378696</v>
      </c>
      <c r="AP340" s="17">
        <v>0.69777797816801501</v>
      </c>
      <c r="AQ340" s="17">
        <v>0.60528612968578199</v>
      </c>
      <c r="AR340" s="17"/>
      <c r="AS340" s="17">
        <v>0.66447003299666996</v>
      </c>
      <c r="AT340" s="17">
        <v>0.65670749912391202</v>
      </c>
      <c r="AU340" s="17">
        <v>0.59257929099992002</v>
      </c>
      <c r="AV340" s="17">
        <v>0.47182395326302701</v>
      </c>
      <c r="AW340" s="17">
        <v>0.64600390945205199</v>
      </c>
      <c r="AX340" s="17"/>
      <c r="AY340" s="17">
        <v>0.627448985206155</v>
      </c>
      <c r="AZ340" s="17">
        <v>0.68951957254085505</v>
      </c>
      <c r="BA340" s="17">
        <v>0.58654142460863801</v>
      </c>
    </row>
    <row r="341" spans="2:53" x14ac:dyDescent="0.35">
      <c r="B341" t="s">
        <v>191</v>
      </c>
      <c r="C341" s="17">
        <v>0.64029248564838004</v>
      </c>
      <c r="D341" s="17">
        <v>0.66492872603026698</v>
      </c>
      <c r="E341" s="17">
        <v>0.615030137604889</v>
      </c>
      <c r="F341" s="17"/>
      <c r="G341" s="17">
        <v>0.60147256620443901</v>
      </c>
      <c r="H341" s="17">
        <v>0.62117491852790796</v>
      </c>
      <c r="I341" s="17">
        <v>0.66374452643457105</v>
      </c>
      <c r="J341" s="17">
        <v>0.68920940128339503</v>
      </c>
      <c r="K341" s="17"/>
      <c r="L341" s="17">
        <v>0.69534493496885996</v>
      </c>
      <c r="M341" s="17">
        <v>0.665095041081738</v>
      </c>
      <c r="N341" s="17">
        <v>0.60244167479860899</v>
      </c>
      <c r="O341" s="17">
        <v>0.58490486063363101</v>
      </c>
      <c r="P341" s="17"/>
      <c r="Q341" s="17">
        <v>0.68859476169377098</v>
      </c>
      <c r="R341" s="17">
        <v>0.65727878172163801</v>
      </c>
      <c r="S341" s="17">
        <v>0.65241089208135805</v>
      </c>
      <c r="T341" s="17">
        <v>0.60518450583206795</v>
      </c>
      <c r="U341" s="17">
        <v>0.64820192461736703</v>
      </c>
      <c r="V341" s="17">
        <v>0.62007947364162397</v>
      </c>
      <c r="W341" s="17">
        <v>0.57426004052343305</v>
      </c>
      <c r="X341" s="17">
        <v>0.63402822607481002</v>
      </c>
      <c r="Y341" s="17">
        <v>0.63638572640416402</v>
      </c>
      <c r="Z341" s="17"/>
      <c r="AA341" s="17">
        <v>0.57614970137335697</v>
      </c>
      <c r="AB341" s="17">
        <v>0.59066021265384006</v>
      </c>
      <c r="AC341" s="17">
        <v>0.731291740997152</v>
      </c>
      <c r="AD341" s="17">
        <v>0.67750714738311302</v>
      </c>
      <c r="AE341" s="17">
        <v>0.65216947177283602</v>
      </c>
      <c r="AF341" s="17"/>
      <c r="AG341" s="17">
        <v>0.61547016504451402</v>
      </c>
      <c r="AH341" s="17">
        <v>0.66794723247145704</v>
      </c>
      <c r="AI341" s="17"/>
      <c r="AJ341" s="17">
        <v>0.65843988569354694</v>
      </c>
      <c r="AK341" s="17">
        <v>0.62778956342634695</v>
      </c>
      <c r="AL341" s="17">
        <v>0.612543879447082</v>
      </c>
      <c r="AM341" s="17">
        <v>0.663513353219636</v>
      </c>
      <c r="AN341" s="17"/>
      <c r="AO341" s="17">
        <v>0.67855048138270901</v>
      </c>
      <c r="AP341" s="17">
        <v>0.61032587529448601</v>
      </c>
      <c r="AQ341" s="17">
        <v>0.63268417368829999</v>
      </c>
      <c r="AR341" s="17"/>
      <c r="AS341" s="17">
        <v>0.63848918316590597</v>
      </c>
      <c r="AT341" s="17">
        <v>0.68753609552277695</v>
      </c>
      <c r="AU341" s="17">
        <v>0.63978242309701705</v>
      </c>
      <c r="AV341" s="17">
        <v>0.54242254627155095</v>
      </c>
      <c r="AW341" s="17">
        <v>0.59326503302599398</v>
      </c>
      <c r="AX341" s="17"/>
      <c r="AY341" s="17">
        <v>0.61801931236682395</v>
      </c>
      <c r="AZ341" s="17">
        <v>0.67175559864794998</v>
      </c>
      <c r="BA341" s="17">
        <v>0.62685386881090599</v>
      </c>
    </row>
    <row r="342" spans="2:53" x14ac:dyDescent="0.35">
      <c r="B342" t="s">
        <v>192</v>
      </c>
      <c r="C342" s="17">
        <v>0.44418496051432799</v>
      </c>
      <c r="D342" s="17">
        <v>0.410830633673129</v>
      </c>
      <c r="E342" s="17">
        <v>0.47838695726210401</v>
      </c>
      <c r="F342" s="17"/>
      <c r="G342" s="17">
        <v>0.432046021250029</v>
      </c>
      <c r="H342" s="17">
        <v>0.41987007146594402</v>
      </c>
      <c r="I342" s="17">
        <v>0.49178183576547801</v>
      </c>
      <c r="J342" s="17">
        <v>0.408812886502055</v>
      </c>
      <c r="K342" s="17"/>
      <c r="L342" s="17">
        <v>0.48382444925178097</v>
      </c>
      <c r="M342" s="17">
        <v>0.40893803625922298</v>
      </c>
      <c r="N342" s="17">
        <v>0.41973186399868401</v>
      </c>
      <c r="O342" s="17">
        <v>0.46214995742159598</v>
      </c>
      <c r="P342" s="17"/>
      <c r="Q342" s="17">
        <v>0.39742567918709798</v>
      </c>
      <c r="R342" s="17">
        <v>0.45835376047532</v>
      </c>
      <c r="S342" s="17">
        <v>0.47013917374183001</v>
      </c>
      <c r="T342" s="17">
        <v>0.45932198011418301</v>
      </c>
      <c r="U342" s="17">
        <v>0.49216347177000103</v>
      </c>
      <c r="V342" s="17">
        <v>0.41746745268334701</v>
      </c>
      <c r="W342" s="17">
        <v>0.466956513546751</v>
      </c>
      <c r="X342" s="17">
        <v>0.54718676745768602</v>
      </c>
      <c r="Y342" s="17">
        <v>0.39552770269473397</v>
      </c>
      <c r="Z342" s="17"/>
      <c r="AA342" s="17">
        <v>0.42155227692199398</v>
      </c>
      <c r="AB342" s="17">
        <v>0.46554309479204198</v>
      </c>
      <c r="AC342" s="17">
        <v>0.464767403456262</v>
      </c>
      <c r="AD342" s="17">
        <v>0.46077999279703702</v>
      </c>
      <c r="AE342" s="17">
        <v>0.49029720122930198</v>
      </c>
      <c r="AF342" s="17"/>
      <c r="AG342" s="17">
        <v>0.43776420409305999</v>
      </c>
      <c r="AH342" s="17">
        <v>0.45133837683170402</v>
      </c>
      <c r="AI342" s="17"/>
      <c r="AJ342" s="17">
        <v>0.43612814399448702</v>
      </c>
      <c r="AK342" s="17">
        <v>0.43664649487131801</v>
      </c>
      <c r="AL342" s="17">
        <v>0.46954237643666302</v>
      </c>
      <c r="AM342" s="17">
        <v>0.435701803265027</v>
      </c>
      <c r="AN342" s="17"/>
      <c r="AO342" s="17">
        <v>0.45155967236382999</v>
      </c>
      <c r="AP342" s="17">
        <v>0.49447218408459198</v>
      </c>
      <c r="AQ342" s="17">
        <v>0.42176164124613902</v>
      </c>
      <c r="AR342" s="17"/>
      <c r="AS342" s="17">
        <v>0.44684315740230501</v>
      </c>
      <c r="AT342" s="17">
        <v>0.43527463189409799</v>
      </c>
      <c r="AU342" s="17">
        <v>0.55468231170513904</v>
      </c>
      <c r="AV342" s="17">
        <v>0.71633604921229699</v>
      </c>
      <c r="AW342" s="17">
        <v>0.41165647147506901</v>
      </c>
      <c r="AX342" s="17"/>
      <c r="AY342" s="17">
        <v>0.43287447576209498</v>
      </c>
      <c r="AZ342" s="17">
        <v>0.44261577189503198</v>
      </c>
      <c r="BA342" s="17">
        <v>0.491792545352294</v>
      </c>
    </row>
    <row r="343" spans="2:53" x14ac:dyDescent="0.35">
      <c r="B343" t="s">
        <v>193</v>
      </c>
      <c r="C343" s="17">
        <v>0.25739490082793498</v>
      </c>
      <c r="D343" s="17">
        <v>0.24423755060444699</v>
      </c>
      <c r="E343" s="17">
        <v>0.27088663315086797</v>
      </c>
      <c r="F343" s="17"/>
      <c r="G343" s="17">
        <v>0.22452305692555499</v>
      </c>
      <c r="H343" s="17">
        <v>0.22985396430938301</v>
      </c>
      <c r="I343" s="17">
        <v>0.272351134316138</v>
      </c>
      <c r="J343" s="17">
        <v>0.36163504317280698</v>
      </c>
      <c r="K343" s="17"/>
      <c r="L343" s="17">
        <v>0.24256156406448101</v>
      </c>
      <c r="M343" s="17">
        <v>0.27143260466392399</v>
      </c>
      <c r="N343" s="17">
        <v>0.21561084259097199</v>
      </c>
      <c r="O343" s="17">
        <v>0.30018322528519897</v>
      </c>
      <c r="P343" s="17"/>
      <c r="Q343" s="17">
        <v>0.27575308467184201</v>
      </c>
      <c r="R343" s="17">
        <v>0.27120686280379902</v>
      </c>
      <c r="S343" s="17">
        <v>0.21679846809216799</v>
      </c>
      <c r="T343" s="17">
        <v>0.29494170827123201</v>
      </c>
      <c r="U343" s="17">
        <v>0.16927568057352299</v>
      </c>
      <c r="V343" s="17">
        <v>0.213346234845775</v>
      </c>
      <c r="W343" s="17">
        <v>0.25084665108347598</v>
      </c>
      <c r="X343" s="17">
        <v>0.28845962868429897</v>
      </c>
      <c r="Y343" s="17">
        <v>0.30080956033244</v>
      </c>
      <c r="Z343" s="17"/>
      <c r="AA343" s="17">
        <v>0.26366106329393202</v>
      </c>
      <c r="AB343" s="17">
        <v>0.24931356266177199</v>
      </c>
      <c r="AC343" s="17">
        <v>0.26241842625443002</v>
      </c>
      <c r="AD343" s="17">
        <v>0.218755054128979</v>
      </c>
      <c r="AE343" s="17">
        <v>0.353888105984838</v>
      </c>
      <c r="AF343" s="17"/>
      <c r="AG343" s="17">
        <v>0.25076874768137802</v>
      </c>
      <c r="AH343" s="17">
        <v>0.264777151287242</v>
      </c>
      <c r="AI343" s="17"/>
      <c r="AJ343" s="17">
        <v>0.21885952740791301</v>
      </c>
      <c r="AK343" s="17">
        <v>0.22011542489809499</v>
      </c>
      <c r="AL343" s="17">
        <v>0.24651759981190499</v>
      </c>
      <c r="AM343" s="17">
        <v>0.341820232416718</v>
      </c>
      <c r="AN343" s="17"/>
      <c r="AO343" s="17">
        <v>0.31776768701875902</v>
      </c>
      <c r="AP343" s="17">
        <v>0.23490070430994101</v>
      </c>
      <c r="AQ343" s="17">
        <v>0.24161394856571899</v>
      </c>
      <c r="AR343" s="17"/>
      <c r="AS343" s="17">
        <v>0.293758805630433</v>
      </c>
      <c r="AT343" s="17">
        <v>0.27240998812553502</v>
      </c>
      <c r="AU343" s="17">
        <v>0.18990859473697999</v>
      </c>
      <c r="AV343" s="17">
        <v>0.38668550887758801</v>
      </c>
      <c r="AW343" s="17">
        <v>0.20780426111692701</v>
      </c>
      <c r="AX343" s="17"/>
      <c r="AY343" s="17">
        <v>0.29505148296913303</v>
      </c>
      <c r="AZ343" s="17">
        <v>0.27606635378363598</v>
      </c>
      <c r="BA343" s="17">
        <v>0.18125470251540701</v>
      </c>
    </row>
    <row r="344" spans="2:53" x14ac:dyDescent="0.35">
      <c r="B344" t="s">
        <v>194</v>
      </c>
      <c r="C344" s="17">
        <v>0.17516199664291801</v>
      </c>
      <c r="D344" s="17">
        <v>0.15777385553645401</v>
      </c>
      <c r="E344" s="17">
        <v>0.192992041554469</v>
      </c>
      <c r="F344" s="17"/>
      <c r="G344" s="17">
        <v>0.213097696747056</v>
      </c>
      <c r="H344" s="17">
        <v>0.16908135501808899</v>
      </c>
      <c r="I344" s="17">
        <v>0.15898109553596601</v>
      </c>
      <c r="J344" s="17">
        <v>0.20934536314272201</v>
      </c>
      <c r="K344" s="17"/>
      <c r="L344" s="17">
        <v>0.17939292053986</v>
      </c>
      <c r="M344" s="17">
        <v>0.16543939900943799</v>
      </c>
      <c r="N344" s="17">
        <v>0.17758482122295699</v>
      </c>
      <c r="O344" s="17">
        <v>0.179291412842216</v>
      </c>
      <c r="P344" s="17"/>
      <c r="Q344" s="17">
        <v>0.214951640488631</v>
      </c>
      <c r="R344" s="17">
        <v>0.186245051087884</v>
      </c>
      <c r="S344" s="17">
        <v>0.16028746651456</v>
      </c>
      <c r="T344" s="17">
        <v>0.10278769202891901</v>
      </c>
      <c r="U344" s="17">
        <v>0.169190861286864</v>
      </c>
      <c r="V344" s="17">
        <v>0.16357428548467001</v>
      </c>
      <c r="W344" s="17">
        <v>0.15751319475898801</v>
      </c>
      <c r="X344" s="17">
        <v>0.23120738222128101</v>
      </c>
      <c r="Y344" s="17">
        <v>0.185380382437108</v>
      </c>
      <c r="Z344" s="17"/>
      <c r="AA344" s="17">
        <v>0.159371734550251</v>
      </c>
      <c r="AB344" s="17">
        <v>0.169307621744855</v>
      </c>
      <c r="AC344" s="17">
        <v>0.176030147913255</v>
      </c>
      <c r="AD344" s="17">
        <v>0.195960306109491</v>
      </c>
      <c r="AE344" s="17">
        <v>0.51342791981918701</v>
      </c>
      <c r="AF344" s="17"/>
      <c r="AG344" s="17">
        <v>0.15982459054810699</v>
      </c>
      <c r="AH344" s="17">
        <v>0.192249524003623</v>
      </c>
      <c r="AI344" s="17"/>
      <c r="AJ344" s="17">
        <v>0.16631911014142201</v>
      </c>
      <c r="AK344" s="17">
        <v>0.14491456216305801</v>
      </c>
      <c r="AL344" s="17">
        <v>0.19329166089744701</v>
      </c>
      <c r="AM344" s="17">
        <v>0.198480829890018</v>
      </c>
      <c r="AN344" s="17"/>
      <c r="AO344" s="17">
        <v>0.20887299275733301</v>
      </c>
      <c r="AP344" s="17">
        <v>0.158428646984629</v>
      </c>
      <c r="AQ344" s="17">
        <v>0.166300425041606</v>
      </c>
      <c r="AR344" s="17"/>
      <c r="AS344" s="17">
        <v>0.23680411944941801</v>
      </c>
      <c r="AT344" s="17">
        <v>0.164790121228784</v>
      </c>
      <c r="AU344" s="17">
        <v>0.15679394332354701</v>
      </c>
      <c r="AV344" s="17">
        <v>8.0739880753695994E-2</v>
      </c>
      <c r="AW344" s="17">
        <v>0.118308387609546</v>
      </c>
      <c r="AX344" s="17"/>
      <c r="AY344" s="17">
        <v>0.23963434740360501</v>
      </c>
      <c r="AZ344" s="17">
        <v>0.190948726988283</v>
      </c>
      <c r="BA344" s="17">
        <v>0.14189215469309399</v>
      </c>
    </row>
    <row r="345" spans="2:53" x14ac:dyDescent="0.35">
      <c r="B345" t="s">
        <v>195</v>
      </c>
      <c r="C345" s="17">
        <v>0.120623846689563</v>
      </c>
      <c r="D345" s="17">
        <v>0.12760300241629699</v>
      </c>
      <c r="E345" s="17">
        <v>0.113467322062205</v>
      </c>
      <c r="F345" s="17"/>
      <c r="G345" s="17">
        <v>0.142392556092233</v>
      </c>
      <c r="H345" s="17">
        <v>0.14154340074570201</v>
      </c>
      <c r="I345" s="17">
        <v>0.102101947147153</v>
      </c>
      <c r="J345" s="17">
        <v>6.7622289558991105E-2</v>
      </c>
      <c r="K345" s="17"/>
      <c r="L345" s="17">
        <v>0.104765057327442</v>
      </c>
      <c r="M345" s="17">
        <v>0.121899943496857</v>
      </c>
      <c r="N345" s="17">
        <v>0.114993528815168</v>
      </c>
      <c r="O345" s="17">
        <v>0.14331269347840001</v>
      </c>
      <c r="P345" s="17"/>
      <c r="Q345" s="17">
        <v>0.13328935612743101</v>
      </c>
      <c r="R345" s="17">
        <v>0.15077634167652099</v>
      </c>
      <c r="S345" s="17">
        <v>0.10927311087564801</v>
      </c>
      <c r="T345" s="17">
        <v>6.7733383035805797E-2</v>
      </c>
      <c r="U345" s="17">
        <v>9.0971520235562098E-2</v>
      </c>
      <c r="V345" s="17">
        <v>0.117898344071195</v>
      </c>
      <c r="W345" s="17">
        <v>0.14620656336767701</v>
      </c>
      <c r="X345" s="17">
        <v>0.16967568010470199</v>
      </c>
      <c r="Y345" s="17">
        <v>0.10535210347534001</v>
      </c>
      <c r="Z345" s="17"/>
      <c r="AA345" s="17">
        <v>0.12559133351190099</v>
      </c>
      <c r="AB345" s="17">
        <v>0.113282304662453</v>
      </c>
      <c r="AC345" s="17">
        <v>0.11953034650946801</v>
      </c>
      <c r="AD345" s="17">
        <v>0.10985477083063799</v>
      </c>
      <c r="AE345" s="17">
        <v>0.199261653926528</v>
      </c>
      <c r="AF345" s="17"/>
      <c r="AG345" s="17">
        <v>0.109538695838847</v>
      </c>
      <c r="AH345" s="17">
        <v>0.13297390231749701</v>
      </c>
      <c r="AI345" s="17"/>
      <c r="AJ345" s="17">
        <v>0.127773476436009</v>
      </c>
      <c r="AK345" s="17">
        <v>0.15181308343602101</v>
      </c>
      <c r="AL345" s="17">
        <v>8.6149459115421406E-2</v>
      </c>
      <c r="AM345" s="17">
        <v>0.11309940815155201</v>
      </c>
      <c r="AN345" s="17"/>
      <c r="AO345" s="17">
        <v>0.15571677185789701</v>
      </c>
      <c r="AP345" s="17">
        <v>0.14514739972344101</v>
      </c>
      <c r="AQ345" s="17">
        <v>9.2545636773083001E-2</v>
      </c>
      <c r="AR345" s="17"/>
      <c r="AS345" s="17">
        <v>0.11599765139130599</v>
      </c>
      <c r="AT345" s="17">
        <v>0.13970532917985101</v>
      </c>
      <c r="AU345" s="17">
        <v>0.111711766451304</v>
      </c>
      <c r="AV345" s="17">
        <v>0.122283928664928</v>
      </c>
      <c r="AW345" s="17">
        <v>0.108561955644911</v>
      </c>
      <c r="AX345" s="17"/>
      <c r="AY345" s="17">
        <v>0.13830419189333501</v>
      </c>
      <c r="AZ345" s="17">
        <v>0.134793529719611</v>
      </c>
      <c r="BA345" s="17">
        <v>6.83359174999804E-2</v>
      </c>
    </row>
    <row r="346" spans="2:53" x14ac:dyDescent="0.35">
      <c r="B346" t="s">
        <v>196</v>
      </c>
      <c r="C346" s="17">
        <v>9.8236121008023897E-3</v>
      </c>
      <c r="D346" s="17">
        <v>4.7817564628645504E-3</v>
      </c>
      <c r="E346" s="17">
        <v>1.49936019180905E-2</v>
      </c>
      <c r="F346" s="17"/>
      <c r="G346" s="17">
        <v>7.8394056409617704E-3</v>
      </c>
      <c r="H346" s="17">
        <v>1.2176086798588301E-2</v>
      </c>
      <c r="I346" s="17">
        <v>1.05281641135231E-2</v>
      </c>
      <c r="J346" s="17">
        <v>0</v>
      </c>
      <c r="K346" s="17"/>
      <c r="L346" s="17">
        <v>1.5226325485554E-2</v>
      </c>
      <c r="M346" s="17">
        <v>4.2256114802518398E-3</v>
      </c>
      <c r="N346" s="17">
        <v>1.11119865483438E-2</v>
      </c>
      <c r="O346" s="17">
        <v>8.5005195743573393E-3</v>
      </c>
      <c r="P346" s="17"/>
      <c r="Q346" s="17">
        <v>1.51418681839497E-2</v>
      </c>
      <c r="R346" s="17">
        <v>1.19387132601426E-2</v>
      </c>
      <c r="S346" s="17">
        <v>1.04251185055927E-2</v>
      </c>
      <c r="T346" s="17">
        <v>1.1026825190282001E-2</v>
      </c>
      <c r="U346" s="17">
        <v>1.2111196150724099E-2</v>
      </c>
      <c r="V346" s="17">
        <v>0</v>
      </c>
      <c r="W346" s="17">
        <v>0</v>
      </c>
      <c r="X346" s="17">
        <v>0</v>
      </c>
      <c r="Y346" s="17">
        <v>1.5838581577415699E-2</v>
      </c>
      <c r="Z346" s="17"/>
      <c r="AA346" s="17">
        <v>0</v>
      </c>
      <c r="AB346" s="17">
        <v>1.6729440752401702E-2</v>
      </c>
      <c r="AC346" s="17">
        <v>9.4478769959748798E-3</v>
      </c>
      <c r="AD346" s="17">
        <v>0</v>
      </c>
      <c r="AE346" s="17">
        <v>0.129725325640694</v>
      </c>
      <c r="AF346" s="17"/>
      <c r="AG346" s="17">
        <v>1.10207502535498E-2</v>
      </c>
      <c r="AH346" s="17">
        <v>8.4898708662572101E-3</v>
      </c>
      <c r="AI346" s="17"/>
      <c r="AJ346" s="17">
        <v>8.8323662827515404E-3</v>
      </c>
      <c r="AK346" s="17">
        <v>1.33850362156414E-2</v>
      </c>
      <c r="AL346" s="17">
        <v>1.3100654346698701E-2</v>
      </c>
      <c r="AM346" s="17">
        <v>3.8218049624723399E-3</v>
      </c>
      <c r="AN346" s="17"/>
      <c r="AO346" s="17">
        <v>4.2196452782801899E-3</v>
      </c>
      <c r="AP346" s="17">
        <v>1.6185897347533E-2</v>
      </c>
      <c r="AQ346" s="17">
        <v>9.8807005000540807E-3</v>
      </c>
      <c r="AR346" s="17"/>
      <c r="AS346" s="17">
        <v>6.1426510154686297E-3</v>
      </c>
      <c r="AT346" s="17">
        <v>9.0941446411067408E-3</v>
      </c>
      <c r="AU346" s="17">
        <v>3.2981549092877101E-2</v>
      </c>
      <c r="AV346" s="17">
        <v>0</v>
      </c>
      <c r="AW346" s="17">
        <v>0</v>
      </c>
      <c r="AX346" s="17"/>
      <c r="AY346" s="17">
        <v>1.0529940313914901E-2</v>
      </c>
      <c r="AZ346" s="17">
        <v>6.6157873775523901E-3</v>
      </c>
      <c r="BA346" s="17">
        <v>2.4497320361726301E-2</v>
      </c>
    </row>
    <row r="347" spans="2:53" x14ac:dyDescent="0.35">
      <c r="B347" t="s">
        <v>114</v>
      </c>
      <c r="C347" s="17">
        <v>1.0487720232598301E-2</v>
      </c>
      <c r="D347" s="17">
        <v>8.4012713820625206E-3</v>
      </c>
      <c r="E347" s="17">
        <v>1.2627194284650801E-2</v>
      </c>
      <c r="F347" s="17"/>
      <c r="G347" s="17">
        <v>1.5543473868674201E-2</v>
      </c>
      <c r="H347" s="17">
        <v>1.26130185229114E-2</v>
      </c>
      <c r="I347" s="17">
        <v>6.3629052999650002E-3</v>
      </c>
      <c r="J347" s="17">
        <v>9.0170112632925806E-3</v>
      </c>
      <c r="K347" s="17"/>
      <c r="L347" s="17">
        <v>3.9204785300135303E-3</v>
      </c>
      <c r="M347" s="17">
        <v>1.8389066981333701E-2</v>
      </c>
      <c r="N347" s="17">
        <v>1.6243276002996999E-2</v>
      </c>
      <c r="O347" s="17">
        <v>4.0317536535442499E-3</v>
      </c>
      <c r="P347" s="17"/>
      <c r="Q347" s="17">
        <v>8.21065577737028E-3</v>
      </c>
      <c r="R347" s="17">
        <v>5.7578867350793804E-3</v>
      </c>
      <c r="S347" s="17">
        <v>1.18087996615883E-2</v>
      </c>
      <c r="T347" s="17">
        <v>0</v>
      </c>
      <c r="U347" s="17">
        <v>2.7116123885728701E-2</v>
      </c>
      <c r="V347" s="17">
        <v>1.7290049380918701E-2</v>
      </c>
      <c r="W347" s="17">
        <v>0</v>
      </c>
      <c r="X347" s="17">
        <v>2.0068684389918299E-2</v>
      </c>
      <c r="Y347" s="17">
        <v>1.4811273443178299E-2</v>
      </c>
      <c r="Z347" s="17"/>
      <c r="AA347" s="17">
        <v>9.6807818506130603E-3</v>
      </c>
      <c r="AB347" s="17">
        <v>1.5848022897320398E-2</v>
      </c>
      <c r="AC347" s="17">
        <v>7.369689940966E-3</v>
      </c>
      <c r="AD347" s="17">
        <v>9.70519795358076E-3</v>
      </c>
      <c r="AE347" s="17">
        <v>0</v>
      </c>
      <c r="AF347" s="17"/>
      <c r="AG347" s="17">
        <v>1.6016037775808199E-2</v>
      </c>
      <c r="AH347" s="17">
        <v>4.3285772396890604E-3</v>
      </c>
      <c r="AI347" s="17"/>
      <c r="AJ347" s="17">
        <v>8.7769368413937298E-3</v>
      </c>
      <c r="AK347" s="17">
        <v>1.2050571369904501E-2</v>
      </c>
      <c r="AL347" s="17">
        <v>8.6918005595399399E-3</v>
      </c>
      <c r="AM347" s="17">
        <v>1.2015924998450301E-2</v>
      </c>
      <c r="AN347" s="17"/>
      <c r="AO347" s="17">
        <v>1.3726486009965601E-2</v>
      </c>
      <c r="AP347" s="17">
        <v>4.0200074961441699E-3</v>
      </c>
      <c r="AQ347" s="17">
        <v>1.19078281220874E-2</v>
      </c>
      <c r="AR347" s="17"/>
      <c r="AS347" s="17">
        <v>1.4958757637219801E-2</v>
      </c>
      <c r="AT347" s="17">
        <v>2.72268931032347E-3</v>
      </c>
      <c r="AU347" s="17">
        <v>0</v>
      </c>
      <c r="AV347" s="17">
        <v>0</v>
      </c>
      <c r="AW347" s="17">
        <v>1.7736019645609901E-2</v>
      </c>
      <c r="AX347" s="17"/>
      <c r="AY347" s="17">
        <v>1.2370747797753601E-2</v>
      </c>
      <c r="AZ347" s="17">
        <v>1.9806957424907102E-3</v>
      </c>
      <c r="BA347" s="17">
        <v>1.1618480832081699E-2</v>
      </c>
    </row>
    <row r="348" spans="2:53" x14ac:dyDescent="0.35">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row>
    <row r="349" spans="2:53" x14ac:dyDescent="0.35">
      <c r="B349" s="6" t="s">
        <v>202</v>
      </c>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row>
    <row r="350" spans="2:53" x14ac:dyDescent="0.35">
      <c r="B350" s="24" t="s">
        <v>84</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row>
    <row r="351" spans="2:53" x14ac:dyDescent="0.35">
      <c r="B351" t="s">
        <v>199</v>
      </c>
      <c r="C351" s="17">
        <v>0.11095148404071301</v>
      </c>
      <c r="D351" s="17">
        <v>0.132423813517767</v>
      </c>
      <c r="E351" s="17">
        <v>8.9500306888073297E-2</v>
      </c>
      <c r="F351" s="17"/>
      <c r="G351" s="17">
        <v>8.0264635074751997E-2</v>
      </c>
      <c r="H351" s="17">
        <v>9.2799121512778901E-2</v>
      </c>
      <c r="I351" s="17">
        <v>0.128473378022813</v>
      </c>
      <c r="J351" s="17">
        <v>0.167081776763748</v>
      </c>
      <c r="K351" s="17"/>
      <c r="L351" s="17">
        <v>0.103041761155822</v>
      </c>
      <c r="M351" s="17">
        <v>0.14033999276456099</v>
      </c>
      <c r="N351" s="17">
        <v>0.103479412413469</v>
      </c>
      <c r="O351" s="17">
        <v>9.5949164651730104E-2</v>
      </c>
      <c r="P351" s="17"/>
      <c r="Q351" s="17">
        <v>0.120691887359933</v>
      </c>
      <c r="R351" s="17">
        <v>0.14802767060314201</v>
      </c>
      <c r="S351" s="17">
        <v>0.105992497001818</v>
      </c>
      <c r="T351" s="17">
        <v>4.5615073042392103E-2</v>
      </c>
      <c r="U351" s="17">
        <v>9.6468508931425903E-2</v>
      </c>
      <c r="V351" s="17">
        <v>0.16562169426630299</v>
      </c>
      <c r="W351" s="17">
        <v>0.11827127404464299</v>
      </c>
      <c r="X351" s="17">
        <v>0.103928706845286</v>
      </c>
      <c r="Y351" s="17">
        <v>7.3358371279430803E-2</v>
      </c>
      <c r="Z351" s="17"/>
      <c r="AA351" s="17">
        <v>0.121097714628329</v>
      </c>
      <c r="AB351" s="17">
        <v>0.109208066211851</v>
      </c>
      <c r="AC351" s="17">
        <v>9.4075477348703501E-2</v>
      </c>
      <c r="AD351" s="17">
        <v>9.7406005133868004E-2</v>
      </c>
      <c r="AE351" s="17">
        <v>9.38179605111749E-2</v>
      </c>
      <c r="AF351" s="17"/>
      <c r="AG351" s="17">
        <v>0.112962421046301</v>
      </c>
      <c r="AH351" s="17">
        <v>0.108753278235021</v>
      </c>
      <c r="AI351" s="17"/>
      <c r="AJ351" s="17">
        <v>8.2705923240765103E-2</v>
      </c>
      <c r="AK351" s="17">
        <v>8.8976438511484596E-2</v>
      </c>
      <c r="AL351" s="17">
        <v>8.0573809185139803E-2</v>
      </c>
      <c r="AM351" s="17">
        <v>0.18621609707084799</v>
      </c>
      <c r="AN351" s="17"/>
      <c r="AO351" s="17">
        <v>8.9638505508087093E-2</v>
      </c>
      <c r="AP351" s="17">
        <v>9.1413841743460206E-2</v>
      </c>
      <c r="AQ351" s="17">
        <v>0.12823711785202799</v>
      </c>
      <c r="AR351" s="17"/>
      <c r="AS351" s="17">
        <v>0.128860400338878</v>
      </c>
      <c r="AT351" s="17">
        <v>8.17918138435101E-2</v>
      </c>
      <c r="AU351" s="17">
        <v>8.3305462094629606E-2</v>
      </c>
      <c r="AV351" s="17">
        <v>0.27605550730433898</v>
      </c>
      <c r="AW351" s="17">
        <v>0.132966118920263</v>
      </c>
      <c r="AX351" s="17"/>
      <c r="AY351" s="17">
        <v>0.12208476809219899</v>
      </c>
      <c r="AZ351" s="17">
        <v>0.101796182993952</v>
      </c>
      <c r="BA351" s="17">
        <v>6.0572794179727697E-2</v>
      </c>
    </row>
    <row r="352" spans="2:53" x14ac:dyDescent="0.35">
      <c r="B352" t="s">
        <v>200</v>
      </c>
      <c r="C352" s="17">
        <v>0.566616937535524</v>
      </c>
      <c r="D352" s="17">
        <v>0.56868358540794295</v>
      </c>
      <c r="E352" s="17">
        <v>0.56455232551144297</v>
      </c>
      <c r="F352" s="17"/>
      <c r="G352" s="17">
        <v>0.56478249006164305</v>
      </c>
      <c r="H352" s="17">
        <v>0.55573624779421504</v>
      </c>
      <c r="I352" s="17">
        <v>0.57193497683601202</v>
      </c>
      <c r="J352" s="17">
        <v>0.59766856007076996</v>
      </c>
      <c r="K352" s="17"/>
      <c r="L352" s="17">
        <v>0.64676603191182802</v>
      </c>
      <c r="M352" s="17">
        <v>0.51812164736926902</v>
      </c>
      <c r="N352" s="17">
        <v>0.55988729138265403</v>
      </c>
      <c r="O352" s="17">
        <v>0.53467957374668995</v>
      </c>
      <c r="P352" s="17"/>
      <c r="Q352" s="17">
        <v>0.583126624440783</v>
      </c>
      <c r="R352" s="17">
        <v>0.53718244533994297</v>
      </c>
      <c r="S352" s="17">
        <v>0.55626661473438399</v>
      </c>
      <c r="T352" s="17">
        <v>0.52812254791678703</v>
      </c>
      <c r="U352" s="17">
        <v>0.50458572270180002</v>
      </c>
      <c r="V352" s="17">
        <v>0.58569609599226802</v>
      </c>
      <c r="W352" s="17">
        <v>0.57792179984745895</v>
      </c>
      <c r="X352" s="17">
        <v>0.54494537766108198</v>
      </c>
      <c r="Y352" s="17">
        <v>0.644590892248318</v>
      </c>
      <c r="Z352" s="17"/>
      <c r="AA352" s="17">
        <v>0.54116625868630297</v>
      </c>
      <c r="AB352" s="17">
        <v>0.55878309724457698</v>
      </c>
      <c r="AC352" s="17">
        <v>0.628798985698515</v>
      </c>
      <c r="AD352" s="17">
        <v>0.58007897366704897</v>
      </c>
      <c r="AE352" s="17">
        <v>0.50877119594548104</v>
      </c>
      <c r="AF352" s="17"/>
      <c r="AG352" s="17">
        <v>0.55727638569066396</v>
      </c>
      <c r="AH352" s="17">
        <v>0.57682732962472505</v>
      </c>
      <c r="AI352" s="17"/>
      <c r="AJ352" s="17">
        <v>0.60585834084864998</v>
      </c>
      <c r="AK352" s="17">
        <v>0.56690754301396296</v>
      </c>
      <c r="AL352" s="17">
        <v>0.57222657723543602</v>
      </c>
      <c r="AM352" s="17">
        <v>0.52667455774134098</v>
      </c>
      <c r="AN352" s="17"/>
      <c r="AO352" s="17">
        <v>0.59416439635312202</v>
      </c>
      <c r="AP352" s="17">
        <v>0.54193318119515999</v>
      </c>
      <c r="AQ352" s="17">
        <v>0.56783047368912398</v>
      </c>
      <c r="AR352" s="17"/>
      <c r="AS352" s="17">
        <v>0.57990476610319597</v>
      </c>
      <c r="AT352" s="17">
        <v>0.57571754207974002</v>
      </c>
      <c r="AU352" s="17">
        <v>0.62496492029346196</v>
      </c>
      <c r="AV352" s="17">
        <v>0.40806530020359</v>
      </c>
      <c r="AW352" s="17">
        <v>0.51469291199420897</v>
      </c>
      <c r="AX352" s="17"/>
      <c r="AY352" s="17">
        <v>0.62496988382709595</v>
      </c>
      <c r="AZ352" s="17">
        <v>0.57433483444354305</v>
      </c>
      <c r="BA352" s="17">
        <v>0.61290549727350896</v>
      </c>
    </row>
    <row r="353" spans="2:53" x14ac:dyDescent="0.35">
      <c r="B353" t="s">
        <v>201</v>
      </c>
      <c r="C353" s="17">
        <v>0.24678130379386901</v>
      </c>
      <c r="D353" s="17">
        <v>0.221974274893116</v>
      </c>
      <c r="E353" s="17">
        <v>0.27156389536826497</v>
      </c>
      <c r="F353" s="17"/>
      <c r="G353" s="17">
        <v>0.27749366764185002</v>
      </c>
      <c r="H353" s="17">
        <v>0.27205756297037598</v>
      </c>
      <c r="I353" s="17">
        <v>0.22746455544545099</v>
      </c>
      <c r="J353" s="17">
        <v>0.16640524373419199</v>
      </c>
      <c r="K353" s="17"/>
      <c r="L353" s="17">
        <v>0.200598703791874</v>
      </c>
      <c r="M353" s="17">
        <v>0.269509786250067</v>
      </c>
      <c r="N353" s="17">
        <v>0.22678105823867101</v>
      </c>
      <c r="O353" s="17">
        <v>0.29160823134532698</v>
      </c>
      <c r="P353" s="17"/>
      <c r="Q353" s="17">
        <v>0.19893602824765999</v>
      </c>
      <c r="R353" s="17">
        <v>0.26858228859015598</v>
      </c>
      <c r="S353" s="17">
        <v>0.30686957543524901</v>
      </c>
      <c r="T353" s="17">
        <v>0.30826862480790601</v>
      </c>
      <c r="U353" s="17">
        <v>0.31456603608365202</v>
      </c>
      <c r="V353" s="17">
        <v>0.17711888287803301</v>
      </c>
      <c r="W353" s="17">
        <v>0.22583127308494799</v>
      </c>
      <c r="X353" s="17">
        <v>0.26431810348144902</v>
      </c>
      <c r="Y353" s="17">
        <v>0.21104790727586401</v>
      </c>
      <c r="Z353" s="17"/>
      <c r="AA353" s="17">
        <v>0.24223617739741601</v>
      </c>
      <c r="AB353" s="17">
        <v>0.23868214676593999</v>
      </c>
      <c r="AC353" s="17">
        <v>0.21675257201836101</v>
      </c>
      <c r="AD353" s="17">
        <v>0.26803527603586602</v>
      </c>
      <c r="AE353" s="17">
        <v>0.39741084354334399</v>
      </c>
      <c r="AF353" s="17"/>
      <c r="AG353" s="17">
        <v>0.26226016664402402</v>
      </c>
      <c r="AH353" s="17">
        <v>0.22986096959734001</v>
      </c>
      <c r="AI353" s="17"/>
      <c r="AJ353" s="17">
        <v>0.23632938878691201</v>
      </c>
      <c r="AK353" s="17">
        <v>0.26890204918350502</v>
      </c>
      <c r="AL353" s="17">
        <v>0.246076693854477</v>
      </c>
      <c r="AM353" s="17">
        <v>0.233435549663738</v>
      </c>
      <c r="AN353" s="17"/>
      <c r="AO353" s="17">
        <v>0.22772695870840001</v>
      </c>
      <c r="AP353" s="17">
        <v>0.29151405910148198</v>
      </c>
      <c r="AQ353" s="17">
        <v>0.233042209559716</v>
      </c>
      <c r="AR353" s="17"/>
      <c r="AS353" s="17">
        <v>0.210302038874668</v>
      </c>
      <c r="AT353" s="17">
        <v>0.271361873505788</v>
      </c>
      <c r="AU353" s="17">
        <v>0.25148790628789303</v>
      </c>
      <c r="AV353" s="17">
        <v>0.239905437879331</v>
      </c>
      <c r="AW353" s="17">
        <v>0.26746987720637699</v>
      </c>
      <c r="AX353" s="17"/>
      <c r="AY353" s="17">
        <v>0.20246642204514001</v>
      </c>
      <c r="AZ353" s="17">
        <v>0.257649563870885</v>
      </c>
      <c r="BA353" s="17">
        <v>0.252455399322768</v>
      </c>
    </row>
    <row r="354" spans="2:53" x14ac:dyDescent="0.35">
      <c r="B354" t="s">
        <v>92</v>
      </c>
      <c r="C354" s="17">
        <v>7.5650274629894099E-2</v>
      </c>
      <c r="D354" s="17">
        <v>7.6918326181174806E-2</v>
      </c>
      <c r="E354" s="17">
        <v>7.4383472232218903E-2</v>
      </c>
      <c r="F354" s="17"/>
      <c r="G354" s="17">
        <v>7.7459207221754603E-2</v>
      </c>
      <c r="H354" s="17">
        <v>7.9407067722630106E-2</v>
      </c>
      <c r="I354" s="17">
        <v>7.2127089695723706E-2</v>
      </c>
      <c r="J354" s="17">
        <v>6.8844419431289494E-2</v>
      </c>
      <c r="K354" s="17"/>
      <c r="L354" s="17">
        <v>4.9593503140476398E-2</v>
      </c>
      <c r="M354" s="17">
        <v>7.2028573616102903E-2</v>
      </c>
      <c r="N354" s="17">
        <v>0.109852237965206</v>
      </c>
      <c r="O354" s="17">
        <v>7.7763030256253099E-2</v>
      </c>
      <c r="P354" s="17"/>
      <c r="Q354" s="17">
        <v>9.7245459951624494E-2</v>
      </c>
      <c r="R354" s="17">
        <v>4.6207595466759899E-2</v>
      </c>
      <c r="S354" s="17">
        <v>3.0871312828549501E-2</v>
      </c>
      <c r="T354" s="17">
        <v>0.117993754232915</v>
      </c>
      <c r="U354" s="17">
        <v>8.4379732283121706E-2</v>
      </c>
      <c r="V354" s="17">
        <v>7.1563326863395504E-2</v>
      </c>
      <c r="W354" s="17">
        <v>7.7975653022949606E-2</v>
      </c>
      <c r="X354" s="17">
        <v>8.6807812012183294E-2</v>
      </c>
      <c r="Y354" s="17">
        <v>7.1002829196387396E-2</v>
      </c>
      <c r="Z354" s="17"/>
      <c r="AA354" s="17">
        <v>9.5499849287951896E-2</v>
      </c>
      <c r="AB354" s="17">
        <v>9.3326689777632296E-2</v>
      </c>
      <c r="AC354" s="17">
        <v>6.0372964934421E-2</v>
      </c>
      <c r="AD354" s="17">
        <v>5.4479745163217699E-2</v>
      </c>
      <c r="AE354" s="17">
        <v>0</v>
      </c>
      <c r="AF354" s="17"/>
      <c r="AG354" s="17">
        <v>6.7501026619011001E-2</v>
      </c>
      <c r="AH354" s="17">
        <v>8.4558422542914999E-2</v>
      </c>
      <c r="AI354" s="17"/>
      <c r="AJ354" s="17">
        <v>7.5106347123672396E-2</v>
      </c>
      <c r="AK354" s="17">
        <v>7.5213969291047303E-2</v>
      </c>
      <c r="AL354" s="17">
        <v>0.101122919724947</v>
      </c>
      <c r="AM354" s="17">
        <v>5.3673795524072997E-2</v>
      </c>
      <c r="AN354" s="17"/>
      <c r="AO354" s="17">
        <v>8.8470139430390393E-2</v>
      </c>
      <c r="AP354" s="17">
        <v>7.51389179598978E-2</v>
      </c>
      <c r="AQ354" s="17">
        <v>7.0890198899132104E-2</v>
      </c>
      <c r="AR354" s="17"/>
      <c r="AS354" s="17">
        <v>8.0932794683258105E-2</v>
      </c>
      <c r="AT354" s="17">
        <v>7.1128770570961494E-2</v>
      </c>
      <c r="AU354" s="17">
        <v>4.0241711324015501E-2</v>
      </c>
      <c r="AV354" s="17">
        <v>7.5973754612739197E-2</v>
      </c>
      <c r="AW354" s="17">
        <v>8.4871091879151206E-2</v>
      </c>
      <c r="AX354" s="17"/>
      <c r="AY354" s="17">
        <v>5.04789260355651E-2</v>
      </c>
      <c r="AZ354" s="17">
        <v>6.6219418691619597E-2</v>
      </c>
      <c r="BA354" s="17">
        <v>7.4066309223995097E-2</v>
      </c>
    </row>
    <row r="355" spans="2:53" x14ac:dyDescent="0.35">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row>
    <row r="356" spans="2:53" x14ac:dyDescent="0.35">
      <c r="B356" s="6" t="s">
        <v>202</v>
      </c>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row>
    <row r="357" spans="2:53" x14ac:dyDescent="0.35">
      <c r="B357" s="24" t="s">
        <v>84</v>
      </c>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row>
    <row r="358" spans="2:53" x14ac:dyDescent="0.35">
      <c r="B358" t="s">
        <v>203</v>
      </c>
      <c r="C358" s="17">
        <v>0.36691875510223998</v>
      </c>
      <c r="D358" s="17">
        <v>0.42221543220826002</v>
      </c>
      <c r="E358" s="17">
        <v>0.31167655057938498</v>
      </c>
      <c r="F358" s="17"/>
      <c r="G358" s="17">
        <v>0.20710299508129801</v>
      </c>
      <c r="H358" s="17">
        <v>0.31319348813227799</v>
      </c>
      <c r="I358" s="17">
        <v>0.448496171621661</v>
      </c>
      <c r="J358" s="17">
        <v>0.51862342551386997</v>
      </c>
      <c r="K358" s="17"/>
      <c r="L358" s="17">
        <v>0.40934326904125901</v>
      </c>
      <c r="M358" s="17">
        <v>0.40354503373036199</v>
      </c>
      <c r="N358" s="17">
        <v>0.32338405894187799</v>
      </c>
      <c r="O358" s="17">
        <v>0.32278715791637802</v>
      </c>
      <c r="P358" s="17"/>
      <c r="Q358" s="17">
        <v>0.40935669972717997</v>
      </c>
      <c r="R358" s="17">
        <v>0.385285039195566</v>
      </c>
      <c r="S358" s="17">
        <v>0.233194608825078</v>
      </c>
      <c r="T358" s="17">
        <v>0.294850186661342</v>
      </c>
      <c r="U358" s="17">
        <v>0.36119345922129198</v>
      </c>
      <c r="V358" s="17">
        <v>0.44412432684571901</v>
      </c>
      <c r="W358" s="17">
        <v>0.31155296688602702</v>
      </c>
      <c r="X358" s="17">
        <v>0.38157906089520699</v>
      </c>
      <c r="Y358" s="17">
        <v>0.42105430070703398</v>
      </c>
      <c r="Z358" s="17"/>
      <c r="AA358" s="17">
        <v>0.348165771994079</v>
      </c>
      <c r="AB358" s="17">
        <v>0.35200534835054098</v>
      </c>
      <c r="AC358" s="17">
        <v>0.40220363225622902</v>
      </c>
      <c r="AD358" s="17">
        <v>0.34950151188735201</v>
      </c>
      <c r="AE358" s="17">
        <v>0.508116987137881</v>
      </c>
      <c r="AF358" s="17"/>
      <c r="AG358" s="17">
        <v>0.35486553403786197</v>
      </c>
      <c r="AH358" s="17">
        <v>0.38009443412519001</v>
      </c>
      <c r="AI358" s="17"/>
      <c r="AJ358" s="17">
        <v>0.25522165024356303</v>
      </c>
      <c r="AK358" s="17">
        <v>0.29899596699620901</v>
      </c>
      <c r="AL358" s="17">
        <v>0.40591979144403001</v>
      </c>
      <c r="AM358" s="17">
        <v>0.50151342900283102</v>
      </c>
      <c r="AN358" s="17"/>
      <c r="AO358" s="17">
        <v>0.29690063492771002</v>
      </c>
      <c r="AP358" s="17">
        <v>0.28488984120458899</v>
      </c>
      <c r="AQ358" s="17">
        <v>0.44069435940598201</v>
      </c>
      <c r="AR358" s="17"/>
      <c r="AS358" s="17">
        <v>0.43239581509859798</v>
      </c>
      <c r="AT358" s="17">
        <v>0.33780757405008399</v>
      </c>
      <c r="AU358" s="17">
        <v>0.375297210711593</v>
      </c>
      <c r="AV358" s="17">
        <v>0.26362317617041803</v>
      </c>
      <c r="AW358" s="17">
        <v>0.31113222215248798</v>
      </c>
      <c r="AX358" s="17"/>
      <c r="AY358" s="17">
        <v>0.45853843112376103</v>
      </c>
      <c r="AZ358" s="17">
        <v>0.34562855724518898</v>
      </c>
      <c r="BA358" s="17">
        <v>0.34477404910092702</v>
      </c>
    </row>
    <row r="359" spans="2:53" x14ac:dyDescent="0.35">
      <c r="B359" t="s">
        <v>204</v>
      </c>
      <c r="C359" s="17">
        <v>0.541187768056406</v>
      </c>
      <c r="D359" s="17">
        <v>0.49121773248902101</v>
      </c>
      <c r="E359" s="17">
        <v>0.59110857829849695</v>
      </c>
      <c r="F359" s="17"/>
      <c r="G359" s="17">
        <v>0.73895701469245201</v>
      </c>
      <c r="H359" s="17">
        <v>0.59234365982862802</v>
      </c>
      <c r="I359" s="17">
        <v>0.461816160425013</v>
      </c>
      <c r="J359" s="17">
        <v>0.35049527708902101</v>
      </c>
      <c r="K359" s="17"/>
      <c r="L359" s="17">
        <v>0.50693214249385998</v>
      </c>
      <c r="M359" s="17">
        <v>0.52709586089857696</v>
      </c>
      <c r="N359" s="17">
        <v>0.55925384284461499</v>
      </c>
      <c r="O359" s="17">
        <v>0.57510603236669999</v>
      </c>
      <c r="P359" s="17"/>
      <c r="Q359" s="17">
        <v>0.50934672751323495</v>
      </c>
      <c r="R359" s="17">
        <v>0.54017408700762504</v>
      </c>
      <c r="S359" s="17">
        <v>0.64212092830629397</v>
      </c>
      <c r="T359" s="17">
        <v>0.598240213768226</v>
      </c>
      <c r="U359" s="17">
        <v>0.49388752208925202</v>
      </c>
      <c r="V359" s="17">
        <v>0.47753345885537501</v>
      </c>
      <c r="W359" s="17">
        <v>0.60276435312073995</v>
      </c>
      <c r="X359" s="17">
        <v>0.56535466844394999</v>
      </c>
      <c r="Y359" s="17">
        <v>0.49278307043758801</v>
      </c>
      <c r="Z359" s="17"/>
      <c r="AA359" s="17">
        <v>0.54833492110090798</v>
      </c>
      <c r="AB359" s="17">
        <v>0.54387929765174803</v>
      </c>
      <c r="AC359" s="17">
        <v>0.52136424506281998</v>
      </c>
      <c r="AD359" s="17">
        <v>0.54798483946276499</v>
      </c>
      <c r="AE359" s="17">
        <v>0.491883012862119</v>
      </c>
      <c r="AF359" s="17"/>
      <c r="AG359" s="17">
        <v>0.56999830066323298</v>
      </c>
      <c r="AH359" s="17">
        <v>0.50969425042486705</v>
      </c>
      <c r="AI359" s="17"/>
      <c r="AJ359" s="17">
        <v>0.64169493931389898</v>
      </c>
      <c r="AK359" s="17">
        <v>0.61194052399151899</v>
      </c>
      <c r="AL359" s="17">
        <v>0.46490810946305799</v>
      </c>
      <c r="AM359" s="17">
        <v>0.44702321536304002</v>
      </c>
      <c r="AN359" s="17"/>
      <c r="AO359" s="17">
        <v>0.62096886116474703</v>
      </c>
      <c r="AP359" s="17">
        <v>0.59907271784112504</v>
      </c>
      <c r="AQ359" s="17">
        <v>0.473371575823261</v>
      </c>
      <c r="AR359" s="17"/>
      <c r="AS359" s="17">
        <v>0.48006654546903299</v>
      </c>
      <c r="AT359" s="17">
        <v>0.58285291210808798</v>
      </c>
      <c r="AU359" s="17">
        <v>0.50073879526626197</v>
      </c>
      <c r="AV359" s="17">
        <v>0.66470647493647905</v>
      </c>
      <c r="AW359" s="17">
        <v>0.619199650787019</v>
      </c>
      <c r="AX359" s="17"/>
      <c r="AY359" s="17">
        <v>0.46255318268670997</v>
      </c>
      <c r="AZ359" s="17">
        <v>0.57413705053721198</v>
      </c>
      <c r="BA359" s="17">
        <v>0.54997059545524596</v>
      </c>
    </row>
    <row r="360" spans="2:53" x14ac:dyDescent="0.35">
      <c r="B360" t="s">
        <v>92</v>
      </c>
      <c r="C360" s="17">
        <v>9.1893476841354099E-2</v>
      </c>
      <c r="D360" s="17">
        <v>8.6566835302718803E-2</v>
      </c>
      <c r="E360" s="17">
        <v>9.7214871122118005E-2</v>
      </c>
      <c r="F360" s="17"/>
      <c r="G360" s="17">
        <v>5.39399902262497E-2</v>
      </c>
      <c r="H360" s="17">
        <v>9.4462852039094297E-2</v>
      </c>
      <c r="I360" s="17">
        <v>8.9687667953326597E-2</v>
      </c>
      <c r="J360" s="17">
        <v>0.13088129739710899</v>
      </c>
      <c r="K360" s="17"/>
      <c r="L360" s="17">
        <v>8.3724588464880803E-2</v>
      </c>
      <c r="M360" s="17">
        <v>6.9359105371060895E-2</v>
      </c>
      <c r="N360" s="17">
        <v>0.117362098213507</v>
      </c>
      <c r="O360" s="17">
        <v>0.102106809716921</v>
      </c>
      <c r="P360" s="17"/>
      <c r="Q360" s="17">
        <v>8.1296572759584601E-2</v>
      </c>
      <c r="R360" s="17">
        <v>7.4540873796808599E-2</v>
      </c>
      <c r="S360" s="17">
        <v>0.124684462868628</v>
      </c>
      <c r="T360" s="17">
        <v>0.106909599570432</v>
      </c>
      <c r="U360" s="17">
        <v>0.144919018689456</v>
      </c>
      <c r="V360" s="17">
        <v>7.8342214298906004E-2</v>
      </c>
      <c r="W360" s="17">
        <v>8.5682679993232994E-2</v>
      </c>
      <c r="X360" s="17">
        <v>5.30662706608434E-2</v>
      </c>
      <c r="Y360" s="17">
        <v>8.6162628855378495E-2</v>
      </c>
      <c r="Z360" s="17"/>
      <c r="AA360" s="17">
        <v>0.10349930690501299</v>
      </c>
      <c r="AB360" s="17">
        <v>0.104115353997711</v>
      </c>
      <c r="AC360" s="17">
        <v>7.6432122680950398E-2</v>
      </c>
      <c r="AD360" s="17">
        <v>0.10251364864988299</v>
      </c>
      <c r="AE360" s="17">
        <v>0</v>
      </c>
      <c r="AF360" s="17"/>
      <c r="AG360" s="17">
        <v>7.5136165298904295E-2</v>
      </c>
      <c r="AH360" s="17">
        <v>0.110211315449943</v>
      </c>
      <c r="AI360" s="17"/>
      <c r="AJ360" s="17">
        <v>0.10308341044253801</v>
      </c>
      <c r="AK360" s="17">
        <v>8.9063509012272599E-2</v>
      </c>
      <c r="AL360" s="17">
        <v>0.129172099092912</v>
      </c>
      <c r="AM360" s="17">
        <v>5.1463355634129702E-2</v>
      </c>
      <c r="AN360" s="17"/>
      <c r="AO360" s="17">
        <v>8.2130503907542493E-2</v>
      </c>
      <c r="AP360" s="17">
        <v>0.116037440954286</v>
      </c>
      <c r="AQ360" s="17">
        <v>8.5934064770757101E-2</v>
      </c>
      <c r="AR360" s="17"/>
      <c r="AS360" s="17">
        <v>8.7537639432368794E-2</v>
      </c>
      <c r="AT360" s="17">
        <v>7.9339513841827899E-2</v>
      </c>
      <c r="AU360" s="17">
        <v>0.123963994022145</v>
      </c>
      <c r="AV360" s="17">
        <v>7.1670348893102406E-2</v>
      </c>
      <c r="AW360" s="17">
        <v>6.9668127060492996E-2</v>
      </c>
      <c r="AX360" s="17"/>
      <c r="AY360" s="17">
        <v>7.8908386189528903E-2</v>
      </c>
      <c r="AZ360" s="17">
        <v>8.0234392217599496E-2</v>
      </c>
      <c r="BA360" s="17">
        <v>0.105255355443827</v>
      </c>
    </row>
    <row r="361" spans="2:53" x14ac:dyDescent="0.35">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row>
    <row r="362" spans="2:53" x14ac:dyDescent="0.35">
      <c r="B362" s="6" t="s">
        <v>218</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row>
    <row r="363" spans="2:53" x14ac:dyDescent="0.35">
      <c r="B363" s="24" t="s">
        <v>84</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row>
    <row r="364" spans="2:53" x14ac:dyDescent="0.35">
      <c r="B364" t="s">
        <v>205</v>
      </c>
      <c r="C364" s="17">
        <v>0.74493698616090198</v>
      </c>
      <c r="D364" s="17">
        <v>0.71952886983336795</v>
      </c>
      <c r="E364" s="17">
        <v>0.77032007303274097</v>
      </c>
      <c r="F364" s="17"/>
      <c r="G364" s="17">
        <v>0.69578772427413305</v>
      </c>
      <c r="H364" s="17">
        <v>0.711426708551953</v>
      </c>
      <c r="I364" s="17">
        <v>0.80439139908680002</v>
      </c>
      <c r="J364" s="17">
        <v>0.75582769789948001</v>
      </c>
      <c r="K364" s="17"/>
      <c r="L364" s="17">
        <v>0.74378584587406804</v>
      </c>
      <c r="M364" s="17">
        <v>0.76023449037584501</v>
      </c>
      <c r="N364" s="17">
        <v>0.74102825285923801</v>
      </c>
      <c r="O364" s="17">
        <v>0.73669024653725002</v>
      </c>
      <c r="P364" s="17"/>
      <c r="Q364" s="17">
        <v>0.77744231484377002</v>
      </c>
      <c r="R364" s="17">
        <v>0.76284149626220399</v>
      </c>
      <c r="S364" s="17">
        <v>0.76589889538144096</v>
      </c>
      <c r="T364" s="17">
        <v>0.73351285710339598</v>
      </c>
      <c r="U364" s="17">
        <v>0.79449604100504501</v>
      </c>
      <c r="V364" s="17">
        <v>0.60411611623171202</v>
      </c>
      <c r="W364" s="17">
        <v>0.719014903802767</v>
      </c>
      <c r="X364" s="17">
        <v>0.69070888061682501</v>
      </c>
      <c r="Y364" s="17">
        <v>0.80171354115061699</v>
      </c>
      <c r="Z364" s="17"/>
      <c r="AA364" s="17">
        <v>0.75504529491064898</v>
      </c>
      <c r="AB364" s="17">
        <v>0.77429014323210799</v>
      </c>
      <c r="AC364" s="17">
        <v>0.75415043105905599</v>
      </c>
      <c r="AD364" s="17">
        <v>0.64938132579788499</v>
      </c>
      <c r="AE364" s="17">
        <v>0.75063159350390596</v>
      </c>
      <c r="AF364" s="17"/>
      <c r="AG364" s="17">
        <v>0.72173519114504603</v>
      </c>
      <c r="AH364" s="17">
        <v>0.77029945170039904</v>
      </c>
      <c r="AI364" s="17"/>
      <c r="AJ364" s="17">
        <v>0.776112335276817</v>
      </c>
      <c r="AK364" s="17">
        <v>0.719807982636407</v>
      </c>
      <c r="AL364" s="17">
        <v>0.74576363491497499</v>
      </c>
      <c r="AM364" s="17">
        <v>0.743059151044552</v>
      </c>
      <c r="AN364" s="17"/>
      <c r="AO364" s="17">
        <v>0.74315827279874502</v>
      </c>
      <c r="AP364" s="17">
        <v>0.74240559752565805</v>
      </c>
      <c r="AQ364" s="17">
        <v>0.74602117579106697</v>
      </c>
      <c r="AR364" s="17"/>
      <c r="AS364" s="17">
        <v>0.77581769469623296</v>
      </c>
      <c r="AT364" s="17">
        <v>0.71045770834046196</v>
      </c>
      <c r="AU364" s="17">
        <v>0.74496298379381898</v>
      </c>
      <c r="AV364" s="17">
        <v>0.84508731688488503</v>
      </c>
      <c r="AW364" s="17">
        <v>0.76692106383418202</v>
      </c>
      <c r="AX364" s="17"/>
      <c r="AY364" s="17">
        <v>0.752148788193712</v>
      </c>
      <c r="AZ364" s="17">
        <v>0.728885041808781</v>
      </c>
      <c r="BA364" s="17">
        <v>0.73563527074384505</v>
      </c>
    </row>
    <row r="365" spans="2:53" x14ac:dyDescent="0.35">
      <c r="B365" t="s">
        <v>206</v>
      </c>
      <c r="C365" s="17">
        <v>0.72423124207678802</v>
      </c>
      <c r="D365" s="17">
        <v>0.65434335829316603</v>
      </c>
      <c r="E365" s="17">
        <v>0.79405027952531604</v>
      </c>
      <c r="F365" s="17"/>
      <c r="G365" s="17">
        <v>0.62612585605859705</v>
      </c>
      <c r="H365" s="17">
        <v>0.73111974434865001</v>
      </c>
      <c r="I365" s="17">
        <v>0.73901015052637897</v>
      </c>
      <c r="J365" s="17">
        <v>0.76032067696683103</v>
      </c>
      <c r="K365" s="17"/>
      <c r="L365" s="17">
        <v>0.67366154809285295</v>
      </c>
      <c r="M365" s="17">
        <v>0.73166492488625701</v>
      </c>
      <c r="N365" s="17">
        <v>0.70965599995985895</v>
      </c>
      <c r="O365" s="17">
        <v>0.78683861948879597</v>
      </c>
      <c r="P365" s="17"/>
      <c r="Q365" s="17">
        <v>0.67659686550827802</v>
      </c>
      <c r="R365" s="17">
        <v>0.70890365255563403</v>
      </c>
      <c r="S365" s="17">
        <v>0.81040786642625096</v>
      </c>
      <c r="T365" s="17">
        <v>0.774375274156336</v>
      </c>
      <c r="U365" s="17">
        <v>0.81101923737067905</v>
      </c>
      <c r="V365" s="17">
        <v>0.65325572489221595</v>
      </c>
      <c r="W365" s="17">
        <v>0.72300010469393705</v>
      </c>
      <c r="X365" s="17">
        <v>0.68596852672099595</v>
      </c>
      <c r="Y365" s="17">
        <v>0.71878223244365502</v>
      </c>
      <c r="Z365" s="17"/>
      <c r="AA365" s="17">
        <v>0.72937658205872302</v>
      </c>
      <c r="AB365" s="17">
        <v>0.76292364148899505</v>
      </c>
      <c r="AC365" s="17">
        <v>0.71810569997102303</v>
      </c>
      <c r="AD365" s="17">
        <v>0.58509511088800603</v>
      </c>
      <c r="AE365" s="17">
        <v>0.77100495053955798</v>
      </c>
      <c r="AF365" s="17"/>
      <c r="AG365" s="17">
        <v>0.711406811925686</v>
      </c>
      <c r="AH365" s="17">
        <v>0.73824994914444197</v>
      </c>
      <c r="AI365" s="17"/>
      <c r="AJ365" s="17">
        <v>0.74074138494814501</v>
      </c>
      <c r="AK365" s="17">
        <v>0.69793229891954001</v>
      </c>
      <c r="AL365" s="17">
        <v>0.736118190238639</v>
      </c>
      <c r="AM365" s="17">
        <v>0.72655849653245497</v>
      </c>
      <c r="AN365" s="17"/>
      <c r="AO365" s="17">
        <v>0.75805087581138397</v>
      </c>
      <c r="AP365" s="17">
        <v>0.74937984621265696</v>
      </c>
      <c r="AQ365" s="17">
        <v>0.6982542465921</v>
      </c>
      <c r="AR365" s="17"/>
      <c r="AS365" s="17">
        <v>0.74365834793762198</v>
      </c>
      <c r="AT365" s="17">
        <v>0.70571575457555802</v>
      </c>
      <c r="AU365" s="17">
        <v>0.71357610314356801</v>
      </c>
      <c r="AV365" s="17">
        <v>0.72058892322281698</v>
      </c>
      <c r="AW365" s="17">
        <v>0.74571203686333598</v>
      </c>
      <c r="AX365" s="17"/>
      <c r="AY365" s="17">
        <v>0.70736300571732802</v>
      </c>
      <c r="AZ365" s="17">
        <v>0.71850346066060999</v>
      </c>
      <c r="BA365" s="17">
        <v>0.69746113782477603</v>
      </c>
    </row>
    <row r="366" spans="2:53" x14ac:dyDescent="0.35">
      <c r="B366" t="s">
        <v>207</v>
      </c>
      <c r="C366" s="17">
        <v>0.70828276876087903</v>
      </c>
      <c r="D366" s="17">
        <v>0.70313740753826004</v>
      </c>
      <c r="E366" s="17">
        <v>0.713423061304298</v>
      </c>
      <c r="F366" s="17"/>
      <c r="G366" s="17">
        <v>0.71498823437769399</v>
      </c>
      <c r="H366" s="17">
        <v>0.69715529754633199</v>
      </c>
      <c r="I366" s="17">
        <v>0.71519681080166997</v>
      </c>
      <c r="J366" s="17">
        <v>0.72575792833068997</v>
      </c>
      <c r="K366" s="17"/>
      <c r="L366" s="17">
        <v>0.73835864358070202</v>
      </c>
      <c r="M366" s="17">
        <v>0.70682199039159199</v>
      </c>
      <c r="N366" s="17">
        <v>0.68395273119353694</v>
      </c>
      <c r="O366" s="17">
        <v>0.69756359759383302</v>
      </c>
      <c r="P366" s="17"/>
      <c r="Q366" s="17">
        <v>0.70572928699461002</v>
      </c>
      <c r="R366" s="17">
        <v>0.73781889825955504</v>
      </c>
      <c r="S366" s="17">
        <v>0.72914951152167695</v>
      </c>
      <c r="T366" s="17">
        <v>0.74335527308205196</v>
      </c>
      <c r="U366" s="17">
        <v>0.70205975526405695</v>
      </c>
      <c r="V366" s="17">
        <v>0.62535931949478896</v>
      </c>
      <c r="W366" s="17">
        <v>0.65783208279416205</v>
      </c>
      <c r="X366" s="17">
        <v>0.77106161226686298</v>
      </c>
      <c r="Y366" s="17">
        <v>0.71845098116019801</v>
      </c>
      <c r="Z366" s="17"/>
      <c r="AA366" s="17">
        <v>0.67285018634146199</v>
      </c>
      <c r="AB366" s="17">
        <v>0.68797943385950899</v>
      </c>
      <c r="AC366" s="17">
        <v>0.75578184564344697</v>
      </c>
      <c r="AD366" s="17">
        <v>0.72042770310645698</v>
      </c>
      <c r="AE366" s="17">
        <v>0.75345893205363001</v>
      </c>
      <c r="AF366" s="17"/>
      <c r="AG366" s="17">
        <v>0.69543065797904402</v>
      </c>
      <c r="AH366" s="17">
        <v>0.72233173422201402</v>
      </c>
      <c r="AI366" s="17"/>
      <c r="AJ366" s="17">
        <v>0.751625007405472</v>
      </c>
      <c r="AK366" s="17">
        <v>0.67827820695500096</v>
      </c>
      <c r="AL366" s="17">
        <v>0.69364693951670298</v>
      </c>
      <c r="AM366" s="17">
        <v>0.71470057266458598</v>
      </c>
      <c r="AN366" s="17"/>
      <c r="AO366" s="17">
        <v>0.73083656306800004</v>
      </c>
      <c r="AP366" s="17">
        <v>0.71356886597717195</v>
      </c>
      <c r="AQ366" s="17">
        <v>0.69016993775198499</v>
      </c>
      <c r="AR366" s="17"/>
      <c r="AS366" s="17">
        <v>0.70679492367210595</v>
      </c>
      <c r="AT366" s="17">
        <v>0.68144673676549405</v>
      </c>
      <c r="AU366" s="17">
        <v>0.79699759761364997</v>
      </c>
      <c r="AV366" s="17">
        <v>0.84508731688488503</v>
      </c>
      <c r="AW366" s="17">
        <v>0.71635662283337198</v>
      </c>
      <c r="AX366" s="17"/>
      <c r="AY366" s="17">
        <v>0.68775187029905205</v>
      </c>
      <c r="AZ366" s="17">
        <v>0.71407349301408496</v>
      </c>
      <c r="BA366" s="17">
        <v>0.74692114361030104</v>
      </c>
    </row>
    <row r="367" spans="2:53" x14ac:dyDescent="0.35">
      <c r="B367" t="s">
        <v>208</v>
      </c>
      <c r="C367" s="17">
        <v>0.66788723272920503</v>
      </c>
      <c r="D367" s="17">
        <v>0.66246934054218798</v>
      </c>
      <c r="E367" s="17">
        <v>0.673299787767623</v>
      </c>
      <c r="F367" s="17"/>
      <c r="G367" s="17">
        <v>0.59098946250697104</v>
      </c>
      <c r="H367" s="17">
        <v>0.63117469806277304</v>
      </c>
      <c r="I367" s="17">
        <v>0.71912845285373195</v>
      </c>
      <c r="J367" s="17">
        <v>0.74904812929381503</v>
      </c>
      <c r="K367" s="17"/>
      <c r="L367" s="17">
        <v>0.760091895667387</v>
      </c>
      <c r="M367" s="17">
        <v>0.67668805081689998</v>
      </c>
      <c r="N367" s="17">
        <v>0.589142782185892</v>
      </c>
      <c r="O367" s="17">
        <v>0.62712001135379702</v>
      </c>
      <c r="P367" s="17"/>
      <c r="Q367" s="17">
        <v>0.67698649352538398</v>
      </c>
      <c r="R367" s="17">
        <v>0.69815476307790603</v>
      </c>
      <c r="S367" s="17">
        <v>0.71824864707900304</v>
      </c>
      <c r="T367" s="17">
        <v>0.60381108473963996</v>
      </c>
      <c r="U367" s="17">
        <v>0.652913212887414</v>
      </c>
      <c r="V367" s="17">
        <v>0.62487576452925198</v>
      </c>
      <c r="W367" s="17">
        <v>0.64395876857470902</v>
      </c>
      <c r="X367" s="17">
        <v>0.60371828961720297</v>
      </c>
      <c r="Y367" s="17">
        <v>0.72557228173880595</v>
      </c>
      <c r="Z367" s="17"/>
      <c r="AA367" s="17">
        <v>0.58873028025351604</v>
      </c>
      <c r="AB367" s="17">
        <v>0.61483900902520205</v>
      </c>
      <c r="AC367" s="17">
        <v>0.75227412059920995</v>
      </c>
      <c r="AD367" s="17">
        <v>0.72065938283013198</v>
      </c>
      <c r="AE367" s="17">
        <v>0.81240024900050201</v>
      </c>
      <c r="AF367" s="17"/>
      <c r="AG367" s="17">
        <v>0.68005065493374695</v>
      </c>
      <c r="AH367" s="17">
        <v>0.65459109006894001</v>
      </c>
      <c r="AI367" s="17"/>
      <c r="AJ367" s="17">
        <v>0.66847685630488896</v>
      </c>
      <c r="AK367" s="17">
        <v>0.65000554420790302</v>
      </c>
      <c r="AL367" s="17">
        <v>0.65733874577809803</v>
      </c>
      <c r="AM367" s="17">
        <v>0.69560464292745605</v>
      </c>
      <c r="AN367" s="17"/>
      <c r="AO367" s="17">
        <v>0.66632046670484901</v>
      </c>
      <c r="AP367" s="17">
        <v>0.62124208401269199</v>
      </c>
      <c r="AQ367" s="17">
        <v>0.68754664530780596</v>
      </c>
      <c r="AR367" s="17"/>
      <c r="AS367" s="17">
        <v>0.67046822132884998</v>
      </c>
      <c r="AT367" s="17">
        <v>0.65028658014107898</v>
      </c>
      <c r="AU367" s="17">
        <v>0.85140751620711497</v>
      </c>
      <c r="AV367" s="17">
        <v>0.64062744651136305</v>
      </c>
      <c r="AW367" s="17">
        <v>0.62158155676458304</v>
      </c>
      <c r="AX367" s="17"/>
      <c r="AY367" s="17">
        <v>0.67077842395484399</v>
      </c>
      <c r="AZ367" s="17">
        <v>0.666095325206008</v>
      </c>
      <c r="BA367" s="17">
        <v>0.74716155005386797</v>
      </c>
    </row>
    <row r="368" spans="2:53" x14ac:dyDescent="0.35">
      <c r="B368" t="s">
        <v>209</v>
      </c>
      <c r="C368" s="17">
        <v>0.643226264126041</v>
      </c>
      <c r="D368" s="17">
        <v>0.60196780375278902</v>
      </c>
      <c r="E368" s="17">
        <v>0.68444408091939601</v>
      </c>
      <c r="F368" s="17"/>
      <c r="G368" s="17">
        <v>0.64431626866268099</v>
      </c>
      <c r="H368" s="17">
        <v>0.65756075386535395</v>
      </c>
      <c r="I368" s="17">
        <v>0.65519017350211095</v>
      </c>
      <c r="J368" s="17">
        <v>0.54485560669905397</v>
      </c>
      <c r="K368" s="17"/>
      <c r="L368" s="17">
        <v>0.71581790509340903</v>
      </c>
      <c r="M368" s="17">
        <v>0.65250802965935994</v>
      </c>
      <c r="N368" s="17">
        <v>0.559912739532482</v>
      </c>
      <c r="O368" s="17">
        <v>0.62706306242546705</v>
      </c>
      <c r="P368" s="17"/>
      <c r="Q368" s="17">
        <v>0.65369627132811203</v>
      </c>
      <c r="R368" s="17">
        <v>0.64686770801421301</v>
      </c>
      <c r="S368" s="17">
        <v>0.72509297545940199</v>
      </c>
      <c r="T368" s="17">
        <v>0.62922307774160102</v>
      </c>
      <c r="U368" s="17">
        <v>0.72368379432150998</v>
      </c>
      <c r="V368" s="17">
        <v>0.57426013400368003</v>
      </c>
      <c r="W368" s="17">
        <v>0.61281216183806397</v>
      </c>
      <c r="X368" s="17">
        <v>0.67368872303943605</v>
      </c>
      <c r="Y368" s="17">
        <v>0.59338628872671395</v>
      </c>
      <c r="Z368" s="17"/>
      <c r="AA368" s="17">
        <v>0.54818933524097302</v>
      </c>
      <c r="AB368" s="17">
        <v>0.597733691681954</v>
      </c>
      <c r="AC368" s="17">
        <v>0.72265960426974596</v>
      </c>
      <c r="AD368" s="17">
        <v>0.70523810026571598</v>
      </c>
      <c r="AE368" s="17">
        <v>0.78189479741352996</v>
      </c>
      <c r="AF368" s="17"/>
      <c r="AG368" s="17">
        <v>0.629785379313343</v>
      </c>
      <c r="AH368" s="17">
        <v>0.65791883328499801</v>
      </c>
      <c r="AI368" s="17"/>
      <c r="AJ368" s="17">
        <v>0.70325580903051199</v>
      </c>
      <c r="AK368" s="17">
        <v>0.59759828183572505</v>
      </c>
      <c r="AL368" s="17">
        <v>0.65906586041672199</v>
      </c>
      <c r="AM368" s="17">
        <v>0.62390124756772103</v>
      </c>
      <c r="AN368" s="17"/>
      <c r="AO368" s="17">
        <v>0.70528195153402395</v>
      </c>
      <c r="AP368" s="17">
        <v>0.61551975431086903</v>
      </c>
      <c r="AQ368" s="17">
        <v>0.62329944122092296</v>
      </c>
      <c r="AR368" s="17"/>
      <c r="AS368" s="17">
        <v>0.65391979680364698</v>
      </c>
      <c r="AT368" s="17">
        <v>0.62570187833135205</v>
      </c>
      <c r="AU368" s="17">
        <v>0.70931013578680502</v>
      </c>
      <c r="AV368" s="17">
        <v>0.66360504868951198</v>
      </c>
      <c r="AW368" s="17">
        <v>0.64178288728240396</v>
      </c>
      <c r="AX368" s="17"/>
      <c r="AY368" s="17">
        <v>0.59866757196095599</v>
      </c>
      <c r="AZ368" s="17">
        <v>0.64177549875743301</v>
      </c>
      <c r="BA368" s="17">
        <v>0.71586614861463904</v>
      </c>
    </row>
    <row r="369" spans="2:53" x14ac:dyDescent="0.35">
      <c r="B369" t="s">
        <v>210</v>
      </c>
      <c r="C369" s="17">
        <v>0.63164289861473399</v>
      </c>
      <c r="D369" s="17">
        <v>0.56363066885160096</v>
      </c>
      <c r="E369" s="17">
        <v>0.69958812974366302</v>
      </c>
      <c r="F369" s="17"/>
      <c r="G369" s="17">
        <v>0.627902984957173</v>
      </c>
      <c r="H369" s="17">
        <v>0.62611341930249398</v>
      </c>
      <c r="I369" s="17">
        <v>0.64568897436721995</v>
      </c>
      <c r="J369" s="17">
        <v>0.61533797485024699</v>
      </c>
      <c r="K369" s="17"/>
      <c r="L369" s="17">
        <v>0.64645384611699797</v>
      </c>
      <c r="M369" s="17">
        <v>0.61323147260640998</v>
      </c>
      <c r="N369" s="17">
        <v>0.61248670835353902</v>
      </c>
      <c r="O369" s="17">
        <v>0.65017897738525499</v>
      </c>
      <c r="P369" s="17"/>
      <c r="Q369" s="17">
        <v>0.62027734547602398</v>
      </c>
      <c r="R369" s="17">
        <v>0.68599563185917101</v>
      </c>
      <c r="S369" s="17">
        <v>0.80195044867771903</v>
      </c>
      <c r="T369" s="17">
        <v>0.62054235784864598</v>
      </c>
      <c r="U369" s="17">
        <v>0.63005014223119304</v>
      </c>
      <c r="V369" s="17">
        <v>0.52131073828045205</v>
      </c>
      <c r="W369" s="17">
        <v>0.56386106480070497</v>
      </c>
      <c r="X369" s="17">
        <v>0.60313215436190304</v>
      </c>
      <c r="Y369" s="17">
        <v>0.62163463719199397</v>
      </c>
      <c r="Z369" s="17"/>
      <c r="AA369" s="17">
        <v>0.62668214469062899</v>
      </c>
      <c r="AB369" s="17">
        <v>0.64404507160649704</v>
      </c>
      <c r="AC369" s="17">
        <v>0.65768486442153096</v>
      </c>
      <c r="AD369" s="17">
        <v>0.54841181754079105</v>
      </c>
      <c r="AE369" s="17">
        <v>0.71668122679812596</v>
      </c>
      <c r="AF369" s="17"/>
      <c r="AG369" s="17">
        <v>0.63086032173342599</v>
      </c>
      <c r="AH369" s="17">
        <v>0.63249835308153701</v>
      </c>
      <c r="AI369" s="17"/>
      <c r="AJ369" s="17">
        <v>0.67515337197463499</v>
      </c>
      <c r="AK369" s="17">
        <v>0.64831953934067499</v>
      </c>
      <c r="AL369" s="17">
        <v>0.61015909080484698</v>
      </c>
      <c r="AM369" s="17">
        <v>0.59512833343028504</v>
      </c>
      <c r="AN369" s="17"/>
      <c r="AO369" s="17">
        <v>0.66993833003322201</v>
      </c>
      <c r="AP369" s="17">
        <v>0.64907093882038003</v>
      </c>
      <c r="AQ369" s="17">
        <v>0.610700476153479</v>
      </c>
      <c r="AR369" s="17"/>
      <c r="AS369" s="17">
        <v>0.64242600976803699</v>
      </c>
      <c r="AT369" s="17">
        <v>0.61537902462985095</v>
      </c>
      <c r="AU369" s="17">
        <v>0.68673079674537696</v>
      </c>
      <c r="AV369" s="17">
        <v>0.72058892322281698</v>
      </c>
      <c r="AW369" s="17">
        <v>0.61412129911146895</v>
      </c>
      <c r="AX369" s="17"/>
      <c r="AY369" s="17">
        <v>0.66709390851653605</v>
      </c>
      <c r="AZ369" s="17">
        <v>0.61074673671860003</v>
      </c>
      <c r="BA369" s="17">
        <v>0.66394869326958605</v>
      </c>
    </row>
    <row r="370" spans="2:53" x14ac:dyDescent="0.35">
      <c r="B370" t="s">
        <v>211</v>
      </c>
      <c r="C370" s="17">
        <v>0.62047445615472896</v>
      </c>
      <c r="D370" s="17">
        <v>0.62706354803999198</v>
      </c>
      <c r="E370" s="17">
        <v>0.61389185516321498</v>
      </c>
      <c r="F370" s="17"/>
      <c r="G370" s="17">
        <v>0.54410142464618205</v>
      </c>
      <c r="H370" s="17">
        <v>0.60853497570317905</v>
      </c>
      <c r="I370" s="17">
        <v>0.65150384423949903</v>
      </c>
      <c r="J370" s="17">
        <v>0.66025068177915403</v>
      </c>
      <c r="K370" s="17"/>
      <c r="L370" s="17">
        <v>0.73309165860826497</v>
      </c>
      <c r="M370" s="17">
        <v>0.64550199876362402</v>
      </c>
      <c r="N370" s="17">
        <v>0.524429245408642</v>
      </c>
      <c r="O370" s="17">
        <v>0.55582091647283705</v>
      </c>
      <c r="P370" s="17"/>
      <c r="Q370" s="17">
        <v>0.67889012500325896</v>
      </c>
      <c r="R370" s="17">
        <v>0.66287096278852398</v>
      </c>
      <c r="S370" s="17">
        <v>0.654650356019158</v>
      </c>
      <c r="T370" s="17">
        <v>0.57273044056755795</v>
      </c>
      <c r="U370" s="17">
        <v>0.56069790423740495</v>
      </c>
      <c r="V370" s="17">
        <v>0.58173767773149898</v>
      </c>
      <c r="W370" s="17">
        <v>0.49973819843348</v>
      </c>
      <c r="X370" s="17">
        <v>0.63884626938966604</v>
      </c>
      <c r="Y370" s="17">
        <v>0.66144401945587505</v>
      </c>
      <c r="Z370" s="17"/>
      <c r="AA370" s="17">
        <v>0.527671066936517</v>
      </c>
      <c r="AB370" s="17">
        <v>0.58449535781773199</v>
      </c>
      <c r="AC370" s="17">
        <v>0.68051116627430397</v>
      </c>
      <c r="AD370" s="17">
        <v>0.73140238912982503</v>
      </c>
      <c r="AE370" s="17">
        <v>0.74521450901531205</v>
      </c>
      <c r="AF370" s="17"/>
      <c r="AG370" s="17">
        <v>0.64115422969950597</v>
      </c>
      <c r="AH370" s="17">
        <v>0.59786887570133895</v>
      </c>
      <c r="AI370" s="17"/>
      <c r="AJ370" s="17">
        <v>0.61393116606209397</v>
      </c>
      <c r="AK370" s="17">
        <v>0.61588585287459696</v>
      </c>
      <c r="AL370" s="17">
        <v>0.62078440845627103</v>
      </c>
      <c r="AM370" s="17">
        <v>0.63077464509180603</v>
      </c>
      <c r="AN370" s="17"/>
      <c r="AO370" s="17">
        <v>0.620151915899807</v>
      </c>
      <c r="AP370" s="17">
        <v>0.63026286775726204</v>
      </c>
      <c r="AQ370" s="17">
        <v>0.61771152453414302</v>
      </c>
      <c r="AR370" s="17"/>
      <c r="AS370" s="17">
        <v>0.62944707662241295</v>
      </c>
      <c r="AT370" s="17">
        <v>0.62348204139153796</v>
      </c>
      <c r="AU370" s="17">
        <v>0.70874002072759001</v>
      </c>
      <c r="AV370" s="17">
        <v>0.64677882129485997</v>
      </c>
      <c r="AW370" s="17">
        <v>0.59822210337512804</v>
      </c>
      <c r="AX370" s="17"/>
      <c r="AY370" s="17">
        <v>0.65691325528657896</v>
      </c>
      <c r="AZ370" s="17">
        <v>0.61886441812078796</v>
      </c>
      <c r="BA370" s="17">
        <v>0.62112127103546</v>
      </c>
    </row>
    <row r="371" spans="2:53" x14ac:dyDescent="0.35">
      <c r="B371" t="s">
        <v>212</v>
      </c>
      <c r="C371" s="17">
        <v>0.60525984455333903</v>
      </c>
      <c r="D371" s="17">
        <v>0.50543194050818896</v>
      </c>
      <c r="E371" s="17">
        <v>0.70498940844334901</v>
      </c>
      <c r="F371" s="17"/>
      <c r="G371" s="17">
        <v>0.61093875450588397</v>
      </c>
      <c r="H371" s="17">
        <v>0.60991580373228305</v>
      </c>
      <c r="I371" s="17">
        <v>0.61822842159366997</v>
      </c>
      <c r="J371" s="17">
        <v>0.53906250101888598</v>
      </c>
      <c r="K371" s="17"/>
      <c r="L371" s="17">
        <v>0.57593716234330805</v>
      </c>
      <c r="M371" s="17">
        <v>0.57843279525642199</v>
      </c>
      <c r="N371" s="17">
        <v>0.61185482511428602</v>
      </c>
      <c r="O371" s="17">
        <v>0.65744592909354604</v>
      </c>
      <c r="P371" s="17"/>
      <c r="Q371" s="17">
        <v>0.54417544399142004</v>
      </c>
      <c r="R371" s="17">
        <v>0.59348582325432797</v>
      </c>
      <c r="S371" s="17">
        <v>0.68341527825820603</v>
      </c>
      <c r="T371" s="17">
        <v>0.64105879375396402</v>
      </c>
      <c r="U371" s="17">
        <v>0.63912103296788203</v>
      </c>
      <c r="V371" s="17">
        <v>0.49059871204814798</v>
      </c>
      <c r="W371" s="17">
        <v>0.59917773690571197</v>
      </c>
      <c r="X371" s="17">
        <v>0.63048457282835801</v>
      </c>
      <c r="Y371" s="17">
        <v>0.68194207611034996</v>
      </c>
      <c r="Z371" s="17"/>
      <c r="AA371" s="17">
        <v>0.613269763966933</v>
      </c>
      <c r="AB371" s="17">
        <v>0.62776148432595902</v>
      </c>
      <c r="AC371" s="17">
        <v>0.598947865462931</v>
      </c>
      <c r="AD371" s="17">
        <v>0.52652258722064904</v>
      </c>
      <c r="AE371" s="17">
        <v>0.56038641866875305</v>
      </c>
      <c r="AF371" s="17"/>
      <c r="AG371" s="17">
        <v>0.59905401340939202</v>
      </c>
      <c r="AH371" s="17">
        <v>0.61204359462201896</v>
      </c>
      <c r="AI371" s="17"/>
      <c r="AJ371" s="17">
        <v>0.66927450505570196</v>
      </c>
      <c r="AK371" s="17">
        <v>0.61712132718575197</v>
      </c>
      <c r="AL371" s="17">
        <v>0.556150897899228</v>
      </c>
      <c r="AM371" s="17">
        <v>0.58056886748480196</v>
      </c>
      <c r="AN371" s="17"/>
      <c r="AO371" s="17">
        <v>0.73395675386437298</v>
      </c>
      <c r="AP371" s="17">
        <v>0.60052836658370201</v>
      </c>
      <c r="AQ371" s="17">
        <v>0.54582522753469898</v>
      </c>
      <c r="AR371" s="17"/>
      <c r="AS371" s="17">
        <v>0.54811189017264195</v>
      </c>
      <c r="AT371" s="17">
        <v>0.62124517676341795</v>
      </c>
      <c r="AU371" s="17">
        <v>0.68172444118965403</v>
      </c>
      <c r="AV371" s="17">
        <v>0.61766710451754903</v>
      </c>
      <c r="AW371" s="17">
        <v>0.60154909309620896</v>
      </c>
      <c r="AX371" s="17"/>
      <c r="AY371" s="17">
        <v>0.52452720632314598</v>
      </c>
      <c r="AZ371" s="17">
        <v>0.61408646196818395</v>
      </c>
      <c r="BA371" s="17">
        <v>0.61829777215369597</v>
      </c>
    </row>
    <row r="372" spans="2:53" x14ac:dyDescent="0.35">
      <c r="B372" t="s">
        <v>213</v>
      </c>
      <c r="C372" s="17">
        <v>0.59865306565240695</v>
      </c>
      <c r="D372" s="17">
        <v>0.52699120886481898</v>
      </c>
      <c r="E372" s="17">
        <v>0.67024432856965799</v>
      </c>
      <c r="F372" s="17"/>
      <c r="G372" s="17">
        <v>0.59884479314578998</v>
      </c>
      <c r="H372" s="17">
        <v>0.63250877282579399</v>
      </c>
      <c r="I372" s="17">
        <v>0.60704651774541196</v>
      </c>
      <c r="J372" s="17">
        <v>0.43074750799730599</v>
      </c>
      <c r="K372" s="17"/>
      <c r="L372" s="17">
        <v>0.57470616738269797</v>
      </c>
      <c r="M372" s="17">
        <v>0.537601980960837</v>
      </c>
      <c r="N372" s="17">
        <v>0.63190766232307405</v>
      </c>
      <c r="O372" s="17">
        <v>0.65713941105534801</v>
      </c>
      <c r="P372" s="17"/>
      <c r="Q372" s="17">
        <v>0.612772260104825</v>
      </c>
      <c r="R372" s="17">
        <v>0.58821787097869904</v>
      </c>
      <c r="S372" s="17">
        <v>0.66199730394708101</v>
      </c>
      <c r="T372" s="17">
        <v>0.590938289882041</v>
      </c>
      <c r="U372" s="17">
        <v>0.62380824003439195</v>
      </c>
      <c r="V372" s="17">
        <v>0.55694306145113104</v>
      </c>
      <c r="W372" s="17">
        <v>0.61304939329664498</v>
      </c>
      <c r="X372" s="17">
        <v>0.58325652792132998</v>
      </c>
      <c r="Y372" s="17">
        <v>0.56700351766972601</v>
      </c>
      <c r="Z372" s="17"/>
      <c r="AA372" s="17">
        <v>0.588306687876753</v>
      </c>
      <c r="AB372" s="17">
        <v>0.60096858706566703</v>
      </c>
      <c r="AC372" s="17">
        <v>0.61123635293164802</v>
      </c>
      <c r="AD372" s="17">
        <v>0.57389479967855594</v>
      </c>
      <c r="AE372" s="17">
        <v>0.70959350330655602</v>
      </c>
      <c r="AF372" s="17"/>
      <c r="AG372" s="17">
        <v>0.58952784038458805</v>
      </c>
      <c r="AH372" s="17">
        <v>0.608628078845871</v>
      </c>
      <c r="AI372" s="17"/>
      <c r="AJ372" s="17">
        <v>0.63664357297086704</v>
      </c>
      <c r="AK372" s="17">
        <v>0.621774161185914</v>
      </c>
      <c r="AL372" s="17">
        <v>0.57894763170533103</v>
      </c>
      <c r="AM372" s="17">
        <v>0.55864785514252102</v>
      </c>
      <c r="AN372" s="17"/>
      <c r="AO372" s="17">
        <v>0.67509241345618398</v>
      </c>
      <c r="AP372" s="17">
        <v>0.66635706739547895</v>
      </c>
      <c r="AQ372" s="17">
        <v>0.53485430939100898</v>
      </c>
      <c r="AR372" s="17"/>
      <c r="AS372" s="17">
        <v>0.59153666737282296</v>
      </c>
      <c r="AT372" s="17">
        <v>0.60729785035071504</v>
      </c>
      <c r="AU372" s="17">
        <v>0.57790714759109896</v>
      </c>
      <c r="AV372" s="17">
        <v>0.64682010416045399</v>
      </c>
      <c r="AW372" s="17">
        <v>0.63269730939393498</v>
      </c>
      <c r="AX372" s="17"/>
      <c r="AY372" s="17">
        <v>0.57924254700032096</v>
      </c>
      <c r="AZ372" s="17">
        <v>0.61241113101908295</v>
      </c>
      <c r="BA372" s="17">
        <v>0.57232396010713704</v>
      </c>
    </row>
    <row r="373" spans="2:53" x14ac:dyDescent="0.35">
      <c r="B373" t="s">
        <v>214</v>
      </c>
      <c r="C373" s="17">
        <v>0.57639830368187295</v>
      </c>
      <c r="D373" s="17">
        <v>0.54186437158955003</v>
      </c>
      <c r="E373" s="17">
        <v>0.61089821650601495</v>
      </c>
      <c r="F373" s="17"/>
      <c r="G373" s="17">
        <v>0.48833869988246498</v>
      </c>
      <c r="H373" s="17">
        <v>0.59807016547193903</v>
      </c>
      <c r="I373" s="17">
        <v>0.61669180284720004</v>
      </c>
      <c r="J373" s="17">
        <v>0.460004500335572</v>
      </c>
      <c r="K373" s="17"/>
      <c r="L373" s="17">
        <v>0.58447346807515099</v>
      </c>
      <c r="M373" s="17">
        <v>0.49881796936631301</v>
      </c>
      <c r="N373" s="17">
        <v>0.58921512547033295</v>
      </c>
      <c r="O373" s="17">
        <v>0.63538746386619704</v>
      </c>
      <c r="P373" s="17"/>
      <c r="Q373" s="17">
        <v>0.52289213952996505</v>
      </c>
      <c r="R373" s="17">
        <v>0.55800059772710098</v>
      </c>
      <c r="S373" s="17">
        <v>0.68524201056912704</v>
      </c>
      <c r="T373" s="17">
        <v>0.56810862090646497</v>
      </c>
      <c r="U373" s="17">
        <v>0.63815024268693099</v>
      </c>
      <c r="V373" s="17">
        <v>0.51690388298225398</v>
      </c>
      <c r="W373" s="17">
        <v>0.70610959714842203</v>
      </c>
      <c r="X373" s="17">
        <v>0.52992703346366499</v>
      </c>
      <c r="Y373" s="17">
        <v>0.529311014757603</v>
      </c>
      <c r="Z373" s="17"/>
      <c r="AA373" s="17">
        <v>0.59335310425572696</v>
      </c>
      <c r="AB373" s="17">
        <v>0.575821622616291</v>
      </c>
      <c r="AC373" s="17">
        <v>0.55754307776352297</v>
      </c>
      <c r="AD373" s="17">
        <v>0.54251513165885301</v>
      </c>
      <c r="AE373" s="17">
        <v>0.61545450455463802</v>
      </c>
      <c r="AF373" s="17"/>
      <c r="AG373" s="17">
        <v>0.59642484385196604</v>
      </c>
      <c r="AH373" s="17">
        <v>0.55450678905586104</v>
      </c>
      <c r="AI373" s="17"/>
      <c r="AJ373" s="17">
        <v>0.56048602936455305</v>
      </c>
      <c r="AK373" s="17">
        <v>0.60287936018157695</v>
      </c>
      <c r="AL373" s="17">
        <v>0.60711597440296905</v>
      </c>
      <c r="AM373" s="17">
        <v>0.53502894468230699</v>
      </c>
      <c r="AN373" s="17"/>
      <c r="AO373" s="17">
        <v>0.56310913503245896</v>
      </c>
      <c r="AP373" s="17">
        <v>0.62518347413314901</v>
      </c>
      <c r="AQ373" s="17">
        <v>0.55987948821719702</v>
      </c>
      <c r="AR373" s="17"/>
      <c r="AS373" s="17">
        <v>0.59015022084750601</v>
      </c>
      <c r="AT373" s="17">
        <v>0.56913391525729695</v>
      </c>
      <c r="AU373" s="17">
        <v>0.64160151415602495</v>
      </c>
      <c r="AV373" s="17">
        <v>0.76786447380406497</v>
      </c>
      <c r="AW373" s="17">
        <v>0.53786157351439101</v>
      </c>
      <c r="AX373" s="17"/>
      <c r="AY373" s="17">
        <v>0.530018698967895</v>
      </c>
      <c r="AZ373" s="17">
        <v>0.59952269577787698</v>
      </c>
      <c r="BA373" s="17">
        <v>0.57134213572609904</v>
      </c>
    </row>
    <row r="374" spans="2:53" x14ac:dyDescent="0.35">
      <c r="B374" t="s">
        <v>215</v>
      </c>
      <c r="C374" s="17">
        <v>0.54724950609837997</v>
      </c>
      <c r="D374" s="17">
        <v>0.50951291910756402</v>
      </c>
      <c r="E374" s="17">
        <v>0.58494891889571998</v>
      </c>
      <c r="F374" s="17"/>
      <c r="G374" s="17">
        <v>0.58251349311149203</v>
      </c>
      <c r="H374" s="17">
        <v>0.54272046609791702</v>
      </c>
      <c r="I374" s="17">
        <v>0.58781682476830199</v>
      </c>
      <c r="J374" s="17">
        <v>0.40026373074959098</v>
      </c>
      <c r="K374" s="17"/>
      <c r="L374" s="17">
        <v>0.62581389900284801</v>
      </c>
      <c r="M374" s="17">
        <v>0.55718156991507695</v>
      </c>
      <c r="N374" s="17">
        <v>0.47500974238453803</v>
      </c>
      <c r="O374" s="17">
        <v>0.51783060548476201</v>
      </c>
      <c r="P374" s="17"/>
      <c r="Q374" s="17">
        <v>0.53130870250038198</v>
      </c>
      <c r="R374" s="17">
        <v>0.570268960296057</v>
      </c>
      <c r="S374" s="17">
        <v>0.61640565042378204</v>
      </c>
      <c r="T374" s="17">
        <v>0.60320160887316898</v>
      </c>
      <c r="U374" s="17">
        <v>0.58043868071847904</v>
      </c>
      <c r="V374" s="17">
        <v>0.47047617399097502</v>
      </c>
      <c r="W374" s="17">
        <v>0.488137152937268</v>
      </c>
      <c r="X374" s="17">
        <v>0.60091987248822798</v>
      </c>
      <c r="Y374" s="17">
        <v>0.50873604412274998</v>
      </c>
      <c r="Z374" s="17"/>
      <c r="AA374" s="17">
        <v>0.470013179712576</v>
      </c>
      <c r="AB374" s="17">
        <v>0.52119042618908495</v>
      </c>
      <c r="AC374" s="17">
        <v>0.64239775920782405</v>
      </c>
      <c r="AD374" s="17">
        <v>0.572808404408231</v>
      </c>
      <c r="AE374" s="17">
        <v>0.59403105593785799</v>
      </c>
      <c r="AF374" s="17"/>
      <c r="AG374" s="17">
        <v>0.55845443098810599</v>
      </c>
      <c r="AH374" s="17">
        <v>0.53500112095429397</v>
      </c>
      <c r="AI374" s="17"/>
      <c r="AJ374" s="17">
        <v>0.64446713325141003</v>
      </c>
      <c r="AK374" s="17">
        <v>0.56004630962578505</v>
      </c>
      <c r="AL374" s="17">
        <v>0.52509233554526102</v>
      </c>
      <c r="AM374" s="17">
        <v>0.46806522368650599</v>
      </c>
      <c r="AN374" s="17"/>
      <c r="AO374" s="17">
        <v>0.58711059461929904</v>
      </c>
      <c r="AP374" s="17">
        <v>0.53516004513897197</v>
      </c>
      <c r="AQ374" s="17">
        <v>0.53074537742601002</v>
      </c>
      <c r="AR374" s="17"/>
      <c r="AS374" s="17">
        <v>0.53888623372201405</v>
      </c>
      <c r="AT374" s="17">
        <v>0.57423389951341797</v>
      </c>
      <c r="AU374" s="17">
        <v>0.61482965327462702</v>
      </c>
      <c r="AV374" s="17">
        <v>0.56681734458340605</v>
      </c>
      <c r="AW374" s="17">
        <v>0.49356479579420498</v>
      </c>
      <c r="AX374" s="17"/>
      <c r="AY374" s="17">
        <v>0.51111455684621199</v>
      </c>
      <c r="AZ374" s="17">
        <v>0.57338618201834601</v>
      </c>
      <c r="BA374" s="17">
        <v>0.53131556769379995</v>
      </c>
    </row>
    <row r="375" spans="2:53" x14ac:dyDescent="0.35">
      <c r="B375" t="s">
        <v>216</v>
      </c>
      <c r="C375" s="17">
        <v>0.44614133762939501</v>
      </c>
      <c r="D375" s="17">
        <v>0.48673900178815399</v>
      </c>
      <c r="E375" s="17">
        <v>0.40558366610225399</v>
      </c>
      <c r="F375" s="17"/>
      <c r="G375" s="17">
        <v>0.36976365476742901</v>
      </c>
      <c r="H375" s="17">
        <v>0.398556397213498</v>
      </c>
      <c r="I375" s="17">
        <v>0.50426023843757195</v>
      </c>
      <c r="J375" s="17">
        <v>0.55081158105707595</v>
      </c>
      <c r="K375" s="17"/>
      <c r="L375" s="17">
        <v>0.52111342637068703</v>
      </c>
      <c r="M375" s="17">
        <v>0.48980363826225698</v>
      </c>
      <c r="N375" s="17">
        <v>0.35824721328725301</v>
      </c>
      <c r="O375" s="17">
        <v>0.39889408390222603</v>
      </c>
      <c r="P375" s="17"/>
      <c r="Q375" s="17">
        <v>0.46583447744265699</v>
      </c>
      <c r="R375" s="17">
        <v>0.475304054083725</v>
      </c>
      <c r="S375" s="17">
        <v>0.522994129868528</v>
      </c>
      <c r="T375" s="17">
        <v>0.41321660541510502</v>
      </c>
      <c r="U375" s="17">
        <v>0.42063380657377403</v>
      </c>
      <c r="V375" s="17">
        <v>0.43001373068579601</v>
      </c>
      <c r="W375" s="17">
        <v>0.38491108241069899</v>
      </c>
      <c r="X375" s="17">
        <v>0.46742705204176999</v>
      </c>
      <c r="Y375" s="17">
        <v>0.42400552411507297</v>
      </c>
      <c r="Z375" s="17"/>
      <c r="AA375" s="17">
        <v>0.38960391983966702</v>
      </c>
      <c r="AB375" s="17">
        <v>0.37969379238470202</v>
      </c>
      <c r="AC375" s="17">
        <v>0.53262907355590905</v>
      </c>
      <c r="AD375" s="17">
        <v>0.49614627671711897</v>
      </c>
      <c r="AE375" s="17">
        <v>0.55571369632461398</v>
      </c>
      <c r="AF375" s="17"/>
      <c r="AG375" s="17">
        <v>0.43018618421965199</v>
      </c>
      <c r="AH375" s="17">
        <v>0.46358231701290598</v>
      </c>
      <c r="AI375" s="17"/>
      <c r="AJ375" s="17">
        <v>0.46270327642047798</v>
      </c>
      <c r="AK375" s="17">
        <v>0.45038855210140599</v>
      </c>
      <c r="AL375" s="17">
        <v>0.45451352192198302</v>
      </c>
      <c r="AM375" s="17">
        <v>0.41955771447409501</v>
      </c>
      <c r="AN375" s="17"/>
      <c r="AO375" s="17">
        <v>0.41149923680630002</v>
      </c>
      <c r="AP375" s="17">
        <v>0.42846600035877302</v>
      </c>
      <c r="AQ375" s="17">
        <v>0.47086012008981798</v>
      </c>
      <c r="AR375" s="17"/>
      <c r="AS375" s="17">
        <v>0.50879830036270901</v>
      </c>
      <c r="AT375" s="17">
        <v>0.44451326072306202</v>
      </c>
      <c r="AU375" s="17">
        <v>0.59692220014998099</v>
      </c>
      <c r="AV375" s="17">
        <v>0.385023188266929</v>
      </c>
      <c r="AW375" s="17">
        <v>0.30888996330777402</v>
      </c>
      <c r="AX375" s="17"/>
      <c r="AY375" s="17">
        <v>0.46662603304176398</v>
      </c>
      <c r="AZ375" s="17">
        <v>0.449916961975594</v>
      </c>
      <c r="BA375" s="17">
        <v>0.46636294515579302</v>
      </c>
    </row>
    <row r="376" spans="2:53" x14ac:dyDescent="0.35">
      <c r="B376" t="s">
        <v>217</v>
      </c>
      <c r="C376" s="17">
        <v>0.40113629828354802</v>
      </c>
      <c r="D376" s="17">
        <v>0.42892171531203099</v>
      </c>
      <c r="E376" s="17">
        <v>0.37337825258222501</v>
      </c>
      <c r="F376" s="17"/>
      <c r="G376" s="17">
        <v>0.40560569734317498</v>
      </c>
      <c r="H376" s="17">
        <v>0.38242767153631702</v>
      </c>
      <c r="I376" s="17">
        <v>0.43941684586212798</v>
      </c>
      <c r="J376" s="17">
        <v>0.35535444221742202</v>
      </c>
      <c r="K376" s="17"/>
      <c r="L376" s="17">
        <v>0.40133814331677298</v>
      </c>
      <c r="M376" s="17">
        <v>0.44234418971988099</v>
      </c>
      <c r="N376" s="17">
        <v>0.37482307646046797</v>
      </c>
      <c r="O376" s="17">
        <v>0.38282227895132298</v>
      </c>
      <c r="P376" s="17"/>
      <c r="Q376" s="17">
        <v>0.46617200468652598</v>
      </c>
      <c r="R376" s="17">
        <v>0.39774682946140599</v>
      </c>
      <c r="S376" s="17">
        <v>0.32272117844273701</v>
      </c>
      <c r="T376" s="17">
        <v>0.41095741999795699</v>
      </c>
      <c r="U376" s="17">
        <v>0.36478893128976603</v>
      </c>
      <c r="V376" s="17">
        <v>0.37894562217260402</v>
      </c>
      <c r="W376" s="17">
        <v>0.35392365525728398</v>
      </c>
      <c r="X376" s="17">
        <v>0.519181953514119</v>
      </c>
      <c r="Y376" s="17">
        <v>0.40016899142422502</v>
      </c>
      <c r="Z376" s="17"/>
      <c r="AA376" s="17">
        <v>0.34688364326258703</v>
      </c>
      <c r="AB376" s="17">
        <v>0.36993900863731799</v>
      </c>
      <c r="AC376" s="17">
        <v>0.43357246357124801</v>
      </c>
      <c r="AD376" s="17">
        <v>0.48710923304876003</v>
      </c>
      <c r="AE376" s="17">
        <v>0.558750458485756</v>
      </c>
      <c r="AF376" s="17"/>
      <c r="AG376" s="17">
        <v>0.39298869467718001</v>
      </c>
      <c r="AH376" s="17">
        <v>0.41004264865664602</v>
      </c>
      <c r="AI376" s="17"/>
      <c r="AJ376" s="17">
        <v>0.481955824991669</v>
      </c>
      <c r="AK376" s="17">
        <v>0.37928985818491301</v>
      </c>
      <c r="AL376" s="17">
        <v>0.35373084943980898</v>
      </c>
      <c r="AM376" s="17">
        <v>0.39544121763986201</v>
      </c>
      <c r="AN376" s="17"/>
      <c r="AO376" s="17">
        <v>0.48737783603540402</v>
      </c>
      <c r="AP376" s="17">
        <v>0.35174522186515</v>
      </c>
      <c r="AQ376" s="17">
        <v>0.37857106974507099</v>
      </c>
      <c r="AR376" s="17"/>
      <c r="AS376" s="17">
        <v>0.383159877403841</v>
      </c>
      <c r="AT376" s="17">
        <v>0.394562311682706</v>
      </c>
      <c r="AU376" s="17">
        <v>0.40261025282806101</v>
      </c>
      <c r="AV376" s="17">
        <v>0.58405708472387796</v>
      </c>
      <c r="AW376" s="17">
        <v>0.45957570766079398</v>
      </c>
      <c r="AX376" s="17"/>
      <c r="AY376" s="17">
        <v>0.40367081496801399</v>
      </c>
      <c r="AZ376" s="17">
        <v>0.403811936277651</v>
      </c>
      <c r="BA376" s="17">
        <v>0.41599515659745401</v>
      </c>
    </row>
    <row r="377" spans="2:53" x14ac:dyDescent="0.35">
      <c r="B377" t="s">
        <v>92</v>
      </c>
      <c r="C377" s="17">
        <v>5.1087422560676396E-3</v>
      </c>
      <c r="D377" s="17">
        <v>7.8424650526593507E-3</v>
      </c>
      <c r="E377" s="17">
        <v>2.3777124412278799E-3</v>
      </c>
      <c r="F377" s="17"/>
      <c r="G377" s="17">
        <v>7.3071188657721602E-3</v>
      </c>
      <c r="H377" s="17">
        <v>7.5449356679581298E-3</v>
      </c>
      <c r="I377" s="17">
        <v>2.6750527976258302E-3</v>
      </c>
      <c r="J377" s="17">
        <v>0</v>
      </c>
      <c r="K377" s="17"/>
      <c r="L377" s="17">
        <v>3.3682006496174202E-3</v>
      </c>
      <c r="M377" s="17">
        <v>0</v>
      </c>
      <c r="N377" s="17">
        <v>9.6832860028370302E-3</v>
      </c>
      <c r="O377" s="17">
        <v>8.2964556092114394E-3</v>
      </c>
      <c r="P377" s="17"/>
      <c r="Q377" s="17">
        <v>1.4282311261749E-2</v>
      </c>
      <c r="R377" s="17">
        <v>0</v>
      </c>
      <c r="S377" s="17">
        <v>0</v>
      </c>
      <c r="T377" s="17">
        <v>0</v>
      </c>
      <c r="U377" s="17">
        <v>0</v>
      </c>
      <c r="V377" s="17">
        <v>1.6244238820637101E-2</v>
      </c>
      <c r="W377" s="17">
        <v>9.3001428023462701E-3</v>
      </c>
      <c r="X377" s="17">
        <v>0</v>
      </c>
      <c r="Y377" s="17">
        <v>0</v>
      </c>
      <c r="Z377" s="17"/>
      <c r="AA377" s="17">
        <v>0</v>
      </c>
      <c r="AB377" s="17">
        <v>9.2367817595501705E-3</v>
      </c>
      <c r="AC377" s="17">
        <v>7.2978066396189199E-3</v>
      </c>
      <c r="AD377" s="17">
        <v>7.6908504506085704E-3</v>
      </c>
      <c r="AE377" s="17">
        <v>0</v>
      </c>
      <c r="AF377" s="17"/>
      <c r="AG377" s="17">
        <v>4.0750850117508E-3</v>
      </c>
      <c r="AH377" s="17">
        <v>6.2386589810762604E-3</v>
      </c>
      <c r="AI377" s="17"/>
      <c r="AJ377" s="17">
        <v>3.8069754510678001E-3</v>
      </c>
      <c r="AK377" s="17">
        <v>7.7960860065405804E-3</v>
      </c>
      <c r="AL377" s="17">
        <v>3.8677242719079999E-3</v>
      </c>
      <c r="AM377" s="17">
        <v>4.5549840539745902E-3</v>
      </c>
      <c r="AN377" s="17"/>
      <c r="AO377" s="17">
        <v>8.3516757933933695E-3</v>
      </c>
      <c r="AP377" s="17">
        <v>5.5888122879610503E-3</v>
      </c>
      <c r="AQ377" s="17">
        <v>3.4072415038327699E-3</v>
      </c>
      <c r="AR377" s="17"/>
      <c r="AS377" s="17">
        <v>0</v>
      </c>
      <c r="AT377" s="17">
        <v>8.3805079812901105E-3</v>
      </c>
      <c r="AU377" s="17">
        <v>0</v>
      </c>
      <c r="AV377" s="17">
        <v>0</v>
      </c>
      <c r="AW377" s="17">
        <v>0</v>
      </c>
      <c r="AX377" s="17"/>
      <c r="AY377" s="17">
        <v>0</v>
      </c>
      <c r="AZ377" s="17">
        <v>3.6764776494193998E-3</v>
      </c>
      <c r="BA377" s="17">
        <v>0</v>
      </c>
    </row>
    <row r="378" spans="2:53" x14ac:dyDescent="0.35">
      <c r="B378" t="s">
        <v>82</v>
      </c>
      <c r="C378" s="17">
        <v>1.01085432506119E-3</v>
      </c>
      <c r="D378" s="17">
        <v>0</v>
      </c>
      <c r="E378" s="17">
        <v>2.0207128606975502E-3</v>
      </c>
      <c r="F378" s="17"/>
      <c r="G378" s="17">
        <v>0</v>
      </c>
      <c r="H378" s="17">
        <v>2.2767872787561199E-3</v>
      </c>
      <c r="I378" s="17">
        <v>0</v>
      </c>
      <c r="J378" s="17">
        <v>0</v>
      </c>
      <c r="K378" s="17"/>
      <c r="L378" s="17">
        <v>3.7476488125416699E-3</v>
      </c>
      <c r="M378" s="17">
        <v>0</v>
      </c>
      <c r="N378" s="17">
        <v>0</v>
      </c>
      <c r="O378" s="17">
        <v>0</v>
      </c>
      <c r="P378" s="17"/>
      <c r="Q378" s="17">
        <v>0</v>
      </c>
      <c r="R378" s="17">
        <v>0</v>
      </c>
      <c r="S378" s="17">
        <v>0</v>
      </c>
      <c r="T378" s="17">
        <v>0</v>
      </c>
      <c r="U378" s="17">
        <v>1.19083319701622E-2</v>
      </c>
      <c r="V378" s="17">
        <v>0</v>
      </c>
      <c r="W378" s="17">
        <v>0</v>
      </c>
      <c r="X378" s="17">
        <v>0</v>
      </c>
      <c r="Y378" s="17">
        <v>0</v>
      </c>
      <c r="Z378" s="17"/>
      <c r="AA378" s="17">
        <v>0</v>
      </c>
      <c r="AB378" s="17">
        <v>3.8245936414903802E-3</v>
      </c>
      <c r="AC378" s="17">
        <v>0</v>
      </c>
      <c r="AD378" s="17">
        <v>0</v>
      </c>
      <c r="AE378" s="17">
        <v>0</v>
      </c>
      <c r="AF378" s="17"/>
      <c r="AG378" s="17">
        <v>0</v>
      </c>
      <c r="AH378" s="17">
        <v>2.1158446056535E-3</v>
      </c>
      <c r="AI378" s="17"/>
      <c r="AJ378" s="17">
        <v>4.3914244584021102E-3</v>
      </c>
      <c r="AK378" s="17">
        <v>0</v>
      </c>
      <c r="AL378" s="17">
        <v>0</v>
      </c>
      <c r="AM378" s="17">
        <v>0</v>
      </c>
      <c r="AN378" s="17"/>
      <c r="AO378" s="17">
        <v>0</v>
      </c>
      <c r="AP378" s="17">
        <v>0</v>
      </c>
      <c r="AQ378" s="17">
        <v>1.95814660282775E-3</v>
      </c>
      <c r="AR378" s="17"/>
      <c r="AS378" s="17">
        <v>3.1686573244014801E-3</v>
      </c>
      <c r="AT378" s="17">
        <v>0</v>
      </c>
      <c r="AU378" s="17">
        <v>0</v>
      </c>
      <c r="AV378" s="17">
        <v>0</v>
      </c>
      <c r="AW378" s="17">
        <v>0</v>
      </c>
      <c r="AX378" s="17"/>
      <c r="AY378" s="17">
        <v>0</v>
      </c>
      <c r="AZ378" s="17">
        <v>0</v>
      </c>
      <c r="BA378" s="17">
        <v>1.1485767604530401E-2</v>
      </c>
    </row>
    <row r="379" spans="2:53" x14ac:dyDescent="0.35">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row>
    <row r="380" spans="2:53" x14ac:dyDescent="0.35">
      <c r="B380" s="6" t="s">
        <v>219</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row>
    <row r="381" spans="2:53" x14ac:dyDescent="0.35">
      <c r="B381" s="24" t="s">
        <v>116</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row>
    <row r="382" spans="2:53" x14ac:dyDescent="0.35">
      <c r="B382" t="s">
        <v>205</v>
      </c>
      <c r="C382" s="17">
        <v>0.40008309239437501</v>
      </c>
      <c r="D382" s="17">
        <v>0.40067017153197698</v>
      </c>
      <c r="E382" s="17">
        <v>0.39949862044245699</v>
      </c>
      <c r="F382" s="17"/>
      <c r="G382" s="17">
        <v>0.442043683636621</v>
      </c>
      <c r="H382" s="17">
        <v>0.36475815548134799</v>
      </c>
      <c r="I382" s="17">
        <v>0.42257392757157702</v>
      </c>
      <c r="J382" s="17">
        <v>0.429601550473174</v>
      </c>
      <c r="K382" s="17"/>
      <c r="L382" s="17">
        <v>0.40422765066349098</v>
      </c>
      <c r="M382" s="17">
        <v>0.41574224305298102</v>
      </c>
      <c r="N382" s="17">
        <v>0.38842471452604899</v>
      </c>
      <c r="O382" s="17">
        <v>0.39103862765081798</v>
      </c>
      <c r="P382" s="17"/>
      <c r="Q382" s="17">
        <v>0.42078533566353798</v>
      </c>
      <c r="R382" s="17">
        <v>0.38642264518938901</v>
      </c>
      <c r="S382" s="17">
        <v>0.469165124625392</v>
      </c>
      <c r="T382" s="17">
        <v>0.33210467678161698</v>
      </c>
      <c r="U382" s="17">
        <v>0.46001286870257302</v>
      </c>
      <c r="V382" s="17">
        <v>0.35220667046264997</v>
      </c>
      <c r="W382" s="17">
        <v>0.35478507422601102</v>
      </c>
      <c r="X382" s="17">
        <v>0.34228422635167899</v>
      </c>
      <c r="Y382" s="17">
        <v>0.452709555168888</v>
      </c>
      <c r="Z382" s="17"/>
      <c r="AA382" s="17">
        <v>0.448753590114431</v>
      </c>
      <c r="AB382" s="17">
        <v>0.44672862529702201</v>
      </c>
      <c r="AC382" s="17">
        <v>0.35254122880615701</v>
      </c>
      <c r="AD382" s="17">
        <v>0.35402870163994699</v>
      </c>
      <c r="AE382" s="17">
        <v>0.59433678537453205</v>
      </c>
      <c r="AF382" s="17"/>
      <c r="AG382" s="17">
        <v>0.41413673230452502</v>
      </c>
      <c r="AH382" s="17">
        <v>0.38465440927592898</v>
      </c>
      <c r="AI382" s="17"/>
      <c r="AJ382" s="17">
        <v>0.38091420824217997</v>
      </c>
      <c r="AK382" s="17">
        <v>0.35382509327112599</v>
      </c>
      <c r="AL382" s="17">
        <v>0.41957088751527799</v>
      </c>
      <c r="AM382" s="17">
        <v>0.447719227622703</v>
      </c>
      <c r="AN382" s="17"/>
      <c r="AO382" s="17">
        <v>0.37043677739436398</v>
      </c>
      <c r="AP382" s="17">
        <v>0.38596932305891402</v>
      </c>
      <c r="AQ382" s="17">
        <v>0.421789323781666</v>
      </c>
      <c r="AR382" s="17"/>
      <c r="AS382" s="17">
        <v>0.45915878686758199</v>
      </c>
      <c r="AT382" s="17">
        <v>0.37944211541511602</v>
      </c>
      <c r="AU382" s="17">
        <v>0.41145512450810601</v>
      </c>
      <c r="AV382" s="17">
        <v>0.308109280808674</v>
      </c>
      <c r="AW382" s="17">
        <v>0.38681003531327501</v>
      </c>
      <c r="AX382" s="17"/>
      <c r="AY382" s="17">
        <v>0.407201247201737</v>
      </c>
      <c r="AZ382" s="17">
        <v>0.38424210302281597</v>
      </c>
      <c r="BA382" s="17">
        <v>0.41534379244896902</v>
      </c>
    </row>
    <row r="383" spans="2:53" x14ac:dyDescent="0.35">
      <c r="B383" t="s">
        <v>208</v>
      </c>
      <c r="C383" s="17">
        <v>0.335080474703775</v>
      </c>
      <c r="D383" s="17">
        <v>0.344097028472027</v>
      </c>
      <c r="E383" s="17">
        <v>0.32610396294757099</v>
      </c>
      <c r="F383" s="17"/>
      <c r="G383" s="17">
        <v>0.26369467131714303</v>
      </c>
      <c r="H383" s="17">
        <v>0.29976059579320502</v>
      </c>
      <c r="I383" s="17">
        <v>0.37311719829224499</v>
      </c>
      <c r="J383" s="17">
        <v>0.443506796420919</v>
      </c>
      <c r="K383" s="17"/>
      <c r="L383" s="17">
        <v>0.40667892278168399</v>
      </c>
      <c r="M383" s="17">
        <v>0.34640200815919697</v>
      </c>
      <c r="N383" s="17">
        <v>0.30666842901876501</v>
      </c>
      <c r="O383" s="17">
        <v>0.26807490450078503</v>
      </c>
      <c r="P383" s="17"/>
      <c r="Q383" s="17">
        <v>0.37877487206759602</v>
      </c>
      <c r="R383" s="17">
        <v>0.332000083851966</v>
      </c>
      <c r="S383" s="17">
        <v>0.32567561432512299</v>
      </c>
      <c r="T383" s="17">
        <v>0.26940184577294102</v>
      </c>
      <c r="U383" s="17">
        <v>0.38848287822746702</v>
      </c>
      <c r="V383" s="17">
        <v>0.30066364604817097</v>
      </c>
      <c r="W383" s="17">
        <v>0.41431804763665597</v>
      </c>
      <c r="X383" s="17">
        <v>0.29548661126839998</v>
      </c>
      <c r="Y383" s="17">
        <v>0.29650156192479499</v>
      </c>
      <c r="Z383" s="17"/>
      <c r="AA383" s="17">
        <v>0.26350657403205602</v>
      </c>
      <c r="AB383" s="17">
        <v>0.25845694125230201</v>
      </c>
      <c r="AC383" s="17">
        <v>0.44113950493068899</v>
      </c>
      <c r="AD383" s="17">
        <v>0.37875966613638601</v>
      </c>
      <c r="AE383" s="17">
        <v>0.198603818523961</v>
      </c>
      <c r="AF383" s="17"/>
      <c r="AG383" s="17">
        <v>0.33791410408089401</v>
      </c>
      <c r="AH383" s="17">
        <v>0.33196959595533598</v>
      </c>
      <c r="AI383" s="17"/>
      <c r="AJ383" s="17">
        <v>0.33096446996573398</v>
      </c>
      <c r="AK383" s="17">
        <v>0.32427859002305598</v>
      </c>
      <c r="AL383" s="17">
        <v>0.34006897290044702</v>
      </c>
      <c r="AM383" s="17">
        <v>0.34549370866329598</v>
      </c>
      <c r="AN383" s="17"/>
      <c r="AO383" s="17">
        <v>0.312464056106453</v>
      </c>
      <c r="AP383" s="17">
        <v>0.305877640416434</v>
      </c>
      <c r="AQ383" s="17">
        <v>0.35888830062655203</v>
      </c>
      <c r="AR383" s="17"/>
      <c r="AS383" s="17">
        <v>0.31596682444396401</v>
      </c>
      <c r="AT383" s="17">
        <v>0.354798394980265</v>
      </c>
      <c r="AU383" s="17">
        <v>0.36492472412700799</v>
      </c>
      <c r="AV383" s="17">
        <v>0.109851597531007</v>
      </c>
      <c r="AW383" s="17">
        <v>0.28488253067236802</v>
      </c>
      <c r="AX383" s="17"/>
      <c r="AY383" s="17">
        <v>0.36954743823639802</v>
      </c>
      <c r="AZ383" s="17">
        <v>0.34372879231939102</v>
      </c>
      <c r="BA383" s="17">
        <v>0.33204740469631699</v>
      </c>
    </row>
    <row r="384" spans="2:53" x14ac:dyDescent="0.35">
      <c r="B384" t="s">
        <v>207</v>
      </c>
      <c r="C384" s="17">
        <v>0.28636694156841702</v>
      </c>
      <c r="D384" s="17">
        <v>0.28092895907941701</v>
      </c>
      <c r="E384" s="17">
        <v>0.29178077428069099</v>
      </c>
      <c r="F384" s="17"/>
      <c r="G384" s="17">
        <v>0.26755855166251302</v>
      </c>
      <c r="H384" s="17">
        <v>0.278839049508117</v>
      </c>
      <c r="I384" s="17">
        <v>0.28295586442567</v>
      </c>
      <c r="J384" s="17">
        <v>0.349210373775931</v>
      </c>
      <c r="K384" s="17"/>
      <c r="L384" s="17">
        <v>0.34306464864251301</v>
      </c>
      <c r="M384" s="17">
        <v>0.27138758689043402</v>
      </c>
      <c r="N384" s="17">
        <v>0.29565641271872301</v>
      </c>
      <c r="O384" s="17">
        <v>0.23376112495468701</v>
      </c>
      <c r="P384" s="17"/>
      <c r="Q384" s="17">
        <v>0.30827647506364397</v>
      </c>
      <c r="R384" s="17">
        <v>0.281113589514771</v>
      </c>
      <c r="S384" s="17">
        <v>0.24052682036456999</v>
      </c>
      <c r="T384" s="17">
        <v>0.33428719045136901</v>
      </c>
      <c r="U384" s="17">
        <v>0.255188433659992</v>
      </c>
      <c r="V384" s="17">
        <v>0.296566249379903</v>
      </c>
      <c r="W384" s="17">
        <v>0.26264475773350199</v>
      </c>
      <c r="X384" s="17">
        <v>0.29173220539578598</v>
      </c>
      <c r="Y384" s="17">
        <v>0.28393109816240902</v>
      </c>
      <c r="Z384" s="17"/>
      <c r="AA384" s="17">
        <v>0.20382918730709301</v>
      </c>
      <c r="AB384" s="17">
        <v>0.27441578777188502</v>
      </c>
      <c r="AC384" s="17">
        <v>0.34053929451294901</v>
      </c>
      <c r="AD384" s="17">
        <v>0.404804036139359</v>
      </c>
      <c r="AE384" s="17">
        <v>0.36736306516668599</v>
      </c>
      <c r="AF384" s="17"/>
      <c r="AG384" s="17">
        <v>0.29327732806301399</v>
      </c>
      <c r="AH384" s="17">
        <v>0.27878042561007699</v>
      </c>
      <c r="AI384" s="17"/>
      <c r="AJ384" s="17">
        <v>0.28613458110304901</v>
      </c>
      <c r="AK384" s="17">
        <v>0.28927533163917302</v>
      </c>
      <c r="AL384" s="17">
        <v>0.27640063572967</v>
      </c>
      <c r="AM384" s="17">
        <v>0.29250275814096599</v>
      </c>
      <c r="AN384" s="17"/>
      <c r="AO384" s="17">
        <v>0.314763347595792</v>
      </c>
      <c r="AP384" s="17">
        <v>0.25293869921816797</v>
      </c>
      <c r="AQ384" s="17">
        <v>0.28330323059143803</v>
      </c>
      <c r="AR384" s="17"/>
      <c r="AS384" s="17">
        <v>0.26700671379680002</v>
      </c>
      <c r="AT384" s="17">
        <v>0.27472556314866903</v>
      </c>
      <c r="AU384" s="17">
        <v>0.31422611308055298</v>
      </c>
      <c r="AV384" s="17">
        <v>0.22440360074462601</v>
      </c>
      <c r="AW384" s="17">
        <v>0.31356584408271299</v>
      </c>
      <c r="AX384" s="17"/>
      <c r="AY384" s="17">
        <v>0.27424415171233502</v>
      </c>
      <c r="AZ384" s="17">
        <v>0.29426330585061</v>
      </c>
      <c r="BA384" s="17">
        <v>0.37639058365734201</v>
      </c>
    </row>
    <row r="385" spans="2:53" x14ac:dyDescent="0.35">
      <c r="B385" t="s">
        <v>211</v>
      </c>
      <c r="C385" s="17">
        <v>0.28186931465218301</v>
      </c>
      <c r="D385" s="17">
        <v>0.30618220211274499</v>
      </c>
      <c r="E385" s="17">
        <v>0.257664399367872</v>
      </c>
      <c r="F385" s="17"/>
      <c r="G385" s="17">
        <v>0.25474372998857098</v>
      </c>
      <c r="H385" s="17">
        <v>0.29049201653183698</v>
      </c>
      <c r="I385" s="17">
        <v>0.282902426115959</v>
      </c>
      <c r="J385" s="17">
        <v>0.27337815932446202</v>
      </c>
      <c r="K385" s="17"/>
      <c r="L385" s="17">
        <v>0.395854327522772</v>
      </c>
      <c r="M385" s="17">
        <v>0.247740788701586</v>
      </c>
      <c r="N385" s="17">
        <v>0.2371181803329</v>
      </c>
      <c r="O385" s="17">
        <v>0.23083892255667901</v>
      </c>
      <c r="P385" s="17"/>
      <c r="Q385" s="17">
        <v>0.36795674214943103</v>
      </c>
      <c r="R385" s="17">
        <v>0.29940070673022401</v>
      </c>
      <c r="S385" s="17">
        <v>0.22962611013141601</v>
      </c>
      <c r="T385" s="17">
        <v>0.215913443606876</v>
      </c>
      <c r="U385" s="17">
        <v>0.24692119733967099</v>
      </c>
      <c r="V385" s="17">
        <v>0.313538746818388</v>
      </c>
      <c r="W385" s="17">
        <v>0.16745844880600599</v>
      </c>
      <c r="X385" s="17">
        <v>0.25874228506902502</v>
      </c>
      <c r="Y385" s="17">
        <v>0.33116672453823798</v>
      </c>
      <c r="Z385" s="17"/>
      <c r="AA385" s="17">
        <v>0.22700671621961799</v>
      </c>
      <c r="AB385" s="17">
        <v>0.256624843295712</v>
      </c>
      <c r="AC385" s="17">
        <v>0.32027362972196799</v>
      </c>
      <c r="AD385" s="17">
        <v>0.34993599947133802</v>
      </c>
      <c r="AE385" s="17">
        <v>0.27500366408244398</v>
      </c>
      <c r="AF385" s="17"/>
      <c r="AG385" s="17">
        <v>0.28930825821177802</v>
      </c>
      <c r="AH385" s="17">
        <v>0.27370252628626701</v>
      </c>
      <c r="AI385" s="17"/>
      <c r="AJ385" s="17">
        <v>0.28888302041963698</v>
      </c>
      <c r="AK385" s="17">
        <v>0.23776162145615301</v>
      </c>
      <c r="AL385" s="17">
        <v>0.30442865398240998</v>
      </c>
      <c r="AM385" s="17">
        <v>0.30149768492835799</v>
      </c>
      <c r="AN385" s="17"/>
      <c r="AO385" s="17">
        <v>0.291138800251312</v>
      </c>
      <c r="AP385" s="17">
        <v>0.27544627464655502</v>
      </c>
      <c r="AQ385" s="17">
        <v>0.28309531857411502</v>
      </c>
      <c r="AR385" s="17"/>
      <c r="AS385" s="17">
        <v>0.299950723798587</v>
      </c>
      <c r="AT385" s="17">
        <v>0.25199565626877202</v>
      </c>
      <c r="AU385" s="17">
        <v>0.34674686677613697</v>
      </c>
      <c r="AV385" s="17">
        <v>0.49300724265544799</v>
      </c>
      <c r="AW385" s="17">
        <v>0.27239465894545101</v>
      </c>
      <c r="AX385" s="17"/>
      <c r="AY385" s="17">
        <v>0.33118955162657399</v>
      </c>
      <c r="AZ385" s="17">
        <v>0.26057265333647101</v>
      </c>
      <c r="BA385" s="17">
        <v>0.30551947326144901</v>
      </c>
    </row>
    <row r="386" spans="2:53" x14ac:dyDescent="0.35">
      <c r="B386" t="s">
        <v>212</v>
      </c>
      <c r="C386" s="17">
        <v>0.24323028451761</v>
      </c>
      <c r="D386" s="17">
        <v>0.18177766637333601</v>
      </c>
      <c r="E386" s="17">
        <v>0.30440999501452698</v>
      </c>
      <c r="F386" s="17"/>
      <c r="G386" s="17">
        <v>0.354829650655688</v>
      </c>
      <c r="H386" s="17">
        <v>0.24045281362266299</v>
      </c>
      <c r="I386" s="17">
        <v>0.21664500063565401</v>
      </c>
      <c r="J386" s="17">
        <v>0.21198353597522501</v>
      </c>
      <c r="K386" s="17"/>
      <c r="L386" s="17">
        <v>0.206405090236572</v>
      </c>
      <c r="M386" s="17">
        <v>0.21227716181829301</v>
      </c>
      <c r="N386" s="17">
        <v>0.26567603170923598</v>
      </c>
      <c r="O386" s="17">
        <v>0.29676582158144599</v>
      </c>
      <c r="P386" s="17"/>
      <c r="Q386" s="17">
        <v>0.18429473461747301</v>
      </c>
      <c r="R386" s="17">
        <v>0.20264621481262499</v>
      </c>
      <c r="S386" s="17">
        <v>0.30576220062722298</v>
      </c>
      <c r="T386" s="17">
        <v>0.28631248766143103</v>
      </c>
      <c r="U386" s="17">
        <v>0.22056861817184201</v>
      </c>
      <c r="V386" s="17">
        <v>0.21491392296643599</v>
      </c>
      <c r="W386" s="17">
        <v>0.32321947620243702</v>
      </c>
      <c r="X386" s="17">
        <v>0.28007496840479201</v>
      </c>
      <c r="Y386" s="17">
        <v>0.25208307059339502</v>
      </c>
      <c r="Z386" s="17"/>
      <c r="AA386" s="17">
        <v>0.30669683169332701</v>
      </c>
      <c r="AB386" s="17">
        <v>0.25061287448487302</v>
      </c>
      <c r="AC386" s="17">
        <v>0.20976514343178401</v>
      </c>
      <c r="AD386" s="17">
        <v>0.173443393789562</v>
      </c>
      <c r="AE386" s="17">
        <v>0</v>
      </c>
      <c r="AF386" s="17"/>
      <c r="AG386" s="17">
        <v>0.237143498439222</v>
      </c>
      <c r="AH386" s="17">
        <v>0.24991261693921901</v>
      </c>
      <c r="AI386" s="17"/>
      <c r="AJ386" s="17">
        <v>0.24149445268335801</v>
      </c>
      <c r="AK386" s="17">
        <v>0.269791582340275</v>
      </c>
      <c r="AL386" s="17">
        <v>0.22131144331703501</v>
      </c>
      <c r="AM386" s="17">
        <v>0.236726946392152</v>
      </c>
      <c r="AN386" s="17"/>
      <c r="AO386" s="17">
        <v>0.29655271213867102</v>
      </c>
      <c r="AP386" s="17">
        <v>0.25320858663555901</v>
      </c>
      <c r="AQ386" s="17">
        <v>0.21709340545209299</v>
      </c>
      <c r="AR386" s="17"/>
      <c r="AS386" s="17">
        <v>0.175425975765759</v>
      </c>
      <c r="AT386" s="17">
        <v>0.29365160980576799</v>
      </c>
      <c r="AU386" s="17">
        <v>0.27262216303598502</v>
      </c>
      <c r="AV386" s="17">
        <v>7.3810101927957505E-2</v>
      </c>
      <c r="AW386" s="17">
        <v>0.248811394990445</v>
      </c>
      <c r="AX386" s="17"/>
      <c r="AY386" s="17">
        <v>0.16567241684942799</v>
      </c>
      <c r="AZ386" s="17">
        <v>0.26581170002591298</v>
      </c>
      <c r="BA386" s="17">
        <v>0.206942163138253</v>
      </c>
    </row>
    <row r="387" spans="2:53" x14ac:dyDescent="0.35">
      <c r="B387" t="s">
        <v>206</v>
      </c>
      <c r="C387" s="17">
        <v>0.220860720512086</v>
      </c>
      <c r="D387" s="17">
        <v>0.185424751761953</v>
      </c>
      <c r="E387" s="17">
        <v>0.25613932010276902</v>
      </c>
      <c r="F387" s="17"/>
      <c r="G387" s="17">
        <v>0.166647812395604</v>
      </c>
      <c r="H387" s="17">
        <v>0.24714539414871201</v>
      </c>
      <c r="I387" s="17">
        <v>0.22492628680471499</v>
      </c>
      <c r="J387" s="17">
        <v>0.16020261388555401</v>
      </c>
      <c r="K387" s="17"/>
      <c r="L387" s="17">
        <v>0.134074782926597</v>
      </c>
      <c r="M387" s="17">
        <v>0.20734332732258101</v>
      </c>
      <c r="N387" s="17">
        <v>0.240561468731749</v>
      </c>
      <c r="O387" s="17">
        <v>0.31245523196987202</v>
      </c>
      <c r="P387" s="17"/>
      <c r="Q387" s="17">
        <v>0.123789466349396</v>
      </c>
      <c r="R387" s="17">
        <v>0.21750216321407601</v>
      </c>
      <c r="S387" s="17">
        <v>0.26871158486334301</v>
      </c>
      <c r="T387" s="17">
        <v>0.233084137847517</v>
      </c>
      <c r="U387" s="17">
        <v>0.25455078081448901</v>
      </c>
      <c r="V387" s="17">
        <v>0.24604855780821</v>
      </c>
      <c r="W387" s="17">
        <v>0.29256270204309598</v>
      </c>
      <c r="X387" s="17">
        <v>0.21770661763171101</v>
      </c>
      <c r="Y387" s="17">
        <v>0.212089039327156</v>
      </c>
      <c r="Z387" s="17"/>
      <c r="AA387" s="17">
        <v>0.28125041625194502</v>
      </c>
      <c r="AB387" s="17">
        <v>0.26633203030258801</v>
      </c>
      <c r="AC387" s="17">
        <v>0.13651287240993101</v>
      </c>
      <c r="AD387" s="17">
        <v>0.145295432868223</v>
      </c>
      <c r="AE387" s="17">
        <v>0.18403757092702999</v>
      </c>
      <c r="AF387" s="17"/>
      <c r="AG387" s="17">
        <v>0.228484972732997</v>
      </c>
      <c r="AH387" s="17">
        <v>0.21249049242287901</v>
      </c>
      <c r="AI387" s="17"/>
      <c r="AJ387" s="17">
        <v>0.19577780121543201</v>
      </c>
      <c r="AK387" s="17">
        <v>0.23182891719195201</v>
      </c>
      <c r="AL387" s="17">
        <v>0.22878207528427499</v>
      </c>
      <c r="AM387" s="17">
        <v>0.224297766752486</v>
      </c>
      <c r="AN387" s="17"/>
      <c r="AO387" s="17">
        <v>0.22233690791372099</v>
      </c>
      <c r="AP387" s="17">
        <v>0.25841073316058</v>
      </c>
      <c r="AQ387" s="17">
        <v>0.202269394018949</v>
      </c>
      <c r="AR387" s="17"/>
      <c r="AS387" s="17">
        <v>0.22687925837824399</v>
      </c>
      <c r="AT387" s="17">
        <v>0.205457785939134</v>
      </c>
      <c r="AU387" s="17">
        <v>0.17169682316978499</v>
      </c>
      <c r="AV387" s="17">
        <v>0.221793006217334</v>
      </c>
      <c r="AW387" s="17">
        <v>0.22629613798027401</v>
      </c>
      <c r="AX387" s="17"/>
      <c r="AY387" s="17">
        <v>0.181888978180726</v>
      </c>
      <c r="AZ387" s="17">
        <v>0.21837603593378399</v>
      </c>
      <c r="BA387" s="17">
        <v>0.19294552646270799</v>
      </c>
    </row>
    <row r="388" spans="2:53" x14ac:dyDescent="0.35">
      <c r="B388" t="s">
        <v>213</v>
      </c>
      <c r="C388" s="17">
        <v>0.155912796059787</v>
      </c>
      <c r="D388" s="17">
        <v>0.132735104684535</v>
      </c>
      <c r="E388" s="17">
        <v>0.17898755660124599</v>
      </c>
      <c r="F388" s="17"/>
      <c r="G388" s="17">
        <v>0.152189513089973</v>
      </c>
      <c r="H388" s="17">
        <v>0.179909873802653</v>
      </c>
      <c r="I388" s="17">
        <v>0.15409612599582501</v>
      </c>
      <c r="J388" s="17">
        <v>6.6338184727427002E-2</v>
      </c>
      <c r="K388" s="17"/>
      <c r="L388" s="17">
        <v>9.5293081154928905E-2</v>
      </c>
      <c r="M388" s="17">
        <v>0.12353021198925999</v>
      </c>
      <c r="N388" s="17">
        <v>0.200549410119441</v>
      </c>
      <c r="O388" s="17">
        <v>0.21682323917069601</v>
      </c>
      <c r="P388" s="17"/>
      <c r="Q388" s="17">
        <v>0.15896838790076101</v>
      </c>
      <c r="R388" s="17">
        <v>0.14610005090065101</v>
      </c>
      <c r="S388" s="17">
        <v>0.146391503589023</v>
      </c>
      <c r="T388" s="17">
        <v>0.17288195887890501</v>
      </c>
      <c r="U388" s="17">
        <v>0.14167010270276501</v>
      </c>
      <c r="V388" s="17">
        <v>0.213594921777226</v>
      </c>
      <c r="W388" s="17">
        <v>0.12490477287964601</v>
      </c>
      <c r="X388" s="17">
        <v>0.18678153592857999</v>
      </c>
      <c r="Y388" s="17">
        <v>0.12801204501499</v>
      </c>
      <c r="Z388" s="17"/>
      <c r="AA388" s="17">
        <v>0.204266971717911</v>
      </c>
      <c r="AB388" s="17">
        <v>0.15786847274155899</v>
      </c>
      <c r="AC388" s="17">
        <v>0.13115634177159699</v>
      </c>
      <c r="AD388" s="17">
        <v>0.110891985039895</v>
      </c>
      <c r="AE388" s="17">
        <v>8.7870944153251307E-2</v>
      </c>
      <c r="AF388" s="17"/>
      <c r="AG388" s="17">
        <v>0.14873986582556001</v>
      </c>
      <c r="AH388" s="17">
        <v>0.163787543692582</v>
      </c>
      <c r="AI388" s="17"/>
      <c r="AJ388" s="17">
        <v>0.14527150434255001</v>
      </c>
      <c r="AK388" s="17">
        <v>0.18248987485081999</v>
      </c>
      <c r="AL388" s="17">
        <v>0.15536727290583599</v>
      </c>
      <c r="AM388" s="17">
        <v>0.137975259243971</v>
      </c>
      <c r="AN388" s="17"/>
      <c r="AO388" s="17">
        <v>0.199067303581417</v>
      </c>
      <c r="AP388" s="17">
        <v>0.18105999668867301</v>
      </c>
      <c r="AQ388" s="17">
        <v>0.12501334892000299</v>
      </c>
      <c r="AR388" s="17"/>
      <c r="AS388" s="17">
        <v>0.125579845563736</v>
      </c>
      <c r="AT388" s="17">
        <v>0.17826115570891299</v>
      </c>
      <c r="AU388" s="17">
        <v>3.8587097538753501E-2</v>
      </c>
      <c r="AV388" s="17">
        <v>0.230521546431432</v>
      </c>
      <c r="AW388" s="17">
        <v>0.204584169531244</v>
      </c>
      <c r="AX388" s="17"/>
      <c r="AY388" s="17">
        <v>0.110832581701285</v>
      </c>
      <c r="AZ388" s="17">
        <v>0.182236951993623</v>
      </c>
      <c r="BA388" s="17">
        <v>8.2548340314317695E-2</v>
      </c>
    </row>
    <row r="389" spans="2:53" x14ac:dyDescent="0.35">
      <c r="B389" t="s">
        <v>214</v>
      </c>
      <c r="C389" s="17">
        <v>0.15582355315299701</v>
      </c>
      <c r="D389" s="17">
        <v>0.16321301682264799</v>
      </c>
      <c r="E389" s="17">
        <v>0.148466905679078</v>
      </c>
      <c r="F389" s="17"/>
      <c r="G389" s="17">
        <v>0.13562568517054599</v>
      </c>
      <c r="H389" s="17">
        <v>0.180792427746615</v>
      </c>
      <c r="I389" s="17">
        <v>0.13692265937329001</v>
      </c>
      <c r="J389" s="17">
        <v>0.13365863215493801</v>
      </c>
      <c r="K389" s="17"/>
      <c r="L389" s="17">
        <v>0.114289880013641</v>
      </c>
      <c r="M389" s="17">
        <v>0.126398513879807</v>
      </c>
      <c r="N389" s="17">
        <v>0.224046969641298</v>
      </c>
      <c r="O389" s="17">
        <v>0.17226723343054801</v>
      </c>
      <c r="P389" s="17"/>
      <c r="Q389" s="17">
        <v>0.11228025796204399</v>
      </c>
      <c r="R389" s="17">
        <v>0.17250178885164999</v>
      </c>
      <c r="S389" s="17">
        <v>0.215076413186406</v>
      </c>
      <c r="T389" s="17">
        <v>0.15036205257195001</v>
      </c>
      <c r="U389" s="17">
        <v>0.20536950050597</v>
      </c>
      <c r="V389" s="17">
        <v>0.17192845819587901</v>
      </c>
      <c r="W389" s="17">
        <v>0.195731545759528</v>
      </c>
      <c r="X389" s="17">
        <v>0.103177982554399</v>
      </c>
      <c r="Y389" s="17">
        <v>9.9715469435758403E-2</v>
      </c>
      <c r="Z389" s="17"/>
      <c r="AA389" s="17">
        <v>0.194578982169647</v>
      </c>
      <c r="AB389" s="17">
        <v>0.17135640960113999</v>
      </c>
      <c r="AC389" s="17">
        <v>0.108397473341245</v>
      </c>
      <c r="AD389" s="17">
        <v>0.135867049945291</v>
      </c>
      <c r="AE389" s="17">
        <v>6.3312508924202801E-2</v>
      </c>
      <c r="AF389" s="17"/>
      <c r="AG389" s="17">
        <v>0.16025199321383901</v>
      </c>
      <c r="AH389" s="17">
        <v>0.15096182346271</v>
      </c>
      <c r="AI389" s="17"/>
      <c r="AJ389" s="17">
        <v>0.137450658337996</v>
      </c>
      <c r="AK389" s="17">
        <v>0.16533538756403501</v>
      </c>
      <c r="AL389" s="17">
        <v>0.163242761480419</v>
      </c>
      <c r="AM389" s="17">
        <v>0.15534129619428799</v>
      </c>
      <c r="AN389" s="17"/>
      <c r="AO389" s="17">
        <v>0.13679681533648899</v>
      </c>
      <c r="AP389" s="17">
        <v>0.15813186320926201</v>
      </c>
      <c r="AQ389" s="17">
        <v>0.161441370472485</v>
      </c>
      <c r="AR389" s="17"/>
      <c r="AS389" s="17">
        <v>0.18079716228029599</v>
      </c>
      <c r="AT389" s="17">
        <v>0.12718355908741799</v>
      </c>
      <c r="AU389" s="17">
        <v>0.16447584381140201</v>
      </c>
      <c r="AV389" s="17">
        <v>0.23954273744586899</v>
      </c>
      <c r="AW389" s="17">
        <v>0.16883268159284601</v>
      </c>
      <c r="AX389" s="17"/>
      <c r="AY389" s="17">
        <v>0.156261264435273</v>
      </c>
      <c r="AZ389" s="17">
        <v>0.13893645662713799</v>
      </c>
      <c r="BA389" s="17">
        <v>0.128052608856949</v>
      </c>
    </row>
    <row r="390" spans="2:53" x14ac:dyDescent="0.35">
      <c r="B390" t="s">
        <v>215</v>
      </c>
      <c r="C390" s="17">
        <v>0.155425671379154</v>
      </c>
      <c r="D390" s="17">
        <v>0.14485621763449399</v>
      </c>
      <c r="E390" s="17">
        <v>0.16594818676964099</v>
      </c>
      <c r="F390" s="17"/>
      <c r="G390" s="17">
        <v>0.187600144393503</v>
      </c>
      <c r="H390" s="17">
        <v>0.16966994066524099</v>
      </c>
      <c r="I390" s="17">
        <v>0.14084316408810901</v>
      </c>
      <c r="J390" s="17">
        <v>0.10555376446511699</v>
      </c>
      <c r="K390" s="17"/>
      <c r="L390" s="17">
        <v>0.18224711593973</v>
      </c>
      <c r="M390" s="17">
        <v>0.19206588818670001</v>
      </c>
      <c r="N390" s="17">
        <v>0.115994671060381</v>
      </c>
      <c r="O390" s="17">
        <v>0.123277072209765</v>
      </c>
      <c r="P390" s="17"/>
      <c r="Q390" s="17">
        <v>0.17761242581321501</v>
      </c>
      <c r="R390" s="17">
        <v>0.17022227248888799</v>
      </c>
      <c r="S390" s="17">
        <v>0.14948688362731699</v>
      </c>
      <c r="T390" s="17">
        <v>0.13965102830694101</v>
      </c>
      <c r="U390" s="17">
        <v>0.16103692767863001</v>
      </c>
      <c r="V390" s="17">
        <v>0.13367470815432</v>
      </c>
      <c r="W390" s="17">
        <v>0.166158164525917</v>
      </c>
      <c r="X390" s="17">
        <v>0.210858922738309</v>
      </c>
      <c r="Y390" s="17">
        <v>0.112047500802071</v>
      </c>
      <c r="Z390" s="17"/>
      <c r="AA390" s="17">
        <v>9.8124683009615604E-2</v>
      </c>
      <c r="AB390" s="17">
        <v>0.14259422980445299</v>
      </c>
      <c r="AC390" s="17">
        <v>0.22936846283825801</v>
      </c>
      <c r="AD390" s="17">
        <v>0.162179246198356</v>
      </c>
      <c r="AE390" s="17">
        <v>0.1224071794609</v>
      </c>
      <c r="AF390" s="17"/>
      <c r="AG390" s="17">
        <v>0.153617253952885</v>
      </c>
      <c r="AH390" s="17">
        <v>0.15741102888042499</v>
      </c>
      <c r="AI390" s="17"/>
      <c r="AJ390" s="17">
        <v>0.190765065714043</v>
      </c>
      <c r="AK390" s="17">
        <v>0.178127611283287</v>
      </c>
      <c r="AL390" s="17">
        <v>0.14558332969357901</v>
      </c>
      <c r="AM390" s="17">
        <v>0.109522396639334</v>
      </c>
      <c r="AN390" s="17"/>
      <c r="AO390" s="17">
        <v>0.165986924435399</v>
      </c>
      <c r="AP390" s="17">
        <v>0.121548962760836</v>
      </c>
      <c r="AQ390" s="17">
        <v>0.16506530852757301</v>
      </c>
      <c r="AR390" s="17"/>
      <c r="AS390" s="17">
        <v>0.15142886630077601</v>
      </c>
      <c r="AT390" s="17">
        <v>0.17255920507436801</v>
      </c>
      <c r="AU390" s="17">
        <v>0.142996001934489</v>
      </c>
      <c r="AV390" s="17">
        <v>0.15231973910570301</v>
      </c>
      <c r="AW390" s="17">
        <v>0.14892369554947901</v>
      </c>
      <c r="AX390" s="17"/>
      <c r="AY390" s="17">
        <v>0.13460150401013299</v>
      </c>
      <c r="AZ390" s="17">
        <v>0.17717260197312701</v>
      </c>
      <c r="BA390" s="17">
        <v>0.17435379882167301</v>
      </c>
    </row>
    <row r="391" spans="2:53" x14ac:dyDescent="0.35">
      <c r="B391" t="s">
        <v>210</v>
      </c>
      <c r="C391" s="17">
        <v>0.137592320451394</v>
      </c>
      <c r="D391" s="17">
        <v>0.12419809222981</v>
      </c>
      <c r="E391" s="17">
        <v>0.15092706565301001</v>
      </c>
      <c r="F391" s="17"/>
      <c r="G391" s="17">
        <v>0.14022816673963401</v>
      </c>
      <c r="H391" s="17">
        <v>0.13566463411452001</v>
      </c>
      <c r="I391" s="17">
        <v>0.128757160069425</v>
      </c>
      <c r="J391" s="17">
        <v>0.17000694487793899</v>
      </c>
      <c r="K391" s="17"/>
      <c r="L391" s="17">
        <v>0.10395419603158799</v>
      </c>
      <c r="M391" s="17">
        <v>0.140243914786577</v>
      </c>
      <c r="N391" s="17">
        <v>0.15048743007472101</v>
      </c>
      <c r="O391" s="17">
        <v>0.156373698452793</v>
      </c>
      <c r="P391" s="17"/>
      <c r="Q391" s="17">
        <v>9.9704604954044401E-2</v>
      </c>
      <c r="R391" s="17">
        <v>0.124608098660744</v>
      </c>
      <c r="S391" s="17">
        <v>0.19570179810042099</v>
      </c>
      <c r="T391" s="17">
        <v>0.192189878021475</v>
      </c>
      <c r="U391" s="17">
        <v>0.13718567827587699</v>
      </c>
      <c r="V391" s="17">
        <v>9.7788481371484298E-2</v>
      </c>
      <c r="W391" s="17">
        <v>0.16059713966408901</v>
      </c>
      <c r="X391" s="17">
        <v>0.17411792285525099</v>
      </c>
      <c r="Y391" s="17">
        <v>0.116281726319032</v>
      </c>
      <c r="Z391" s="17"/>
      <c r="AA391" s="17">
        <v>0.18131520770303799</v>
      </c>
      <c r="AB391" s="17">
        <v>0.15680643148083001</v>
      </c>
      <c r="AC391" s="17">
        <v>0.11164860933946701</v>
      </c>
      <c r="AD391" s="17">
        <v>9.6404229577436398E-2</v>
      </c>
      <c r="AE391" s="17">
        <v>0.160967530473513</v>
      </c>
      <c r="AF391" s="17"/>
      <c r="AG391" s="17">
        <v>0.134079224707608</v>
      </c>
      <c r="AH391" s="17">
        <v>0.14144914625183899</v>
      </c>
      <c r="AI391" s="17"/>
      <c r="AJ391" s="17">
        <v>0.14663739971513301</v>
      </c>
      <c r="AK391" s="17">
        <v>0.13452880859251101</v>
      </c>
      <c r="AL391" s="17">
        <v>0.15023162698881401</v>
      </c>
      <c r="AM391" s="17">
        <v>0.121472453860574</v>
      </c>
      <c r="AN391" s="17"/>
      <c r="AO391" s="17">
        <v>0.13730168541743001</v>
      </c>
      <c r="AP391" s="17">
        <v>0.15504637474647501</v>
      </c>
      <c r="AQ391" s="17">
        <v>0.132458789070761</v>
      </c>
      <c r="AR391" s="17"/>
      <c r="AS391" s="17">
        <v>0.122921451234135</v>
      </c>
      <c r="AT391" s="17">
        <v>0.15959717954604599</v>
      </c>
      <c r="AU391" s="17">
        <v>0.105942967381024</v>
      </c>
      <c r="AV391" s="17">
        <v>7.3810101927957505E-2</v>
      </c>
      <c r="AW391" s="17">
        <v>0.15569895221479499</v>
      </c>
      <c r="AX391" s="17"/>
      <c r="AY391" s="17">
        <v>0.12949874657986399</v>
      </c>
      <c r="AZ391" s="17">
        <v>0.13339958655092901</v>
      </c>
      <c r="BA391" s="17">
        <v>0.116167144034987</v>
      </c>
    </row>
    <row r="392" spans="2:53" x14ac:dyDescent="0.35">
      <c r="B392" t="s">
        <v>209</v>
      </c>
      <c r="C392" s="17">
        <v>0.12821728364891299</v>
      </c>
      <c r="D392" s="17">
        <v>0.14028727262083601</v>
      </c>
      <c r="E392" s="17">
        <v>0.116200896824358</v>
      </c>
      <c r="F392" s="17"/>
      <c r="G392" s="17">
        <v>0.15989467010049199</v>
      </c>
      <c r="H392" s="17">
        <v>0.123410826812545</v>
      </c>
      <c r="I392" s="17">
        <v>0.110924757042977</v>
      </c>
      <c r="J392" s="17">
        <v>0.16620021417014599</v>
      </c>
      <c r="K392" s="17"/>
      <c r="L392" s="17">
        <v>0.13368233839907101</v>
      </c>
      <c r="M392" s="17">
        <v>0.150379408259952</v>
      </c>
      <c r="N392" s="17">
        <v>8.8415057904536007E-2</v>
      </c>
      <c r="O392" s="17">
        <v>0.134560703829122</v>
      </c>
      <c r="P392" s="17"/>
      <c r="Q392" s="17">
        <v>0.14609539517842901</v>
      </c>
      <c r="R392" s="17">
        <v>0.154922607619598</v>
      </c>
      <c r="S392" s="17">
        <v>8.3087813669375205E-2</v>
      </c>
      <c r="T392" s="17">
        <v>0.10945405021042801</v>
      </c>
      <c r="U392" s="17">
        <v>0.12335215456262801</v>
      </c>
      <c r="V392" s="17">
        <v>0.10851913958506899</v>
      </c>
      <c r="W392" s="17">
        <v>0.136347822988409</v>
      </c>
      <c r="X392" s="17">
        <v>0.12374868977282701</v>
      </c>
      <c r="Y392" s="17">
        <v>0.13738949000801701</v>
      </c>
      <c r="Z392" s="17"/>
      <c r="AA392" s="17">
        <v>0.11764984181985599</v>
      </c>
      <c r="AB392" s="17">
        <v>0.11406469035814699</v>
      </c>
      <c r="AC392" s="17">
        <v>0.15307894537528499</v>
      </c>
      <c r="AD392" s="17">
        <v>6.9355963344423302E-2</v>
      </c>
      <c r="AE392" s="17">
        <v>0.38015189483218897</v>
      </c>
      <c r="AF392" s="17"/>
      <c r="AG392" s="17">
        <v>0.11676642319697</v>
      </c>
      <c r="AH392" s="17">
        <v>0.140788524870127</v>
      </c>
      <c r="AI392" s="17"/>
      <c r="AJ392" s="17">
        <v>0.15563401705510099</v>
      </c>
      <c r="AK392" s="17">
        <v>0.11573732841423701</v>
      </c>
      <c r="AL392" s="17">
        <v>0.10057553949711801</v>
      </c>
      <c r="AM392" s="17">
        <v>0.142061699040225</v>
      </c>
      <c r="AN392" s="17"/>
      <c r="AO392" s="17">
        <v>0.14509012456359699</v>
      </c>
      <c r="AP392" s="17">
        <v>0.113304547495298</v>
      </c>
      <c r="AQ392" s="17">
        <v>0.124942316043592</v>
      </c>
      <c r="AR392" s="17"/>
      <c r="AS392" s="17">
        <v>0.11781357612706</v>
      </c>
      <c r="AT392" s="17">
        <v>0.12552686116874401</v>
      </c>
      <c r="AU392" s="17">
        <v>0.16106232553738201</v>
      </c>
      <c r="AV392" s="17">
        <v>0.361826666110797</v>
      </c>
      <c r="AW392" s="17">
        <v>0.11904120271671501</v>
      </c>
      <c r="AX392" s="17"/>
      <c r="AY392" s="17">
        <v>0.106996263644242</v>
      </c>
      <c r="AZ392" s="17">
        <v>0.127837542003639</v>
      </c>
      <c r="BA392" s="17">
        <v>0.17997079072855299</v>
      </c>
    </row>
    <row r="393" spans="2:53" x14ac:dyDescent="0.35">
      <c r="B393" t="s">
        <v>216</v>
      </c>
      <c r="C393" s="17">
        <v>0.112658774951462</v>
      </c>
      <c r="D393" s="17">
        <v>0.142416710417783</v>
      </c>
      <c r="E393" s="17">
        <v>8.3032992815684797E-2</v>
      </c>
      <c r="F393" s="17"/>
      <c r="G393" s="17">
        <v>6.1216252605564299E-2</v>
      </c>
      <c r="H393" s="17">
        <v>8.9840612021619304E-2</v>
      </c>
      <c r="I393" s="17">
        <v>0.14717071931818099</v>
      </c>
      <c r="J393" s="17">
        <v>0.157870161313581</v>
      </c>
      <c r="K393" s="17"/>
      <c r="L393" s="17">
        <v>0.116851358374344</v>
      </c>
      <c r="M393" s="17">
        <v>0.16400533312823301</v>
      </c>
      <c r="N393" s="17">
        <v>8.0839705145452898E-2</v>
      </c>
      <c r="O393" s="17">
        <v>8.2694262554057499E-2</v>
      </c>
      <c r="P393" s="17"/>
      <c r="Q393" s="17">
        <v>0.16277290359956201</v>
      </c>
      <c r="R393" s="17">
        <v>0.105183725072554</v>
      </c>
      <c r="S393" s="17">
        <v>0.107210535099733</v>
      </c>
      <c r="T393" s="17">
        <v>8.7744461494060802E-2</v>
      </c>
      <c r="U393" s="17">
        <v>0.121402093181538</v>
      </c>
      <c r="V393" s="17">
        <v>8.2589056659232205E-2</v>
      </c>
      <c r="W393" s="17">
        <v>6.1329815946746101E-2</v>
      </c>
      <c r="X393" s="17">
        <v>0.120429737565779</v>
      </c>
      <c r="Y393" s="17">
        <v>0.135155140990112</v>
      </c>
      <c r="Z393" s="17"/>
      <c r="AA393" s="17">
        <v>9.6444810508781606E-2</v>
      </c>
      <c r="AB393" s="17">
        <v>0.101955678720081</v>
      </c>
      <c r="AC393" s="17">
        <v>0.146025052269463</v>
      </c>
      <c r="AD393" s="17">
        <v>0.125549166486604</v>
      </c>
      <c r="AE393" s="17">
        <v>0.21406153085166099</v>
      </c>
      <c r="AF393" s="17"/>
      <c r="AG393" s="17">
        <v>0.104989613775287</v>
      </c>
      <c r="AH393" s="17">
        <v>0.121078306000216</v>
      </c>
      <c r="AI393" s="17"/>
      <c r="AJ393" s="17">
        <v>0.10851213090922</v>
      </c>
      <c r="AK393" s="17">
        <v>9.9796546147181406E-2</v>
      </c>
      <c r="AL393" s="17">
        <v>0.125750155552632</v>
      </c>
      <c r="AM393" s="17">
        <v>0.11795828398609801</v>
      </c>
      <c r="AN393" s="17"/>
      <c r="AO393" s="17">
        <v>4.7752677442655302E-2</v>
      </c>
      <c r="AP393" s="17">
        <v>0.108185696595339</v>
      </c>
      <c r="AQ393" s="17">
        <v>0.14425947529708</v>
      </c>
      <c r="AR393" s="17"/>
      <c r="AS393" s="17">
        <v>0.15247512877365199</v>
      </c>
      <c r="AT393" s="17">
        <v>0.111361187778541</v>
      </c>
      <c r="AU393" s="17">
        <v>0.17379083993946201</v>
      </c>
      <c r="AV393" s="17">
        <v>8.0739880753695994E-2</v>
      </c>
      <c r="AW393" s="17">
        <v>5.1190687942604403E-2</v>
      </c>
      <c r="AX393" s="17"/>
      <c r="AY393" s="17">
        <v>0.15155308451817601</v>
      </c>
      <c r="AZ393" s="17">
        <v>0.118512270169966</v>
      </c>
      <c r="BA393" s="17">
        <v>0.12778837474400401</v>
      </c>
    </row>
    <row r="394" spans="2:53" x14ac:dyDescent="0.35">
      <c r="B394" t="s">
        <v>217</v>
      </c>
      <c r="C394" s="17">
        <v>8.7741717740926997E-2</v>
      </c>
      <c r="D394" s="17">
        <v>0.117087620882366</v>
      </c>
      <c r="E394" s="17">
        <v>5.8526138117472801E-2</v>
      </c>
      <c r="F394" s="17"/>
      <c r="G394" s="17">
        <v>5.7904254414431797E-2</v>
      </c>
      <c r="H394" s="17">
        <v>0.105118655522896</v>
      </c>
      <c r="I394" s="17">
        <v>8.4145924635447594E-2</v>
      </c>
      <c r="J394" s="17">
        <v>6.0385867804485203E-2</v>
      </c>
      <c r="K394" s="17"/>
      <c r="L394" s="17">
        <v>7.7145367238821094E-2</v>
      </c>
      <c r="M394" s="17">
        <v>0.11193637986095401</v>
      </c>
      <c r="N394" s="17">
        <v>8.8518705946660198E-2</v>
      </c>
      <c r="O394" s="17">
        <v>7.3497555614834301E-2</v>
      </c>
      <c r="P394" s="17"/>
      <c r="Q394" s="17">
        <v>0.147537666840584</v>
      </c>
      <c r="R394" s="17">
        <v>6.1619205644926699E-2</v>
      </c>
      <c r="S394" s="17">
        <v>4.3385791436674502E-2</v>
      </c>
      <c r="T394" s="17">
        <v>2.3448067464547001E-2</v>
      </c>
      <c r="U394" s="17">
        <v>0.122343656721472</v>
      </c>
      <c r="V394" s="17">
        <v>0.140957910801363</v>
      </c>
      <c r="W394" s="17">
        <v>6.8950995288630995E-2</v>
      </c>
      <c r="X394" s="17">
        <v>6.8257517987875799E-2</v>
      </c>
      <c r="Y394" s="17">
        <v>8.2551594031104306E-2</v>
      </c>
      <c r="Z394" s="17"/>
      <c r="AA394" s="17">
        <v>8.6308511025363993E-2</v>
      </c>
      <c r="AB394" s="17">
        <v>6.6385742452226296E-2</v>
      </c>
      <c r="AC394" s="17">
        <v>7.3103376525704505E-2</v>
      </c>
      <c r="AD394" s="17">
        <v>0.16256423166283801</v>
      </c>
      <c r="AE394" s="17">
        <v>7.0429625696104101E-2</v>
      </c>
      <c r="AF394" s="17"/>
      <c r="AG394" s="17">
        <v>8.5294817699474598E-2</v>
      </c>
      <c r="AH394" s="17">
        <v>9.0428028590176499E-2</v>
      </c>
      <c r="AI394" s="17"/>
      <c r="AJ394" s="17">
        <v>0.116241811652356</v>
      </c>
      <c r="AK394" s="17">
        <v>9.15621898132669E-2</v>
      </c>
      <c r="AL394" s="17">
        <v>7.5596429955367195E-2</v>
      </c>
      <c r="AM394" s="17">
        <v>6.96505537294307E-2</v>
      </c>
      <c r="AN394" s="17"/>
      <c r="AO394" s="17">
        <v>0.10855803370827199</v>
      </c>
      <c r="AP394" s="17">
        <v>8.6685099228159201E-2</v>
      </c>
      <c r="AQ394" s="17">
        <v>7.78593789241743E-2</v>
      </c>
      <c r="AR394" s="17"/>
      <c r="AS394" s="17">
        <v>7.5356132537413301E-2</v>
      </c>
      <c r="AT394" s="17">
        <v>9.2082016378486301E-2</v>
      </c>
      <c r="AU394" s="17">
        <v>6.16263221669145E-2</v>
      </c>
      <c r="AV394" s="17">
        <v>0.19867119602348701</v>
      </c>
      <c r="AW394" s="17">
        <v>0.115015123098716</v>
      </c>
      <c r="AX394" s="17"/>
      <c r="AY394" s="17">
        <v>9.35791066960273E-2</v>
      </c>
      <c r="AZ394" s="17">
        <v>9.5160891977746007E-2</v>
      </c>
      <c r="BA394" s="17">
        <v>7.5244577198960702E-2</v>
      </c>
    </row>
    <row r="395" spans="2:53" x14ac:dyDescent="0.35">
      <c r="B395" t="s">
        <v>82</v>
      </c>
      <c r="C395" s="17">
        <v>5.60611810413189E-3</v>
      </c>
      <c r="D395" s="17">
        <v>7.4439829214412896E-3</v>
      </c>
      <c r="E395" s="17">
        <v>3.7764151419004202E-3</v>
      </c>
      <c r="F395" s="17"/>
      <c r="G395" s="17">
        <v>0</v>
      </c>
      <c r="H395" s="17">
        <v>0</v>
      </c>
      <c r="I395" s="17">
        <v>1.6932778604282699E-2</v>
      </c>
      <c r="J395" s="17">
        <v>0</v>
      </c>
      <c r="K395" s="17"/>
      <c r="L395" s="17">
        <v>8.6918176274967604E-3</v>
      </c>
      <c r="M395" s="17">
        <v>9.2135537066902196E-3</v>
      </c>
      <c r="N395" s="17">
        <v>3.9095271627025696E-3</v>
      </c>
      <c r="O395" s="17">
        <v>0</v>
      </c>
      <c r="P395" s="17"/>
      <c r="Q395" s="17">
        <v>7.7027696245554099E-3</v>
      </c>
      <c r="R395" s="17">
        <v>0</v>
      </c>
      <c r="S395" s="17">
        <v>2.2305995949276399E-2</v>
      </c>
      <c r="T395" s="17">
        <v>1.1896472961171901E-2</v>
      </c>
      <c r="U395" s="17">
        <v>0</v>
      </c>
      <c r="V395" s="17">
        <v>7.8723241881357205E-3</v>
      </c>
      <c r="W395" s="17">
        <v>0</v>
      </c>
      <c r="X395" s="17">
        <v>0</v>
      </c>
      <c r="Y395" s="17">
        <v>0</v>
      </c>
      <c r="Z395" s="17"/>
      <c r="AA395" s="17">
        <v>0</v>
      </c>
      <c r="AB395" s="17">
        <v>0</v>
      </c>
      <c r="AC395" s="17">
        <v>8.8861218819033094E-3</v>
      </c>
      <c r="AD395" s="17">
        <v>9.5420939587218395E-3</v>
      </c>
      <c r="AE395" s="17">
        <v>9.38179605111749E-2</v>
      </c>
      <c r="AF395" s="17"/>
      <c r="AG395" s="17">
        <v>6.5812909117593504E-3</v>
      </c>
      <c r="AH395" s="17">
        <v>4.5355319548637096E-3</v>
      </c>
      <c r="AI395" s="17"/>
      <c r="AJ395" s="17">
        <v>0</v>
      </c>
      <c r="AK395" s="17">
        <v>3.7912740533926799E-3</v>
      </c>
      <c r="AL395" s="17">
        <v>5.5836969346649097E-3</v>
      </c>
      <c r="AM395" s="17">
        <v>1.2446677706505999E-2</v>
      </c>
      <c r="AN395" s="17"/>
      <c r="AO395" s="17">
        <v>0</v>
      </c>
      <c r="AP395" s="17">
        <v>0</v>
      </c>
      <c r="AQ395" s="17">
        <v>1.08514914435147E-2</v>
      </c>
      <c r="AR395" s="17"/>
      <c r="AS395" s="17">
        <v>1.02012220089426E-2</v>
      </c>
      <c r="AT395" s="17">
        <v>0</v>
      </c>
      <c r="AU395" s="17">
        <v>3.43694523351981E-2</v>
      </c>
      <c r="AV395" s="17">
        <v>0</v>
      </c>
      <c r="AW395" s="17">
        <v>0</v>
      </c>
      <c r="AX395" s="17"/>
      <c r="AY395" s="17">
        <v>1.7213464592177201E-2</v>
      </c>
      <c r="AZ395" s="17">
        <v>2.1218302980258699E-3</v>
      </c>
      <c r="BA395" s="17">
        <v>1.4918097719425301E-2</v>
      </c>
    </row>
    <row r="396" spans="2:53" x14ac:dyDescent="0.35">
      <c r="B396" t="s">
        <v>114</v>
      </c>
      <c r="C396" s="17">
        <v>1.15691376177251E-2</v>
      </c>
      <c r="D396" s="17">
        <v>9.7469652999672297E-3</v>
      </c>
      <c r="E396" s="17">
        <v>1.33832177699197E-2</v>
      </c>
      <c r="F396" s="17"/>
      <c r="G396" s="17">
        <v>7.1910680589308898E-3</v>
      </c>
      <c r="H396" s="17">
        <v>1.49521903464667E-2</v>
      </c>
      <c r="I396" s="17">
        <v>8.6921959556201904E-3</v>
      </c>
      <c r="J396" s="17">
        <v>1.13865594435495E-2</v>
      </c>
      <c r="K396" s="17"/>
      <c r="L396" s="17">
        <v>1.47079164296258E-2</v>
      </c>
      <c r="M396" s="17">
        <v>3.95762757096315E-3</v>
      </c>
      <c r="N396" s="17">
        <v>3.8606461304893898E-3</v>
      </c>
      <c r="O396" s="17">
        <v>2.2978065249718099E-2</v>
      </c>
      <c r="P396" s="17"/>
      <c r="Q396" s="17">
        <v>0</v>
      </c>
      <c r="R396" s="17">
        <v>2.2275849494217299E-2</v>
      </c>
      <c r="S396" s="17">
        <v>1.9997297068646301E-2</v>
      </c>
      <c r="T396" s="17">
        <v>3.1179486457826099E-2</v>
      </c>
      <c r="U396" s="17">
        <v>0</v>
      </c>
      <c r="V396" s="17">
        <v>0</v>
      </c>
      <c r="W396" s="17">
        <v>0</v>
      </c>
      <c r="X396" s="17">
        <v>3.39951700262014E-2</v>
      </c>
      <c r="Y396" s="17">
        <v>7.9161006804769601E-3</v>
      </c>
      <c r="Z396" s="17"/>
      <c r="AA396" s="17">
        <v>4.3349063871883104E-3</v>
      </c>
      <c r="AB396" s="17">
        <v>2.1608418977456301E-2</v>
      </c>
      <c r="AC396" s="17">
        <v>3.5295631827697801E-3</v>
      </c>
      <c r="AD396" s="17">
        <v>0</v>
      </c>
      <c r="AE396" s="17">
        <v>0</v>
      </c>
      <c r="AF396" s="17"/>
      <c r="AG396" s="17">
        <v>7.1162998960325897E-3</v>
      </c>
      <c r="AH396" s="17">
        <v>1.6457652096898399E-2</v>
      </c>
      <c r="AI396" s="17"/>
      <c r="AJ396" s="17">
        <v>3.7498803112340101E-3</v>
      </c>
      <c r="AK396" s="17">
        <v>2.510427885499E-2</v>
      </c>
      <c r="AL396" s="17">
        <v>1.19435575517191E-2</v>
      </c>
      <c r="AM396" s="17">
        <v>3.9545810372871998E-3</v>
      </c>
      <c r="AN396" s="17"/>
      <c r="AO396" s="17">
        <v>6.8174128010035596E-3</v>
      </c>
      <c r="AP396" s="17">
        <v>1.7562200798634499E-2</v>
      </c>
      <c r="AQ396" s="17">
        <v>1.1467717192704599E-2</v>
      </c>
      <c r="AR396" s="17"/>
      <c r="AS396" s="17">
        <v>1.22113732822169E-2</v>
      </c>
      <c r="AT396" s="17">
        <v>1.0873478397834299E-2</v>
      </c>
      <c r="AU396" s="17">
        <v>0</v>
      </c>
      <c r="AV396" s="17">
        <v>0</v>
      </c>
      <c r="AW396" s="17">
        <v>2.31035474934373E-2</v>
      </c>
      <c r="AX396" s="17"/>
      <c r="AY396" s="17">
        <v>9.3030323646921299E-3</v>
      </c>
      <c r="AZ396" s="17">
        <v>1.0170928072020999E-2</v>
      </c>
      <c r="BA396" s="17">
        <v>0</v>
      </c>
    </row>
    <row r="397" spans="2:53" x14ac:dyDescent="0.35">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row>
    <row r="398" spans="2:53" x14ac:dyDescent="0.35">
      <c r="B398" s="6" t="s">
        <v>238</v>
      </c>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row>
    <row r="399" spans="2:53" x14ac:dyDescent="0.35">
      <c r="B399" s="24" t="s">
        <v>84</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row>
    <row r="400" spans="2:53" x14ac:dyDescent="0.35">
      <c r="B400" t="s">
        <v>220</v>
      </c>
      <c r="C400" s="17">
        <v>0.40118307393062302</v>
      </c>
      <c r="D400" s="17">
        <v>0.38757534886418099</v>
      </c>
      <c r="E400" s="17">
        <v>0.41477739406978698</v>
      </c>
      <c r="F400" s="17"/>
      <c r="G400" s="17">
        <v>0.36681613003149099</v>
      </c>
      <c r="H400" s="17">
        <v>0.36677309827661497</v>
      </c>
      <c r="I400" s="17">
        <v>0.435543652218918</v>
      </c>
      <c r="J400" s="17">
        <v>0.477131317456022</v>
      </c>
      <c r="K400" s="17"/>
      <c r="L400" s="17">
        <v>0.36142590387219597</v>
      </c>
      <c r="M400" s="17">
        <v>0.39895315010513699</v>
      </c>
      <c r="N400" s="17">
        <v>0.36323602632894098</v>
      </c>
      <c r="O400" s="17">
        <v>0.47743807255743298</v>
      </c>
      <c r="P400" s="17"/>
      <c r="Q400" s="17">
        <v>0.37137170150771798</v>
      </c>
      <c r="R400" s="17">
        <v>0.360282866839365</v>
      </c>
      <c r="S400" s="17">
        <v>0.52777302873699905</v>
      </c>
      <c r="T400" s="17">
        <v>0.39883096608086399</v>
      </c>
      <c r="U400" s="17">
        <v>0.46110053847725602</v>
      </c>
      <c r="V400" s="17">
        <v>0.36508049138602799</v>
      </c>
      <c r="W400" s="17">
        <v>0.42245353225738003</v>
      </c>
      <c r="X400" s="17">
        <v>0.343653682713424</v>
      </c>
      <c r="Y400" s="17">
        <v>0.39666599572561201</v>
      </c>
      <c r="Z400" s="17"/>
      <c r="AA400" s="17">
        <v>0.45718581929500701</v>
      </c>
      <c r="AB400" s="17">
        <v>0.41531369820782998</v>
      </c>
      <c r="AC400" s="17">
        <v>0.35157613006857102</v>
      </c>
      <c r="AD400" s="17">
        <v>0.32543033028833501</v>
      </c>
      <c r="AE400" s="17">
        <v>0.43487341307025101</v>
      </c>
      <c r="AF400" s="17"/>
      <c r="AG400" s="17">
        <v>0.41827688011005099</v>
      </c>
      <c r="AH400" s="17">
        <v>0.38249740457321901</v>
      </c>
      <c r="AI400" s="17"/>
      <c r="AJ400" s="17">
        <v>0.38363842403903797</v>
      </c>
      <c r="AK400" s="17">
        <v>0.37677145712340598</v>
      </c>
      <c r="AL400" s="17">
        <v>0.40370353934854603</v>
      </c>
      <c r="AM400" s="17">
        <v>0.43997655291339199</v>
      </c>
      <c r="AN400" s="17"/>
      <c r="AO400" s="17">
        <v>0.41707600201728001</v>
      </c>
      <c r="AP400" s="17">
        <v>0.43164151209340001</v>
      </c>
      <c r="AQ400" s="17">
        <v>0.38501698979388999</v>
      </c>
      <c r="AR400" s="17"/>
      <c r="AS400" s="17">
        <v>0.373572023530996</v>
      </c>
      <c r="AT400" s="17">
        <v>0.39972899661449302</v>
      </c>
      <c r="AU400" s="17">
        <v>0.435587936406031</v>
      </c>
      <c r="AV400" s="17">
        <v>0.23708862482370899</v>
      </c>
      <c r="AW400" s="17">
        <v>0.422139493707062</v>
      </c>
      <c r="AX400" s="17"/>
      <c r="AY400" s="17">
        <v>0.33732332474308002</v>
      </c>
      <c r="AZ400" s="17">
        <v>0.431845442795527</v>
      </c>
      <c r="BA400" s="17">
        <v>0.38161603953538398</v>
      </c>
    </row>
    <row r="401" spans="2:53" x14ac:dyDescent="0.35">
      <c r="B401" t="s">
        <v>221</v>
      </c>
      <c r="C401" s="17">
        <v>0.35615505417536703</v>
      </c>
      <c r="D401" s="17">
        <v>0.298296121778445</v>
      </c>
      <c r="E401" s="17">
        <v>0.41395698991947399</v>
      </c>
      <c r="F401" s="17"/>
      <c r="G401" s="17">
        <v>0.42626376621228201</v>
      </c>
      <c r="H401" s="17">
        <v>0.37354863298971003</v>
      </c>
      <c r="I401" s="17">
        <v>0.31047546736063603</v>
      </c>
      <c r="J401" s="17">
        <v>0.346179086521546</v>
      </c>
      <c r="K401" s="17"/>
      <c r="L401" s="17">
        <v>0.33860062140212499</v>
      </c>
      <c r="M401" s="17">
        <v>0.31572227407349901</v>
      </c>
      <c r="N401" s="17">
        <v>0.38827911711176</v>
      </c>
      <c r="O401" s="17">
        <v>0.38631937770908797</v>
      </c>
      <c r="P401" s="17"/>
      <c r="Q401" s="17">
        <v>0.42989873172323101</v>
      </c>
      <c r="R401" s="17">
        <v>0.40349019638311101</v>
      </c>
      <c r="S401" s="17">
        <v>0.311752000029419</v>
      </c>
      <c r="T401" s="17">
        <v>0.29592580602061902</v>
      </c>
      <c r="U401" s="17">
        <v>0.29606961073933302</v>
      </c>
      <c r="V401" s="17">
        <v>0.28742767750674902</v>
      </c>
      <c r="W401" s="17">
        <v>0.46033924687979599</v>
      </c>
      <c r="X401" s="17">
        <v>0.36396796093267503</v>
      </c>
      <c r="Y401" s="17">
        <v>0.30430044240242998</v>
      </c>
      <c r="Z401" s="17"/>
      <c r="AA401" s="17">
        <v>0.38667925435556499</v>
      </c>
      <c r="AB401" s="17">
        <v>0.392575579048281</v>
      </c>
      <c r="AC401" s="17">
        <v>0.34077952973679798</v>
      </c>
      <c r="AD401" s="17">
        <v>0.31077362449365498</v>
      </c>
      <c r="AE401" s="17">
        <v>0.15118345307745401</v>
      </c>
      <c r="AF401" s="17"/>
      <c r="AG401" s="17">
        <v>0.35010186307011598</v>
      </c>
      <c r="AH401" s="17">
        <v>0.362771949579624</v>
      </c>
      <c r="AI401" s="17"/>
      <c r="AJ401" s="17">
        <v>0.38259299187079598</v>
      </c>
      <c r="AK401" s="17">
        <v>0.33161876792647599</v>
      </c>
      <c r="AL401" s="17">
        <v>0.34658169129738198</v>
      </c>
      <c r="AM401" s="17">
        <v>0.36718696432831699</v>
      </c>
      <c r="AN401" s="17"/>
      <c r="AO401" s="17">
        <v>0.37997122603446998</v>
      </c>
      <c r="AP401" s="17">
        <v>0.36083171900718802</v>
      </c>
      <c r="AQ401" s="17">
        <v>0.34498335181659101</v>
      </c>
      <c r="AR401" s="17"/>
      <c r="AS401" s="17">
        <v>0.40422309851255001</v>
      </c>
      <c r="AT401" s="17">
        <v>0.33763670601375201</v>
      </c>
      <c r="AU401" s="17">
        <v>0.31531718935062197</v>
      </c>
      <c r="AV401" s="17">
        <v>0.313715539807289</v>
      </c>
      <c r="AW401" s="17">
        <v>0.35088556264597598</v>
      </c>
      <c r="AX401" s="17"/>
      <c r="AY401" s="17">
        <v>0.42815904693554302</v>
      </c>
      <c r="AZ401" s="17">
        <v>0.33862078717655902</v>
      </c>
      <c r="BA401" s="17">
        <v>0.34016551618396201</v>
      </c>
    </row>
    <row r="402" spans="2:53" x14ac:dyDescent="0.35">
      <c r="B402" t="s">
        <v>222</v>
      </c>
      <c r="C402" s="17">
        <v>0.343795412444796</v>
      </c>
      <c r="D402" s="17">
        <v>0.36615598306472003</v>
      </c>
      <c r="E402" s="17">
        <v>0.32145686915285099</v>
      </c>
      <c r="F402" s="17"/>
      <c r="G402" s="17">
        <v>0.30751412525301602</v>
      </c>
      <c r="H402" s="17">
        <v>0.32528575331901599</v>
      </c>
      <c r="I402" s="17">
        <v>0.352660543383642</v>
      </c>
      <c r="J402" s="17">
        <v>0.43464683042324898</v>
      </c>
      <c r="K402" s="17"/>
      <c r="L402" s="17">
        <v>0.29154810589140701</v>
      </c>
      <c r="M402" s="17">
        <v>0.38419588448445102</v>
      </c>
      <c r="N402" s="17">
        <v>0.31538686510521402</v>
      </c>
      <c r="O402" s="17">
        <v>0.38458071590982801</v>
      </c>
      <c r="P402" s="17"/>
      <c r="Q402" s="17">
        <v>0.27431980705498599</v>
      </c>
      <c r="R402" s="17">
        <v>0.34788599426824901</v>
      </c>
      <c r="S402" s="17">
        <v>0.36620399943315102</v>
      </c>
      <c r="T402" s="17">
        <v>0.42484228360175602</v>
      </c>
      <c r="U402" s="17">
        <v>0.26503039141241203</v>
      </c>
      <c r="V402" s="17">
        <v>0.40950100865054201</v>
      </c>
      <c r="W402" s="17">
        <v>0.29620236297613101</v>
      </c>
      <c r="X402" s="17">
        <v>0.39468174861584798</v>
      </c>
      <c r="Y402" s="17">
        <v>0.356541956656454</v>
      </c>
      <c r="Z402" s="17"/>
      <c r="AA402" s="17">
        <v>0.41323689782296902</v>
      </c>
      <c r="AB402" s="17">
        <v>0.33907849419424402</v>
      </c>
      <c r="AC402" s="17">
        <v>0.32210605523354102</v>
      </c>
      <c r="AD402" s="17">
        <v>0.29784481032874599</v>
      </c>
      <c r="AE402" s="17">
        <v>0.12785894276947299</v>
      </c>
      <c r="AF402" s="17"/>
      <c r="AG402" s="17">
        <v>0.35029271702966902</v>
      </c>
      <c r="AH402" s="17">
        <v>0.33669304542876</v>
      </c>
      <c r="AI402" s="17"/>
      <c r="AJ402" s="17">
        <v>0.35802188914513999</v>
      </c>
      <c r="AK402" s="17">
        <v>0.35593330769709403</v>
      </c>
      <c r="AL402" s="17">
        <v>0.33938709854378701</v>
      </c>
      <c r="AM402" s="17">
        <v>0.32249378839510401</v>
      </c>
      <c r="AN402" s="17"/>
      <c r="AO402" s="17">
        <v>0.38030699168987198</v>
      </c>
      <c r="AP402" s="17">
        <v>0.30020256552316699</v>
      </c>
      <c r="AQ402" s="17">
        <v>0.347014726633535</v>
      </c>
      <c r="AR402" s="17"/>
      <c r="AS402" s="17">
        <v>0.36702100447873598</v>
      </c>
      <c r="AT402" s="17">
        <v>0.33760241589961099</v>
      </c>
      <c r="AU402" s="17">
        <v>0.29314112162970402</v>
      </c>
      <c r="AV402" s="17">
        <v>0.45757745372844899</v>
      </c>
      <c r="AW402" s="17">
        <v>0.33450351386889099</v>
      </c>
      <c r="AX402" s="17"/>
      <c r="AY402" s="17">
        <v>0.350878104302489</v>
      </c>
      <c r="AZ402" s="17">
        <v>0.33310973181498199</v>
      </c>
      <c r="BA402" s="17">
        <v>0.256283273305281</v>
      </c>
    </row>
    <row r="403" spans="2:53" x14ac:dyDescent="0.35">
      <c r="B403" t="s">
        <v>223</v>
      </c>
      <c r="C403" s="17">
        <v>0.26708267267068098</v>
      </c>
      <c r="D403" s="17">
        <v>0.21543459670791101</v>
      </c>
      <c r="E403" s="17">
        <v>0.318679870275828</v>
      </c>
      <c r="F403" s="17"/>
      <c r="G403" s="17">
        <v>0.28191461275145302</v>
      </c>
      <c r="H403" s="17">
        <v>0.26753867170937901</v>
      </c>
      <c r="I403" s="17">
        <v>0.27957098947674802</v>
      </c>
      <c r="J403" s="17">
        <v>0.209603605220685</v>
      </c>
      <c r="K403" s="17"/>
      <c r="L403" s="17">
        <v>0.24889862139952701</v>
      </c>
      <c r="M403" s="17">
        <v>0.23905957833721</v>
      </c>
      <c r="N403" s="17">
        <v>0.26633021699291098</v>
      </c>
      <c r="O403" s="17">
        <v>0.31759595783745898</v>
      </c>
      <c r="P403" s="17"/>
      <c r="Q403" s="17">
        <v>0.206258048104417</v>
      </c>
      <c r="R403" s="17">
        <v>0.23267403336783199</v>
      </c>
      <c r="S403" s="17">
        <v>0.30683685148864798</v>
      </c>
      <c r="T403" s="17">
        <v>0.28775870306161699</v>
      </c>
      <c r="U403" s="17">
        <v>0.26367593240690401</v>
      </c>
      <c r="V403" s="17">
        <v>0.25850261121257301</v>
      </c>
      <c r="W403" s="17">
        <v>0.30944554155944898</v>
      </c>
      <c r="X403" s="17">
        <v>0.25887325231048403</v>
      </c>
      <c r="Y403" s="17">
        <v>0.32333334053220197</v>
      </c>
      <c r="Z403" s="17"/>
      <c r="AA403" s="17">
        <v>0.36326536881737997</v>
      </c>
      <c r="AB403" s="17">
        <v>0.28675323694044802</v>
      </c>
      <c r="AC403" s="17">
        <v>0.18132884693082699</v>
      </c>
      <c r="AD403" s="17">
        <v>0.181316050632915</v>
      </c>
      <c r="AE403" s="17">
        <v>0.128174192827857</v>
      </c>
      <c r="AF403" s="17"/>
      <c r="AG403" s="17">
        <v>0.270503147246694</v>
      </c>
      <c r="AH403" s="17">
        <v>0.26334366590402603</v>
      </c>
      <c r="AI403" s="17"/>
      <c r="AJ403" s="17">
        <v>0.26405072407876301</v>
      </c>
      <c r="AK403" s="17">
        <v>0.20998069556563301</v>
      </c>
      <c r="AL403" s="17">
        <v>0.28790662623646901</v>
      </c>
      <c r="AM403" s="17">
        <v>0.31089353316391499</v>
      </c>
      <c r="AN403" s="17"/>
      <c r="AO403" s="17">
        <v>0.29464392752320501</v>
      </c>
      <c r="AP403" s="17">
        <v>0.27874416065369201</v>
      </c>
      <c r="AQ403" s="17">
        <v>0.24957865938766299</v>
      </c>
      <c r="AR403" s="17"/>
      <c r="AS403" s="17">
        <v>0.28092627904650103</v>
      </c>
      <c r="AT403" s="17">
        <v>0.257659765839509</v>
      </c>
      <c r="AU403" s="17">
        <v>0.242449250953471</v>
      </c>
      <c r="AV403" s="17">
        <v>0.152361021971298</v>
      </c>
      <c r="AW403" s="17">
        <v>0.27713340161848699</v>
      </c>
      <c r="AX403" s="17"/>
      <c r="AY403" s="17">
        <v>0.27456369504970302</v>
      </c>
      <c r="AZ403" s="17">
        <v>0.27764402553033601</v>
      </c>
      <c r="BA403" s="17">
        <v>0.25311285908120701</v>
      </c>
    </row>
    <row r="404" spans="2:53" x14ac:dyDescent="0.35">
      <c r="B404" t="s">
        <v>224</v>
      </c>
      <c r="C404" s="17">
        <v>0.23925601847165201</v>
      </c>
      <c r="D404" s="17">
        <v>0.22343515034469699</v>
      </c>
      <c r="E404" s="17">
        <v>0.25506130151104101</v>
      </c>
      <c r="F404" s="17"/>
      <c r="G404" s="17">
        <v>0.203017858293737</v>
      </c>
      <c r="H404" s="17">
        <v>0.22784113558531499</v>
      </c>
      <c r="I404" s="17">
        <v>0.28622348547822901</v>
      </c>
      <c r="J404" s="17">
        <v>0.18195776047681</v>
      </c>
      <c r="K404" s="17"/>
      <c r="L404" s="17">
        <v>0.23903040989070601</v>
      </c>
      <c r="M404" s="17">
        <v>0.24518301359813899</v>
      </c>
      <c r="N404" s="17">
        <v>0.27130872411569301</v>
      </c>
      <c r="O404" s="17">
        <v>0.20608624391465899</v>
      </c>
      <c r="P404" s="17"/>
      <c r="Q404" s="17">
        <v>0.182013128337914</v>
      </c>
      <c r="R404" s="17">
        <v>0.22454863872241501</v>
      </c>
      <c r="S404" s="17">
        <v>0.29186324346623599</v>
      </c>
      <c r="T404" s="17">
        <v>0.25870465143230298</v>
      </c>
      <c r="U404" s="17">
        <v>0.215006396311683</v>
      </c>
      <c r="V404" s="17">
        <v>0.292188393806251</v>
      </c>
      <c r="W404" s="17">
        <v>0.25107072890763898</v>
      </c>
      <c r="X404" s="17">
        <v>0.26016047764628297</v>
      </c>
      <c r="Y404" s="17">
        <v>0.231641134068272</v>
      </c>
      <c r="Z404" s="17"/>
      <c r="AA404" s="17">
        <v>0.22454754751867401</v>
      </c>
      <c r="AB404" s="17">
        <v>0.236610297044094</v>
      </c>
      <c r="AC404" s="17">
        <v>0.26760238661199498</v>
      </c>
      <c r="AD404" s="17">
        <v>0.19819545763913801</v>
      </c>
      <c r="AE404" s="17">
        <v>0.20626455004793801</v>
      </c>
      <c r="AF404" s="17"/>
      <c r="AG404" s="17">
        <v>0.234700724444553</v>
      </c>
      <c r="AH404" s="17">
        <v>0.24423552491525299</v>
      </c>
      <c r="AI404" s="17"/>
      <c r="AJ404" s="17">
        <v>0.22132999070946199</v>
      </c>
      <c r="AK404" s="17">
        <v>0.258217698190502</v>
      </c>
      <c r="AL404" s="17">
        <v>0.258084173341389</v>
      </c>
      <c r="AM404" s="17">
        <v>0.218240650229822</v>
      </c>
      <c r="AN404" s="17"/>
      <c r="AO404" s="17">
        <v>0.217821689469747</v>
      </c>
      <c r="AP404" s="17">
        <v>0.28064226179103402</v>
      </c>
      <c r="AQ404" s="17">
        <v>0.231308850489434</v>
      </c>
      <c r="AR404" s="17"/>
      <c r="AS404" s="17">
        <v>0.214433627227747</v>
      </c>
      <c r="AT404" s="17">
        <v>0.29753644610329399</v>
      </c>
      <c r="AU404" s="17">
        <v>0.20383983948480999</v>
      </c>
      <c r="AV404" s="17">
        <v>0.14801633338606701</v>
      </c>
      <c r="AW404" s="17">
        <v>0.171717400129897</v>
      </c>
      <c r="AX404" s="17"/>
      <c r="AY404" s="17">
        <v>0.24817133546673201</v>
      </c>
      <c r="AZ404" s="17">
        <v>0.24757776562702499</v>
      </c>
      <c r="BA404" s="17">
        <v>0.18582935793625099</v>
      </c>
    </row>
    <row r="405" spans="2:53" x14ac:dyDescent="0.35">
      <c r="B405" t="s">
        <v>225</v>
      </c>
      <c r="C405" s="17">
        <v>0.22360710936755701</v>
      </c>
      <c r="D405" s="17">
        <v>0.20738023177973799</v>
      </c>
      <c r="E405" s="17">
        <v>0.239818001909164</v>
      </c>
      <c r="F405" s="17"/>
      <c r="G405" s="17">
        <v>0.21250616016160701</v>
      </c>
      <c r="H405" s="17">
        <v>0.23520111626103199</v>
      </c>
      <c r="I405" s="17">
        <v>0.21966434153660999</v>
      </c>
      <c r="J405" s="17">
        <v>0.199911385026869</v>
      </c>
      <c r="K405" s="17"/>
      <c r="L405" s="17">
        <v>0.29467189529806598</v>
      </c>
      <c r="M405" s="17">
        <v>0.20220519667637701</v>
      </c>
      <c r="N405" s="17">
        <v>0.186532222152272</v>
      </c>
      <c r="O405" s="17">
        <v>0.20263545894835699</v>
      </c>
      <c r="P405" s="17"/>
      <c r="Q405" s="17">
        <v>0.24914291429486701</v>
      </c>
      <c r="R405" s="17">
        <v>0.22804542465306199</v>
      </c>
      <c r="S405" s="17">
        <v>0.22092075631159</v>
      </c>
      <c r="T405" s="17">
        <v>0.25833408571027899</v>
      </c>
      <c r="U405" s="17">
        <v>0.20302198112265399</v>
      </c>
      <c r="V405" s="17">
        <v>0.18924064368121599</v>
      </c>
      <c r="W405" s="17">
        <v>0.168729109206563</v>
      </c>
      <c r="X405" s="17">
        <v>0.27306317403964703</v>
      </c>
      <c r="Y405" s="17">
        <v>0.22090011591787001</v>
      </c>
      <c r="Z405" s="17"/>
      <c r="AA405" s="17">
        <v>0.18183662897024899</v>
      </c>
      <c r="AB405" s="17">
        <v>0.21863927780869</v>
      </c>
      <c r="AC405" s="17">
        <v>0.27611987833658902</v>
      </c>
      <c r="AD405" s="17">
        <v>0.244306538644051</v>
      </c>
      <c r="AE405" s="17">
        <v>0.35715972166658899</v>
      </c>
      <c r="AF405" s="17"/>
      <c r="AG405" s="17">
        <v>0.208075117194884</v>
      </c>
      <c r="AH405" s="17">
        <v>0.24058552056246499</v>
      </c>
      <c r="AI405" s="17"/>
      <c r="AJ405" s="17">
        <v>0.226031467425546</v>
      </c>
      <c r="AK405" s="17">
        <v>0.21523402308710601</v>
      </c>
      <c r="AL405" s="17">
        <v>0.24307282761791399</v>
      </c>
      <c r="AM405" s="17">
        <v>0.21273898069689801</v>
      </c>
      <c r="AN405" s="17"/>
      <c r="AO405" s="17">
        <v>0.22032620790087501</v>
      </c>
      <c r="AP405" s="17">
        <v>0.21979942214129899</v>
      </c>
      <c r="AQ405" s="17">
        <v>0.22891070960406501</v>
      </c>
      <c r="AR405" s="17"/>
      <c r="AS405" s="17">
        <v>0.21662026189525399</v>
      </c>
      <c r="AT405" s="17">
        <v>0.26037924607392998</v>
      </c>
      <c r="AU405" s="17">
        <v>0.34834290677167001</v>
      </c>
      <c r="AV405" s="17">
        <v>0.16133873925718001</v>
      </c>
      <c r="AW405" s="17">
        <v>0.154884892876955</v>
      </c>
      <c r="AX405" s="17"/>
      <c r="AY405" s="17">
        <v>0.149296376583157</v>
      </c>
      <c r="AZ405" s="17">
        <v>0.25695789077630998</v>
      </c>
      <c r="BA405" s="17">
        <v>0.27648556463480201</v>
      </c>
    </row>
    <row r="406" spans="2:53" x14ac:dyDescent="0.35">
      <c r="B406" t="s">
        <v>226</v>
      </c>
      <c r="C406" s="17">
        <v>0.179882750692964</v>
      </c>
      <c r="D406" s="17">
        <v>0.202511459928225</v>
      </c>
      <c r="E406" s="17">
        <v>0.15727633292818999</v>
      </c>
      <c r="F406" s="17"/>
      <c r="G406" s="17">
        <v>0.20338648954208599</v>
      </c>
      <c r="H406" s="17">
        <v>0.18824638920512299</v>
      </c>
      <c r="I406" s="17">
        <v>0.15624179687078599</v>
      </c>
      <c r="J406" s="17">
        <v>0.19182767795365399</v>
      </c>
      <c r="K406" s="17"/>
      <c r="L406" s="17">
        <v>0.244510959026493</v>
      </c>
      <c r="M406" s="17">
        <v>0.19336616359124401</v>
      </c>
      <c r="N406" s="17">
        <v>0.13308658582860899</v>
      </c>
      <c r="O406" s="17">
        <v>0.137961692361944</v>
      </c>
      <c r="P406" s="17"/>
      <c r="Q406" s="17">
        <v>0.18921060811936799</v>
      </c>
      <c r="R406" s="17">
        <v>0.280578104997247</v>
      </c>
      <c r="S406" s="17">
        <v>0.126522226191076</v>
      </c>
      <c r="T406" s="17">
        <v>0.118576414704433</v>
      </c>
      <c r="U406" s="17">
        <v>0.20747287485659099</v>
      </c>
      <c r="V406" s="17">
        <v>0.146759924574873</v>
      </c>
      <c r="W406" s="17">
        <v>0.18061995848449999</v>
      </c>
      <c r="X406" s="17">
        <v>0.225884475398405</v>
      </c>
      <c r="Y406" s="17">
        <v>0.13010604102881401</v>
      </c>
      <c r="Z406" s="17"/>
      <c r="AA406" s="17">
        <v>0.119066264022556</v>
      </c>
      <c r="AB406" s="17">
        <v>0.139869479963799</v>
      </c>
      <c r="AC406" s="17">
        <v>0.243979052532656</v>
      </c>
      <c r="AD406" s="17">
        <v>0.24148302252780501</v>
      </c>
      <c r="AE406" s="17">
        <v>0.286970015726563</v>
      </c>
      <c r="AF406" s="17"/>
      <c r="AG406" s="17">
        <v>0.16295670193162001</v>
      </c>
      <c r="AH406" s="17">
        <v>0.19838504019841099</v>
      </c>
      <c r="AI406" s="17"/>
      <c r="AJ406" s="17">
        <v>0.20026137258787299</v>
      </c>
      <c r="AK406" s="17">
        <v>0.17924168283823</v>
      </c>
      <c r="AL406" s="17">
        <v>0.16292856850938101</v>
      </c>
      <c r="AM406" s="17">
        <v>0.17784175353971801</v>
      </c>
      <c r="AN406" s="17"/>
      <c r="AO406" s="17">
        <v>0.13270175363869199</v>
      </c>
      <c r="AP406" s="17">
        <v>0.20243541837166101</v>
      </c>
      <c r="AQ406" s="17">
        <v>0.194282832114715</v>
      </c>
      <c r="AR406" s="17"/>
      <c r="AS406" s="17">
        <v>0.163203435888649</v>
      </c>
      <c r="AT406" s="17">
        <v>0.16024688595855199</v>
      </c>
      <c r="AU406" s="17">
        <v>0.22566956707851299</v>
      </c>
      <c r="AV406" s="17">
        <v>0.23514884118513801</v>
      </c>
      <c r="AW406" s="17">
        <v>0.22136026684589899</v>
      </c>
      <c r="AX406" s="17"/>
      <c r="AY406" s="17">
        <v>0.17261522400268001</v>
      </c>
      <c r="AZ406" s="17">
        <v>0.175551206096006</v>
      </c>
      <c r="BA406" s="17">
        <v>0.24666840390619901</v>
      </c>
    </row>
    <row r="407" spans="2:53" x14ac:dyDescent="0.35">
      <c r="B407" t="s">
        <v>227</v>
      </c>
      <c r="C407" s="17">
        <v>0.157635064721284</v>
      </c>
      <c r="D407" s="17">
        <v>0.168682968337515</v>
      </c>
      <c r="E407" s="17">
        <v>0.14659804436025201</v>
      </c>
      <c r="F407" s="17"/>
      <c r="G407" s="17">
        <v>0.15829329427789801</v>
      </c>
      <c r="H407" s="17">
        <v>0.13187147322308601</v>
      </c>
      <c r="I407" s="17">
        <v>0.18177069114252201</v>
      </c>
      <c r="J407" s="17">
        <v>0.18963049723109701</v>
      </c>
      <c r="K407" s="17"/>
      <c r="L407" s="17">
        <v>0.154399488867075</v>
      </c>
      <c r="M407" s="17">
        <v>0.15675751345032199</v>
      </c>
      <c r="N407" s="17">
        <v>0.141944447164287</v>
      </c>
      <c r="O407" s="17">
        <v>0.17648042367467301</v>
      </c>
      <c r="P407" s="17"/>
      <c r="Q407" s="17">
        <v>0.12293067566386399</v>
      </c>
      <c r="R407" s="17">
        <v>0.16061228254325099</v>
      </c>
      <c r="S407" s="17">
        <v>0.15709818885911001</v>
      </c>
      <c r="T407" s="17">
        <v>0.247103908779475</v>
      </c>
      <c r="U407" s="17">
        <v>0.14310454280978699</v>
      </c>
      <c r="V407" s="17">
        <v>0.138626287648355</v>
      </c>
      <c r="W407" s="17">
        <v>0.15316280773524599</v>
      </c>
      <c r="X407" s="17">
        <v>0.14199400772276199</v>
      </c>
      <c r="Y407" s="17">
        <v>0.15936362811190499</v>
      </c>
      <c r="Z407" s="17"/>
      <c r="AA407" s="17">
        <v>0.13952157671753901</v>
      </c>
      <c r="AB407" s="17">
        <v>0.13283570283693</v>
      </c>
      <c r="AC407" s="17">
        <v>0.17617879168164299</v>
      </c>
      <c r="AD407" s="17">
        <v>0.17499166119260801</v>
      </c>
      <c r="AE407" s="17">
        <v>8.0076246281442207E-2</v>
      </c>
      <c r="AF407" s="17"/>
      <c r="AG407" s="17">
        <v>0.15970820674525599</v>
      </c>
      <c r="AH407" s="17">
        <v>0.15536886104585601</v>
      </c>
      <c r="AI407" s="17"/>
      <c r="AJ407" s="17">
        <v>0.16350590333252099</v>
      </c>
      <c r="AK407" s="17">
        <v>0.18855547646679699</v>
      </c>
      <c r="AL407" s="17">
        <v>0.12336133910413399</v>
      </c>
      <c r="AM407" s="17">
        <v>0.15087086506441</v>
      </c>
      <c r="AN407" s="17"/>
      <c r="AO407" s="17">
        <v>0.16351409172265999</v>
      </c>
      <c r="AP407" s="17">
        <v>0.147472541151318</v>
      </c>
      <c r="AQ407" s="17">
        <v>0.15928752924167799</v>
      </c>
      <c r="AR407" s="17"/>
      <c r="AS407" s="17">
        <v>0.144125392799765</v>
      </c>
      <c r="AT407" s="17">
        <v>0.17107799438159399</v>
      </c>
      <c r="AU407" s="17">
        <v>0.113930373930928</v>
      </c>
      <c r="AV407" s="17">
        <v>0.30219408618749499</v>
      </c>
      <c r="AW407" s="17">
        <v>0.15187511109792001</v>
      </c>
      <c r="AX407" s="17"/>
      <c r="AY407" s="17">
        <v>0.12198901554291899</v>
      </c>
      <c r="AZ407" s="17">
        <v>0.16026625001829201</v>
      </c>
      <c r="BA407" s="17">
        <v>0.16792326951422201</v>
      </c>
    </row>
    <row r="408" spans="2:53" x14ac:dyDescent="0.35">
      <c r="B408" t="s">
        <v>228</v>
      </c>
      <c r="C408" s="17">
        <v>0.15047381291522</v>
      </c>
      <c r="D408" s="17">
        <v>0.161475743211524</v>
      </c>
      <c r="E408" s="17">
        <v>0.13948272058594099</v>
      </c>
      <c r="F408" s="17"/>
      <c r="G408" s="17">
        <v>0.13176417128272599</v>
      </c>
      <c r="H408" s="17">
        <v>0.14440662008661201</v>
      </c>
      <c r="I408" s="17">
        <v>0.14873776385072299</v>
      </c>
      <c r="J408" s="17">
        <v>0.20238298916595701</v>
      </c>
      <c r="K408" s="17"/>
      <c r="L408" s="17">
        <v>0.15543285647802299</v>
      </c>
      <c r="M408" s="17">
        <v>0.13545573435524899</v>
      </c>
      <c r="N408" s="17">
        <v>0.14894638069659999</v>
      </c>
      <c r="O408" s="17">
        <v>0.162682883173808</v>
      </c>
      <c r="P408" s="17"/>
      <c r="Q408" s="17">
        <v>0.16564776784704799</v>
      </c>
      <c r="R408" s="17">
        <v>0.13138431703481901</v>
      </c>
      <c r="S408" s="17">
        <v>0.154319780743609</v>
      </c>
      <c r="T408" s="17">
        <v>0.163374996353091</v>
      </c>
      <c r="U408" s="17">
        <v>0.112905716118963</v>
      </c>
      <c r="V408" s="17">
        <v>0.13679369219301701</v>
      </c>
      <c r="W408" s="17">
        <v>0.14649139473603301</v>
      </c>
      <c r="X408" s="17">
        <v>0.15180050045996499</v>
      </c>
      <c r="Y408" s="17">
        <v>0.17807688587898499</v>
      </c>
      <c r="Z408" s="17"/>
      <c r="AA408" s="17">
        <v>0.16311050942701</v>
      </c>
      <c r="AB408" s="17">
        <v>0.141958913911019</v>
      </c>
      <c r="AC408" s="17">
        <v>0.10694706717611099</v>
      </c>
      <c r="AD408" s="17">
        <v>0.15257692891060401</v>
      </c>
      <c r="AE408" s="17">
        <v>5.9750328851735E-2</v>
      </c>
      <c r="AF408" s="17"/>
      <c r="AG408" s="17">
        <v>0.170194694165339</v>
      </c>
      <c r="AH408" s="17">
        <v>0.12891642174040499</v>
      </c>
      <c r="AI408" s="17"/>
      <c r="AJ408" s="17">
        <v>0.11740797396291</v>
      </c>
      <c r="AK408" s="17">
        <v>0.160997398021128</v>
      </c>
      <c r="AL408" s="17">
        <v>0.190170860487265</v>
      </c>
      <c r="AM408" s="17">
        <v>0.13287925007464499</v>
      </c>
      <c r="AN408" s="17"/>
      <c r="AO408" s="17">
        <v>0.158983814982188</v>
      </c>
      <c r="AP408" s="17">
        <v>0.13033924789783499</v>
      </c>
      <c r="AQ408" s="17">
        <v>0.15382646478821299</v>
      </c>
      <c r="AR408" s="17"/>
      <c r="AS408" s="17">
        <v>0.16006699720968201</v>
      </c>
      <c r="AT408" s="17">
        <v>0.132957513764769</v>
      </c>
      <c r="AU408" s="17">
        <v>0.16866486863435501</v>
      </c>
      <c r="AV408" s="17">
        <v>0.22653382433271799</v>
      </c>
      <c r="AW408" s="17">
        <v>0.177853279539752</v>
      </c>
      <c r="AX408" s="17"/>
      <c r="AY408" s="17">
        <v>0.16308224937270199</v>
      </c>
      <c r="AZ408" s="17">
        <v>0.14501541466457199</v>
      </c>
      <c r="BA408" s="17">
        <v>0.134383394514901</v>
      </c>
    </row>
    <row r="409" spans="2:53" x14ac:dyDescent="0.35">
      <c r="B409" t="s">
        <v>229</v>
      </c>
      <c r="C409" s="17">
        <v>0.117820893786138</v>
      </c>
      <c r="D409" s="17">
        <v>9.8248390837315805E-2</v>
      </c>
      <c r="E409" s="17">
        <v>0.1373741159237</v>
      </c>
      <c r="F409" s="17"/>
      <c r="G409" s="17">
        <v>0.14405326528547899</v>
      </c>
      <c r="H409" s="17">
        <v>0.12307628621755901</v>
      </c>
      <c r="I409" s="17">
        <v>0.120586718945045</v>
      </c>
      <c r="J409" s="17">
        <v>5.7607516389223602E-2</v>
      </c>
      <c r="K409" s="17"/>
      <c r="L409" s="17">
        <v>0.12526600572777899</v>
      </c>
      <c r="M409" s="17">
        <v>0.14461119273620099</v>
      </c>
      <c r="N409" s="17">
        <v>0.117538332270802</v>
      </c>
      <c r="O409" s="17">
        <v>8.2638199689742106E-2</v>
      </c>
      <c r="P409" s="17"/>
      <c r="Q409" s="17">
        <v>0.122900118993487</v>
      </c>
      <c r="R409" s="17">
        <v>0.143691028412782</v>
      </c>
      <c r="S409" s="17">
        <v>0.106452718790291</v>
      </c>
      <c r="T409" s="17">
        <v>0.12606729102811301</v>
      </c>
      <c r="U409" s="17">
        <v>0.133488222566539</v>
      </c>
      <c r="V409" s="17">
        <v>0.11975627913072701</v>
      </c>
      <c r="W409" s="17">
        <v>0.11175783285829299</v>
      </c>
      <c r="X409" s="17">
        <v>0.13780430689791701</v>
      </c>
      <c r="Y409" s="17">
        <v>6.6476763646576495E-2</v>
      </c>
      <c r="Z409" s="17"/>
      <c r="AA409" s="17">
        <v>0.102544193098195</v>
      </c>
      <c r="AB409" s="17">
        <v>0.155063009545581</v>
      </c>
      <c r="AC409" s="17">
        <v>9.9377566005846504E-2</v>
      </c>
      <c r="AD409" s="17">
        <v>0.13156295364362899</v>
      </c>
      <c r="AE409" s="17">
        <v>0.139511325074793</v>
      </c>
      <c r="AF409" s="17"/>
      <c r="AG409" s="17">
        <v>0.10242340210246299</v>
      </c>
      <c r="AH409" s="17">
        <v>0.13465227911451599</v>
      </c>
      <c r="AI409" s="17"/>
      <c r="AJ409" s="17">
        <v>0.103205716591507</v>
      </c>
      <c r="AK409" s="17">
        <v>0.159640467955104</v>
      </c>
      <c r="AL409" s="17">
        <v>0.12740498110962101</v>
      </c>
      <c r="AM409" s="17">
        <v>7.82363879919514E-2</v>
      </c>
      <c r="AN409" s="17"/>
      <c r="AO409" s="17">
        <v>0.1208349596199</v>
      </c>
      <c r="AP409" s="17">
        <v>0.13300647678174299</v>
      </c>
      <c r="AQ409" s="17">
        <v>0.10808147865118301</v>
      </c>
      <c r="AR409" s="17"/>
      <c r="AS409" s="17">
        <v>9.6252630244871296E-2</v>
      </c>
      <c r="AT409" s="17">
        <v>0.12694034101553101</v>
      </c>
      <c r="AU409" s="17">
        <v>0.113376977468478</v>
      </c>
      <c r="AV409" s="17">
        <v>0.27026683295430498</v>
      </c>
      <c r="AW409" s="17">
        <v>0.112556773573666</v>
      </c>
      <c r="AX409" s="17"/>
      <c r="AY409" s="17">
        <v>0.13137042117902001</v>
      </c>
      <c r="AZ409" s="17">
        <v>0.121133895726821</v>
      </c>
      <c r="BA409" s="17">
        <v>8.6436243658303297E-2</v>
      </c>
    </row>
    <row r="410" spans="2:53" x14ac:dyDescent="0.35">
      <c r="B410" t="s">
        <v>230</v>
      </c>
      <c r="C410" s="17">
        <v>0.114745424631884</v>
      </c>
      <c r="D410" s="17">
        <v>0.14262939912777001</v>
      </c>
      <c r="E410" s="17">
        <v>8.68889185518089E-2</v>
      </c>
      <c r="F410" s="17"/>
      <c r="G410" s="17">
        <v>9.5995000359552204E-2</v>
      </c>
      <c r="H410" s="17">
        <v>0.12633888706267099</v>
      </c>
      <c r="I410" s="17">
        <v>9.6648701472664897E-2</v>
      </c>
      <c r="J410" s="17">
        <v>0.14368641813087299</v>
      </c>
      <c r="K410" s="17"/>
      <c r="L410" s="17">
        <v>8.0508278523014606E-2</v>
      </c>
      <c r="M410" s="17">
        <v>0.11506793795761799</v>
      </c>
      <c r="N410" s="17">
        <v>0.15241632873451999</v>
      </c>
      <c r="O410" s="17">
        <v>0.11869471465890701</v>
      </c>
      <c r="P410" s="17"/>
      <c r="Q410" s="17">
        <v>0.135919990908308</v>
      </c>
      <c r="R410" s="17">
        <v>7.0478361790701702E-2</v>
      </c>
      <c r="S410" s="17">
        <v>8.3536465853393693E-2</v>
      </c>
      <c r="T410" s="17">
        <v>0.14027119575163599</v>
      </c>
      <c r="U410" s="17">
        <v>0.118861359877594</v>
      </c>
      <c r="V410" s="17">
        <v>0.120390519803277</v>
      </c>
      <c r="W410" s="17">
        <v>9.7097479483784804E-2</v>
      </c>
      <c r="X410" s="17">
        <v>0.12106036591198301</v>
      </c>
      <c r="Y410" s="17">
        <v>0.14388001695521699</v>
      </c>
      <c r="Z410" s="17"/>
      <c r="AA410" s="17">
        <v>0.13254939874628699</v>
      </c>
      <c r="AB410" s="17">
        <v>0.119074619266957</v>
      </c>
      <c r="AC410" s="17">
        <v>8.4287455939445199E-2</v>
      </c>
      <c r="AD410" s="17">
        <v>0.13567173938913499</v>
      </c>
      <c r="AE410" s="17">
        <v>0</v>
      </c>
      <c r="AF410" s="17"/>
      <c r="AG410" s="17">
        <v>0.104474261118638</v>
      </c>
      <c r="AH410" s="17">
        <v>0.12597309173596899</v>
      </c>
      <c r="AI410" s="17"/>
      <c r="AJ410" s="17">
        <v>0.13146763830521199</v>
      </c>
      <c r="AK410" s="17">
        <v>9.0173339717761897E-2</v>
      </c>
      <c r="AL410" s="17">
        <v>0.109960182616786</v>
      </c>
      <c r="AM410" s="17">
        <v>0.13007230749326301</v>
      </c>
      <c r="AN410" s="17"/>
      <c r="AO410" s="17">
        <v>0.100372678463925</v>
      </c>
      <c r="AP410" s="17">
        <v>0.10693093781292699</v>
      </c>
      <c r="AQ410" s="17">
        <v>0.125327670162899</v>
      </c>
      <c r="AR410" s="17"/>
      <c r="AS410" s="17">
        <v>0.14443843923208899</v>
      </c>
      <c r="AT410" s="17">
        <v>8.5182270535613003E-2</v>
      </c>
      <c r="AU410" s="17">
        <v>6.1900785971814601E-2</v>
      </c>
      <c r="AV410" s="17">
        <v>0</v>
      </c>
      <c r="AW410" s="17">
        <v>0.16214889534212801</v>
      </c>
      <c r="AX410" s="17"/>
      <c r="AY410" s="17">
        <v>0.153362582487544</v>
      </c>
      <c r="AZ410" s="17">
        <v>0.100544148520726</v>
      </c>
      <c r="BA410" s="17">
        <v>9.3756082054252093E-2</v>
      </c>
    </row>
    <row r="411" spans="2:53" x14ac:dyDescent="0.35">
      <c r="B411" t="s">
        <v>231</v>
      </c>
      <c r="C411" s="17">
        <v>0.10426117141466699</v>
      </c>
      <c r="D411" s="17">
        <v>0.11771711861623101</v>
      </c>
      <c r="E411" s="17">
        <v>9.0818479624482903E-2</v>
      </c>
      <c r="F411" s="17"/>
      <c r="G411" s="17">
        <v>9.3927730451361602E-2</v>
      </c>
      <c r="H411" s="17">
        <v>0.11120027031663</v>
      </c>
      <c r="I411" s="17">
        <v>0.100652407316989</v>
      </c>
      <c r="J411" s="17">
        <v>9.8129302217708894E-2</v>
      </c>
      <c r="K411" s="17"/>
      <c r="L411" s="17">
        <v>0.13957964324677399</v>
      </c>
      <c r="M411" s="17">
        <v>0.12183651517574801</v>
      </c>
      <c r="N411" s="17">
        <v>8.2853534156406894E-2</v>
      </c>
      <c r="O411" s="17">
        <v>6.7094629797393002E-2</v>
      </c>
      <c r="P411" s="17"/>
      <c r="Q411" s="17">
        <v>0.16655506636926201</v>
      </c>
      <c r="R411" s="17">
        <v>0.115859367307931</v>
      </c>
      <c r="S411" s="17">
        <v>0.12820250482412199</v>
      </c>
      <c r="T411" s="17">
        <v>8.6373805927324299E-2</v>
      </c>
      <c r="U411" s="17">
        <v>9.8027391683713203E-2</v>
      </c>
      <c r="V411" s="17">
        <v>6.6673102768103301E-2</v>
      </c>
      <c r="W411" s="17">
        <v>4.07376210973956E-2</v>
      </c>
      <c r="X411" s="17">
        <v>7.1669091189424702E-2</v>
      </c>
      <c r="Y411" s="17">
        <v>0.10091233076735399</v>
      </c>
      <c r="Z411" s="17"/>
      <c r="AA411" s="17">
        <v>7.8459245416388101E-2</v>
      </c>
      <c r="AB411" s="17">
        <v>8.23576129504658E-2</v>
      </c>
      <c r="AC411" s="17">
        <v>0.16236784100909099</v>
      </c>
      <c r="AD411" s="17">
        <v>8.8434834246753996E-2</v>
      </c>
      <c r="AE411" s="17">
        <v>0.28808248230734301</v>
      </c>
      <c r="AF411" s="17"/>
      <c r="AG411" s="17">
        <v>0.10213604479498101</v>
      </c>
      <c r="AH411" s="17">
        <v>0.106584200758819</v>
      </c>
      <c r="AI411" s="17"/>
      <c r="AJ411" s="17">
        <v>0.118438779803894</v>
      </c>
      <c r="AK411" s="17">
        <v>0.103484617246518</v>
      </c>
      <c r="AL411" s="17">
        <v>0.102213619179023</v>
      </c>
      <c r="AM411" s="17">
        <v>9.4419514696953602E-2</v>
      </c>
      <c r="AN411" s="17"/>
      <c r="AO411" s="17">
        <v>8.0895023120475806E-2</v>
      </c>
      <c r="AP411" s="17">
        <v>0.111106497299338</v>
      </c>
      <c r="AQ411" s="17">
        <v>0.11018079873032</v>
      </c>
      <c r="AR411" s="17"/>
      <c r="AS411" s="17">
        <v>9.0988901259284397E-2</v>
      </c>
      <c r="AT411" s="17">
        <v>0.13430799374066099</v>
      </c>
      <c r="AU411" s="17">
        <v>0.11486913818634099</v>
      </c>
      <c r="AV411" s="17">
        <v>0.109851597531007</v>
      </c>
      <c r="AW411" s="17">
        <v>7.5724483903409107E-2</v>
      </c>
      <c r="AX411" s="17"/>
      <c r="AY411" s="17">
        <v>9.8996319074737493E-2</v>
      </c>
      <c r="AZ411" s="17">
        <v>0.12890394593424201</v>
      </c>
      <c r="BA411" s="17">
        <v>0.11385889031544701</v>
      </c>
    </row>
    <row r="412" spans="2:53" x14ac:dyDescent="0.35">
      <c r="B412" t="s">
        <v>232</v>
      </c>
      <c r="C412" s="17">
        <v>7.7253404958942506E-2</v>
      </c>
      <c r="D412" s="17">
        <v>8.3253706987221093E-2</v>
      </c>
      <c r="E412" s="17">
        <v>7.1259013809370497E-2</v>
      </c>
      <c r="F412" s="17"/>
      <c r="G412" s="17">
        <v>7.2368831597484307E-2</v>
      </c>
      <c r="H412" s="17">
        <v>8.3940771825640997E-2</v>
      </c>
      <c r="I412" s="17">
        <v>7.41510523380082E-2</v>
      </c>
      <c r="J412" s="17">
        <v>6.44445063641126E-2</v>
      </c>
      <c r="K412" s="17"/>
      <c r="L412" s="17">
        <v>8.9560727576452795E-2</v>
      </c>
      <c r="M412" s="17">
        <v>5.7263365572965498E-2</v>
      </c>
      <c r="N412" s="17">
        <v>9.9107220518854705E-2</v>
      </c>
      <c r="O412" s="17">
        <v>6.5828793420560403E-2</v>
      </c>
      <c r="P412" s="17"/>
      <c r="Q412" s="17">
        <v>5.8557160300403803E-2</v>
      </c>
      <c r="R412" s="17">
        <v>6.1527575809798098E-2</v>
      </c>
      <c r="S412" s="17">
        <v>4.10396477464018E-2</v>
      </c>
      <c r="T412" s="17">
        <v>7.4247233120237094E-2</v>
      </c>
      <c r="U412" s="17">
        <v>0.15900647948590199</v>
      </c>
      <c r="V412" s="17">
        <v>8.4923401178614993E-2</v>
      </c>
      <c r="W412" s="17">
        <v>0.10706904649737201</v>
      </c>
      <c r="X412" s="17">
        <v>0.10198394441079101</v>
      </c>
      <c r="Y412" s="17">
        <v>5.8381849326701797E-2</v>
      </c>
      <c r="Z412" s="17"/>
      <c r="AA412" s="17">
        <v>4.5450619536990297E-2</v>
      </c>
      <c r="AB412" s="17">
        <v>6.6232414650590904E-2</v>
      </c>
      <c r="AC412" s="17">
        <v>0.113486509245384</v>
      </c>
      <c r="AD412" s="17">
        <v>0.107120492002234</v>
      </c>
      <c r="AE412" s="17">
        <v>6.6440257846674899E-2</v>
      </c>
      <c r="AF412" s="17"/>
      <c r="AG412" s="17">
        <v>7.2897898569319095E-2</v>
      </c>
      <c r="AH412" s="17">
        <v>8.2014518512371806E-2</v>
      </c>
      <c r="AI412" s="17"/>
      <c r="AJ412" s="17">
        <v>7.2923366936932202E-2</v>
      </c>
      <c r="AK412" s="17">
        <v>9.2587874022688102E-2</v>
      </c>
      <c r="AL412" s="17">
        <v>6.3588743848929194E-2</v>
      </c>
      <c r="AM412" s="17">
        <v>7.7284352555815797E-2</v>
      </c>
      <c r="AN412" s="17"/>
      <c r="AO412" s="17">
        <v>6.2583204465598799E-2</v>
      </c>
      <c r="AP412" s="17">
        <v>7.09169043231377E-2</v>
      </c>
      <c r="AQ412" s="17">
        <v>8.6664479872435002E-2</v>
      </c>
      <c r="AR412" s="17"/>
      <c r="AS412" s="17">
        <v>7.8284360121993093E-2</v>
      </c>
      <c r="AT412" s="17">
        <v>6.2922025896018793E-2</v>
      </c>
      <c r="AU412" s="17">
        <v>6.7845360236551702E-2</v>
      </c>
      <c r="AV412" s="17">
        <v>0</v>
      </c>
      <c r="AW412" s="17">
        <v>0.11366270384374701</v>
      </c>
      <c r="AX412" s="17"/>
      <c r="AY412" s="17">
        <v>8.2966100424326297E-2</v>
      </c>
      <c r="AZ412" s="17">
        <v>7.15002313152754E-2</v>
      </c>
      <c r="BA412" s="17">
        <v>0.113458667855839</v>
      </c>
    </row>
    <row r="413" spans="2:53" x14ac:dyDescent="0.35">
      <c r="B413" t="s">
        <v>233</v>
      </c>
      <c r="C413" s="17">
        <v>6.4283609571187506E-2</v>
      </c>
      <c r="D413" s="17">
        <v>8.9910157886143302E-2</v>
      </c>
      <c r="E413" s="17">
        <v>3.8682305888592901E-2</v>
      </c>
      <c r="F413" s="17"/>
      <c r="G413" s="17">
        <v>3.7196359147644499E-2</v>
      </c>
      <c r="H413" s="17">
        <v>8.8407365550121103E-2</v>
      </c>
      <c r="I413" s="17">
        <v>4.6134730086538997E-2</v>
      </c>
      <c r="J413" s="17">
        <v>5.0397543534041397E-2</v>
      </c>
      <c r="K413" s="17"/>
      <c r="L413" s="17">
        <v>4.8991527869489897E-2</v>
      </c>
      <c r="M413" s="17">
        <v>9.0743525417524895E-2</v>
      </c>
      <c r="N413" s="17">
        <v>6.8197923642864006E-2</v>
      </c>
      <c r="O413" s="17">
        <v>5.0093283384039199E-2</v>
      </c>
      <c r="P413" s="17"/>
      <c r="Q413" s="17">
        <v>0.122561969320271</v>
      </c>
      <c r="R413" s="17">
        <v>5.1169617476568903E-2</v>
      </c>
      <c r="S413" s="17">
        <v>1.97093530823984E-2</v>
      </c>
      <c r="T413" s="17">
        <v>4.2185536986960197E-2</v>
      </c>
      <c r="U413" s="17">
        <v>9.8609781979318301E-2</v>
      </c>
      <c r="V413" s="17">
        <v>6.5040757066540597E-2</v>
      </c>
      <c r="W413" s="17">
        <v>3.9862515456614303E-2</v>
      </c>
      <c r="X413" s="17">
        <v>5.2241503597513297E-2</v>
      </c>
      <c r="Y413" s="17">
        <v>5.3871803294792103E-2</v>
      </c>
      <c r="Z413" s="17"/>
      <c r="AA413" s="17">
        <v>4.7019084558677801E-2</v>
      </c>
      <c r="AB413" s="17">
        <v>5.6853510577777502E-2</v>
      </c>
      <c r="AC413" s="17">
        <v>7.4914056869047493E-2</v>
      </c>
      <c r="AD413" s="17">
        <v>0.10753916984413101</v>
      </c>
      <c r="AE413" s="17">
        <v>0.18398631134481999</v>
      </c>
      <c r="AF413" s="17"/>
      <c r="AG413" s="17">
        <v>6.4248181299068105E-2</v>
      </c>
      <c r="AH413" s="17">
        <v>6.4322337106282795E-2</v>
      </c>
      <c r="AI413" s="17"/>
      <c r="AJ413" s="17">
        <v>0.103637777029152</v>
      </c>
      <c r="AK413" s="17">
        <v>6.7835292147209902E-2</v>
      </c>
      <c r="AL413" s="17">
        <v>4.7379070299255303E-2</v>
      </c>
      <c r="AM413" s="17">
        <v>4.1074853912213501E-2</v>
      </c>
      <c r="AN413" s="17"/>
      <c r="AO413" s="17">
        <v>9.6691906293595101E-2</v>
      </c>
      <c r="AP413" s="17">
        <v>6.0944681019302498E-2</v>
      </c>
      <c r="AQ413" s="17">
        <v>4.9381501013879697E-2</v>
      </c>
      <c r="AR413" s="17"/>
      <c r="AS413" s="17">
        <v>7.0971126889465205E-2</v>
      </c>
      <c r="AT413" s="17">
        <v>5.0709971901437098E-2</v>
      </c>
      <c r="AU413" s="17">
        <v>0.102954154529816</v>
      </c>
      <c r="AV413" s="17">
        <v>0.19609403059288499</v>
      </c>
      <c r="AW413" s="17">
        <v>5.8516452037604499E-2</v>
      </c>
      <c r="AX413" s="17"/>
      <c r="AY413" s="17">
        <v>8.8053217118628693E-2</v>
      </c>
      <c r="AZ413" s="17">
        <v>4.6210106967759401E-2</v>
      </c>
      <c r="BA413" s="17">
        <v>0.116336333825345</v>
      </c>
    </row>
    <row r="414" spans="2:53" x14ac:dyDescent="0.35">
      <c r="B414" t="s">
        <v>234</v>
      </c>
      <c r="C414" s="17">
        <v>4.0784583453623902E-2</v>
      </c>
      <c r="D414" s="17">
        <v>4.1667299226689998E-2</v>
      </c>
      <c r="E414" s="17">
        <v>3.99027372410969E-2</v>
      </c>
      <c r="F414" s="17"/>
      <c r="G414" s="17">
        <v>3.9776284906368899E-2</v>
      </c>
      <c r="H414" s="17">
        <v>4.2760680994669703E-2</v>
      </c>
      <c r="I414" s="17">
        <v>4.0527083199863798E-2</v>
      </c>
      <c r="J414" s="17">
        <v>3.4459063879365898E-2</v>
      </c>
      <c r="K414" s="17"/>
      <c r="L414" s="17">
        <v>3.9998086706069101E-2</v>
      </c>
      <c r="M414" s="17">
        <v>4.3904708368466001E-2</v>
      </c>
      <c r="N414" s="17">
        <v>4.0687964492359001E-2</v>
      </c>
      <c r="O414" s="17">
        <v>3.8637233049274702E-2</v>
      </c>
      <c r="P414" s="17"/>
      <c r="Q414" s="17">
        <v>6.16259495939055E-2</v>
      </c>
      <c r="R414" s="17">
        <v>4.5515518685147E-2</v>
      </c>
      <c r="S414" s="17">
        <v>3.0320676116529801E-2</v>
      </c>
      <c r="T414" s="17">
        <v>2.2398991758422301E-2</v>
      </c>
      <c r="U414" s="17">
        <v>5.7616826827006203E-2</v>
      </c>
      <c r="V414" s="17">
        <v>3.3210096086524497E-2</v>
      </c>
      <c r="W414" s="17">
        <v>3.9591283622309702E-2</v>
      </c>
      <c r="X414" s="17">
        <v>3.3683720148631899E-2</v>
      </c>
      <c r="Y414" s="17">
        <v>2.99148549535804E-2</v>
      </c>
      <c r="Z414" s="17"/>
      <c r="AA414" s="17">
        <v>3.0877971743886901E-2</v>
      </c>
      <c r="AB414" s="17">
        <v>4.26280561292329E-2</v>
      </c>
      <c r="AC414" s="17">
        <v>3.5403346521092401E-2</v>
      </c>
      <c r="AD414" s="17">
        <v>3.31984172543855E-2</v>
      </c>
      <c r="AE414" s="17">
        <v>0.155865696043303</v>
      </c>
      <c r="AF414" s="17"/>
      <c r="AG414" s="17">
        <v>4.9259679398815003E-2</v>
      </c>
      <c r="AH414" s="17">
        <v>3.15202429701852E-2</v>
      </c>
      <c r="AI414" s="17"/>
      <c r="AJ414" s="17">
        <v>1.5075304896306201E-2</v>
      </c>
      <c r="AK414" s="17">
        <v>4.6706337409642799E-2</v>
      </c>
      <c r="AL414" s="17">
        <v>5.3078689438519303E-2</v>
      </c>
      <c r="AM414" s="17">
        <v>4.6179818318325398E-2</v>
      </c>
      <c r="AN414" s="17"/>
      <c r="AO414" s="17">
        <v>3.6938185004759899E-2</v>
      </c>
      <c r="AP414" s="17">
        <v>5.22695905844986E-2</v>
      </c>
      <c r="AQ414" s="17">
        <v>3.6701780790397799E-2</v>
      </c>
      <c r="AR414" s="17"/>
      <c r="AS414" s="17">
        <v>2.7276566642339101E-2</v>
      </c>
      <c r="AT414" s="17">
        <v>4.3040343624159601E-2</v>
      </c>
      <c r="AU414" s="17">
        <v>5.1657195960081698E-2</v>
      </c>
      <c r="AV414" s="17">
        <v>0</v>
      </c>
      <c r="AW414" s="17">
        <v>4.2613858614115603E-2</v>
      </c>
      <c r="AX414" s="17"/>
      <c r="AY414" s="17">
        <v>2.2158725409281502E-2</v>
      </c>
      <c r="AZ414" s="17">
        <v>4.1805370877493399E-2</v>
      </c>
      <c r="BA414" s="17">
        <v>3.9752874503400697E-2</v>
      </c>
    </row>
    <row r="415" spans="2:53" x14ac:dyDescent="0.35">
      <c r="B415" t="s">
        <v>235</v>
      </c>
      <c r="C415" s="17">
        <v>3.7793843282551497E-2</v>
      </c>
      <c r="D415" s="17">
        <v>4.7110715247111697E-2</v>
      </c>
      <c r="E415" s="17">
        <v>2.8486149339339101E-2</v>
      </c>
      <c r="F415" s="17"/>
      <c r="G415" s="17">
        <v>3.4120877030658102E-2</v>
      </c>
      <c r="H415" s="17">
        <v>3.8243136657393102E-2</v>
      </c>
      <c r="I415" s="17">
        <v>3.6041612752268699E-2</v>
      </c>
      <c r="J415" s="17">
        <v>4.5510409482099702E-2</v>
      </c>
      <c r="K415" s="17"/>
      <c r="L415" s="17">
        <v>4.0696503152578799E-2</v>
      </c>
      <c r="M415" s="17">
        <v>4.6510226207331799E-2</v>
      </c>
      <c r="N415" s="17">
        <v>4.08255549293585E-2</v>
      </c>
      <c r="O415" s="17">
        <v>2.3077201505090801E-2</v>
      </c>
      <c r="P415" s="17"/>
      <c r="Q415" s="17">
        <v>2.1923934021602101E-2</v>
      </c>
      <c r="R415" s="17">
        <v>5.22208151136851E-2</v>
      </c>
      <c r="S415" s="17">
        <v>3.1969672214150799E-2</v>
      </c>
      <c r="T415" s="17">
        <v>0</v>
      </c>
      <c r="U415" s="17">
        <v>5.8038690332123798E-2</v>
      </c>
      <c r="V415" s="17">
        <v>5.8332162356930901E-2</v>
      </c>
      <c r="W415" s="17">
        <v>2.97333788170085E-2</v>
      </c>
      <c r="X415" s="17">
        <v>1.6648509267462398E-2</v>
      </c>
      <c r="Y415" s="17">
        <v>6.11152973833178E-2</v>
      </c>
      <c r="Z415" s="17"/>
      <c r="AA415" s="17">
        <v>2.5468445128041101E-2</v>
      </c>
      <c r="AB415" s="17">
        <v>2.8678853246711399E-2</v>
      </c>
      <c r="AC415" s="17">
        <v>5.4464637448386199E-2</v>
      </c>
      <c r="AD415" s="17">
        <v>7.1380627252190104E-2</v>
      </c>
      <c r="AE415" s="17">
        <v>0</v>
      </c>
      <c r="AF415" s="17"/>
      <c r="AG415" s="17">
        <v>3.7092473932448702E-2</v>
      </c>
      <c r="AH415" s="17">
        <v>3.8560527755036801E-2</v>
      </c>
      <c r="AI415" s="17"/>
      <c r="AJ415" s="17">
        <v>3.0931862884748001E-2</v>
      </c>
      <c r="AK415" s="17">
        <v>3.6610889850284198E-2</v>
      </c>
      <c r="AL415" s="17">
        <v>2.7276827689980201E-2</v>
      </c>
      <c r="AM415" s="17">
        <v>5.4543408413072203E-2</v>
      </c>
      <c r="AN415" s="17"/>
      <c r="AO415" s="17">
        <v>3.1842636293883599E-2</v>
      </c>
      <c r="AP415" s="17">
        <v>2.9046196574228699E-2</v>
      </c>
      <c r="AQ415" s="17">
        <v>4.1806326025367803E-2</v>
      </c>
      <c r="AR415" s="17"/>
      <c r="AS415" s="17">
        <v>4.2530302395046599E-2</v>
      </c>
      <c r="AT415" s="17">
        <v>3.86435527462307E-2</v>
      </c>
      <c r="AU415" s="17">
        <v>5.6776378352543899E-2</v>
      </c>
      <c r="AV415" s="17">
        <v>0</v>
      </c>
      <c r="AW415" s="17">
        <v>1.16381604570071E-2</v>
      </c>
      <c r="AX415" s="17"/>
      <c r="AY415" s="17">
        <v>3.1130668634755599E-2</v>
      </c>
      <c r="AZ415" s="17">
        <v>3.2500487393099999E-2</v>
      </c>
      <c r="BA415" s="17">
        <v>6.3507325780285104E-2</v>
      </c>
    </row>
    <row r="416" spans="2:53" x14ac:dyDescent="0.35">
      <c r="B416" t="s">
        <v>236</v>
      </c>
      <c r="C416" s="17">
        <v>3.2557712011316103E-2</v>
      </c>
      <c r="D416" s="17">
        <v>4.3769765400981098E-2</v>
      </c>
      <c r="E416" s="17">
        <v>2.1356703580275901E-2</v>
      </c>
      <c r="F416" s="17"/>
      <c r="G416" s="17">
        <v>1.9549464826928799E-2</v>
      </c>
      <c r="H416" s="17">
        <v>2.9069824617057701E-2</v>
      </c>
      <c r="I416" s="17">
        <v>3.57742253387755E-2</v>
      </c>
      <c r="J416" s="17">
        <v>5.1844561581751901E-2</v>
      </c>
      <c r="K416" s="17"/>
      <c r="L416" s="17">
        <v>4.8353778608193898E-2</v>
      </c>
      <c r="M416" s="17">
        <v>3.9739549022741398E-2</v>
      </c>
      <c r="N416" s="17">
        <v>2.14364550697047E-2</v>
      </c>
      <c r="O416" s="17">
        <v>1.39457865514689E-2</v>
      </c>
      <c r="P416" s="17"/>
      <c r="Q416" s="17">
        <v>6.0113595269538599E-2</v>
      </c>
      <c r="R416" s="17">
        <v>2.3274635700952701E-2</v>
      </c>
      <c r="S416" s="17">
        <v>2.1706579195398399E-2</v>
      </c>
      <c r="T416" s="17">
        <v>1.1896472961171901E-2</v>
      </c>
      <c r="U416" s="17">
        <v>2.4446775166179199E-2</v>
      </c>
      <c r="V416" s="17">
        <v>5.0071264074299501E-2</v>
      </c>
      <c r="W416" s="17">
        <v>1.03420203611304E-2</v>
      </c>
      <c r="X416" s="17">
        <v>1.7145558588151501E-2</v>
      </c>
      <c r="Y416" s="17">
        <v>4.54095076761813E-2</v>
      </c>
      <c r="Z416" s="17"/>
      <c r="AA416" s="17">
        <v>1.6071094573872201E-2</v>
      </c>
      <c r="AB416" s="17">
        <v>3.3951491980617997E-2</v>
      </c>
      <c r="AC416" s="17">
        <v>2.02438988606473E-2</v>
      </c>
      <c r="AD416" s="17">
        <v>9.8083157117582795E-2</v>
      </c>
      <c r="AE416" s="17">
        <v>7.0429625696104101E-2</v>
      </c>
      <c r="AF416" s="17"/>
      <c r="AG416" s="17">
        <v>4.0287626088611798E-2</v>
      </c>
      <c r="AH416" s="17">
        <v>2.4107948565224701E-2</v>
      </c>
      <c r="AI416" s="17"/>
      <c r="AJ416" s="17">
        <v>3.0888622021102301E-2</v>
      </c>
      <c r="AK416" s="17">
        <v>3.8137115604383501E-2</v>
      </c>
      <c r="AL416" s="17">
        <v>1.7573959084294499E-2</v>
      </c>
      <c r="AM416" s="17">
        <v>4.1657506351902303E-2</v>
      </c>
      <c r="AN416" s="17"/>
      <c r="AO416" s="17">
        <v>2.4426758645977899E-2</v>
      </c>
      <c r="AP416" s="17">
        <v>2.0096128151385301E-2</v>
      </c>
      <c r="AQ416" s="17">
        <v>4.2462127179559897E-2</v>
      </c>
      <c r="AR416" s="17"/>
      <c r="AS416" s="17">
        <v>4.4792174719359201E-2</v>
      </c>
      <c r="AT416" s="17">
        <v>2.7126740298281299E-2</v>
      </c>
      <c r="AU416" s="17">
        <v>2.6949393136718E-2</v>
      </c>
      <c r="AV416" s="17">
        <v>0.18981307424246099</v>
      </c>
      <c r="AW416" s="17">
        <v>2.82221322962833E-2</v>
      </c>
      <c r="AX416" s="17"/>
      <c r="AY416" s="17">
        <v>4.8137597145674199E-2</v>
      </c>
      <c r="AZ416" s="17">
        <v>2.9229149468801799E-2</v>
      </c>
      <c r="BA416" s="17">
        <v>4.9404154003359499E-2</v>
      </c>
    </row>
    <row r="417" spans="2:53" x14ac:dyDescent="0.35">
      <c r="B417" t="s">
        <v>237</v>
      </c>
      <c r="C417" s="17">
        <v>1.16287708086606E-2</v>
      </c>
      <c r="D417" s="17">
        <v>1.1721307049054899E-2</v>
      </c>
      <c r="E417" s="17">
        <v>1.1536325725426601E-2</v>
      </c>
      <c r="F417" s="17"/>
      <c r="G417" s="17">
        <v>1.7330897051582399E-2</v>
      </c>
      <c r="H417" s="17">
        <v>1.4256577412672999E-2</v>
      </c>
      <c r="I417" s="17">
        <v>9.7614086858094397E-3</v>
      </c>
      <c r="J417" s="17">
        <v>0</v>
      </c>
      <c r="K417" s="17"/>
      <c r="L417" s="17">
        <v>1.01966534456052E-2</v>
      </c>
      <c r="M417" s="17">
        <v>7.45184690823209E-3</v>
      </c>
      <c r="N417" s="17">
        <v>2.3146745986770901E-2</v>
      </c>
      <c r="O417" s="17">
        <v>7.43015534370387E-3</v>
      </c>
      <c r="P417" s="17"/>
      <c r="Q417" s="17">
        <v>1.44352358462927E-2</v>
      </c>
      <c r="R417" s="17">
        <v>5.9351585323573304E-3</v>
      </c>
      <c r="S417" s="17">
        <v>0</v>
      </c>
      <c r="T417" s="17">
        <v>0</v>
      </c>
      <c r="U417" s="17">
        <v>1.20521761647868E-2</v>
      </c>
      <c r="V417" s="17">
        <v>2.5193875766767099E-2</v>
      </c>
      <c r="W417" s="17">
        <v>9.2289918088937998E-3</v>
      </c>
      <c r="X417" s="17">
        <v>3.3683720148631899E-2</v>
      </c>
      <c r="Y417" s="17">
        <v>1.4567093643402499E-2</v>
      </c>
      <c r="Z417" s="17"/>
      <c r="AA417" s="17">
        <v>1.06891494316032E-2</v>
      </c>
      <c r="AB417" s="17">
        <v>8.2072184012188798E-3</v>
      </c>
      <c r="AC417" s="17">
        <v>8.4740813506649203E-3</v>
      </c>
      <c r="AD417" s="17">
        <v>0</v>
      </c>
      <c r="AE417" s="17">
        <v>0.19662021239451399</v>
      </c>
      <c r="AF417" s="17"/>
      <c r="AG417" s="17">
        <v>1.47626125451951E-2</v>
      </c>
      <c r="AH417" s="17">
        <v>8.2030896062030307E-3</v>
      </c>
      <c r="AI417" s="17"/>
      <c r="AJ417" s="17">
        <v>1.7412066619434001E-2</v>
      </c>
      <c r="AK417" s="17">
        <v>1.4529175937285799E-2</v>
      </c>
      <c r="AL417" s="17">
        <v>4.3554293718930399E-3</v>
      </c>
      <c r="AM417" s="17">
        <v>1.00323337528222E-2</v>
      </c>
      <c r="AN417" s="17"/>
      <c r="AO417" s="17">
        <v>7.1997208494663104E-3</v>
      </c>
      <c r="AP417" s="17">
        <v>0</v>
      </c>
      <c r="AQ417" s="17">
        <v>1.70411012594705E-2</v>
      </c>
      <c r="AR417" s="17"/>
      <c r="AS417" s="17">
        <v>1.55620329136459E-2</v>
      </c>
      <c r="AT417" s="17">
        <v>2.3411018570786701E-3</v>
      </c>
      <c r="AU417" s="17">
        <v>2.7956356811965601E-2</v>
      </c>
      <c r="AV417" s="17">
        <v>0</v>
      </c>
      <c r="AW417" s="17">
        <v>1.8715765034870699E-2</v>
      </c>
      <c r="AX417" s="17"/>
      <c r="AY417" s="17">
        <v>1.4681951021688899E-2</v>
      </c>
      <c r="AZ417" s="17">
        <v>4.2786920725670797E-3</v>
      </c>
      <c r="BA417" s="17">
        <v>3.5325829013483301E-2</v>
      </c>
    </row>
    <row r="418" spans="2:53" x14ac:dyDescent="0.35">
      <c r="B418" t="s">
        <v>92</v>
      </c>
      <c r="C418" s="17">
        <v>9.1763746461194992E-3</v>
      </c>
      <c r="D418" s="17">
        <v>1.13699139005918E-2</v>
      </c>
      <c r="E418" s="17">
        <v>6.9849962402862599E-3</v>
      </c>
      <c r="F418" s="17"/>
      <c r="G418" s="17">
        <v>1.57353960926402E-2</v>
      </c>
      <c r="H418" s="17">
        <v>7.8413000489110408E-3</v>
      </c>
      <c r="I418" s="17">
        <v>1.15412016522161E-2</v>
      </c>
      <c r="J418" s="17">
        <v>0</v>
      </c>
      <c r="K418" s="17"/>
      <c r="L418" s="17">
        <v>3.3682006496174202E-3</v>
      </c>
      <c r="M418" s="17">
        <v>8.0750066308974393E-3</v>
      </c>
      <c r="N418" s="17">
        <v>1.58076126344176E-2</v>
      </c>
      <c r="O418" s="17">
        <v>1.07958413670548E-2</v>
      </c>
      <c r="P418" s="17"/>
      <c r="Q418" s="17">
        <v>0</v>
      </c>
      <c r="R418" s="17">
        <v>1.0852124882340599E-2</v>
      </c>
      <c r="S418" s="17">
        <v>2.1161580669344801E-2</v>
      </c>
      <c r="T418" s="17">
        <v>0</v>
      </c>
      <c r="U418" s="17">
        <v>0</v>
      </c>
      <c r="V418" s="17">
        <v>1.6244238820637101E-2</v>
      </c>
      <c r="W418" s="17">
        <v>2.9353723177481E-2</v>
      </c>
      <c r="X418" s="17">
        <v>0</v>
      </c>
      <c r="Y418" s="17">
        <v>7.0641543709468102E-3</v>
      </c>
      <c r="Z418" s="17"/>
      <c r="AA418" s="17">
        <v>7.0973134285654202E-3</v>
      </c>
      <c r="AB418" s="17">
        <v>9.8291448747592595E-3</v>
      </c>
      <c r="AC418" s="17">
        <v>1.1430680706339401E-2</v>
      </c>
      <c r="AD418" s="17">
        <v>1.7159557591708199E-2</v>
      </c>
      <c r="AE418" s="17">
        <v>0</v>
      </c>
      <c r="AF418" s="17"/>
      <c r="AG418" s="17">
        <v>1.0620717691285199E-2</v>
      </c>
      <c r="AH418" s="17">
        <v>7.5975269455345702E-3</v>
      </c>
      <c r="AI418" s="17"/>
      <c r="AJ418" s="17">
        <v>7.6835484102368403E-3</v>
      </c>
      <c r="AK418" s="17">
        <v>6.2927458218588802E-3</v>
      </c>
      <c r="AL418" s="17">
        <v>1.5670397160852601E-2</v>
      </c>
      <c r="AM418" s="17">
        <v>7.6741557309653596E-3</v>
      </c>
      <c r="AN418" s="17"/>
      <c r="AO418" s="17">
        <v>7.1689546180951904E-3</v>
      </c>
      <c r="AP418" s="17">
        <v>1.1615713095885501E-2</v>
      </c>
      <c r="AQ418" s="17">
        <v>9.2471347018209804E-3</v>
      </c>
      <c r="AR418" s="17"/>
      <c r="AS418" s="17">
        <v>9.4626014493675008E-3</v>
      </c>
      <c r="AT418" s="17">
        <v>5.0361127885325801E-3</v>
      </c>
      <c r="AU418" s="17">
        <v>0</v>
      </c>
      <c r="AV418" s="17">
        <v>0</v>
      </c>
      <c r="AW418" s="17">
        <v>1.5724494751384901E-2</v>
      </c>
      <c r="AX418" s="17"/>
      <c r="AY418" s="17">
        <v>1.06545166258704E-2</v>
      </c>
      <c r="AZ418" s="17">
        <v>5.5081251326853002E-3</v>
      </c>
      <c r="BA418" s="17">
        <v>0</v>
      </c>
    </row>
    <row r="419" spans="2:53" x14ac:dyDescent="0.35">
      <c r="B419" t="s">
        <v>82</v>
      </c>
      <c r="C419" s="17">
        <v>9.0801467536689203E-4</v>
      </c>
      <c r="D419" s="17">
        <v>0</v>
      </c>
      <c r="E419" s="17">
        <v>1.8151348683252901E-3</v>
      </c>
      <c r="F419" s="17"/>
      <c r="G419" s="17">
        <v>0</v>
      </c>
      <c r="H419" s="17">
        <v>2.0451574579493101E-3</v>
      </c>
      <c r="I419" s="17">
        <v>0</v>
      </c>
      <c r="J419" s="17">
        <v>0</v>
      </c>
      <c r="K419" s="17"/>
      <c r="L419" s="17">
        <v>3.3663803334898499E-3</v>
      </c>
      <c r="M419" s="17">
        <v>0</v>
      </c>
      <c r="N419" s="17">
        <v>0</v>
      </c>
      <c r="O419" s="17">
        <v>0</v>
      </c>
      <c r="P419" s="17"/>
      <c r="Q419" s="17">
        <v>0</v>
      </c>
      <c r="R419" s="17">
        <v>0</v>
      </c>
      <c r="S419" s="17">
        <v>0</v>
      </c>
      <c r="T419" s="17">
        <v>0</v>
      </c>
      <c r="U419" s="17">
        <v>0</v>
      </c>
      <c r="V419" s="17">
        <v>0</v>
      </c>
      <c r="W419" s="17">
        <v>9.5679449732236303E-3</v>
      </c>
      <c r="X419" s="17">
        <v>0</v>
      </c>
      <c r="Y419" s="17">
        <v>0</v>
      </c>
      <c r="Z419" s="17"/>
      <c r="AA419" s="17">
        <v>0</v>
      </c>
      <c r="AB419" s="17">
        <v>0</v>
      </c>
      <c r="AC419" s="17">
        <v>3.7126940848272402E-3</v>
      </c>
      <c r="AD419" s="17">
        <v>0</v>
      </c>
      <c r="AE419" s="17">
        <v>0</v>
      </c>
      <c r="AF419" s="17"/>
      <c r="AG419" s="17">
        <v>0</v>
      </c>
      <c r="AH419" s="17">
        <v>1.90058834898189E-3</v>
      </c>
      <c r="AI419" s="17"/>
      <c r="AJ419" s="17">
        <v>0</v>
      </c>
      <c r="AK419" s="17">
        <v>3.31649026062582E-3</v>
      </c>
      <c r="AL419" s="17">
        <v>0</v>
      </c>
      <c r="AM419" s="17">
        <v>0</v>
      </c>
      <c r="AN419" s="17"/>
      <c r="AO419" s="17">
        <v>0</v>
      </c>
      <c r="AP419" s="17">
        <v>0</v>
      </c>
      <c r="AQ419" s="17">
        <v>1.7589338125251601E-3</v>
      </c>
      <c r="AR419" s="17"/>
      <c r="AS419" s="17">
        <v>0</v>
      </c>
      <c r="AT419" s="17">
        <v>2.5530960862108101E-3</v>
      </c>
      <c r="AU419" s="17">
        <v>0</v>
      </c>
      <c r="AV419" s="17">
        <v>0</v>
      </c>
      <c r="AW419" s="17">
        <v>0</v>
      </c>
      <c r="AX419" s="17"/>
      <c r="AY419" s="17">
        <v>0</v>
      </c>
      <c r="AZ419" s="17">
        <v>1.8638186021463601E-3</v>
      </c>
      <c r="BA419" s="17">
        <v>0</v>
      </c>
    </row>
    <row r="420" spans="2:53" x14ac:dyDescent="0.35">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row>
    <row r="421" spans="2:53" x14ac:dyDescent="0.35">
      <c r="B421" s="6" t="s">
        <v>250</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row>
    <row r="422" spans="2:53" x14ac:dyDescent="0.35">
      <c r="B422" s="24" t="s">
        <v>84</v>
      </c>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row>
    <row r="423" spans="2:53" x14ac:dyDescent="0.35">
      <c r="B423" t="s">
        <v>239</v>
      </c>
      <c r="C423" s="17">
        <v>0.45595506569744998</v>
      </c>
      <c r="D423" s="17">
        <v>0.46053855179179698</v>
      </c>
      <c r="E423" s="17">
        <v>0.45137609478087798</v>
      </c>
      <c r="F423" s="17"/>
      <c r="G423" s="17">
        <v>0.32094656002688898</v>
      </c>
      <c r="H423" s="17">
        <v>0.47609043019639702</v>
      </c>
      <c r="I423" s="17">
        <v>0.45817592791148198</v>
      </c>
      <c r="J423" s="17">
        <v>0.51736337305717806</v>
      </c>
      <c r="K423" s="17"/>
      <c r="L423" s="17">
        <v>0.41377056920880001</v>
      </c>
      <c r="M423" s="17">
        <v>0.47837520030231201</v>
      </c>
      <c r="N423" s="17">
        <v>0.47826857856094501</v>
      </c>
      <c r="O423" s="17">
        <v>0.45638531085905099</v>
      </c>
      <c r="P423" s="17"/>
      <c r="Q423" s="17">
        <v>0.37887118932942598</v>
      </c>
      <c r="R423" s="17">
        <v>0.49486367809117399</v>
      </c>
      <c r="S423" s="17">
        <v>0.472075751151326</v>
      </c>
      <c r="T423" s="17">
        <v>0.45270778098369102</v>
      </c>
      <c r="U423" s="17">
        <v>0.387738888304693</v>
      </c>
      <c r="V423" s="17">
        <v>0.45382194172391999</v>
      </c>
      <c r="W423" s="17">
        <v>0.48661870573364502</v>
      </c>
      <c r="X423" s="17">
        <v>0.48620269517657499</v>
      </c>
      <c r="Y423" s="17">
        <v>0.51433489471813099</v>
      </c>
      <c r="Z423" s="17"/>
      <c r="AA423" s="17">
        <v>0.43594639561350301</v>
      </c>
      <c r="AB423" s="17">
        <v>0.47228761184004098</v>
      </c>
      <c r="AC423" s="17">
        <v>0.43022718835391399</v>
      </c>
      <c r="AD423" s="17">
        <v>0.509393898478539</v>
      </c>
      <c r="AE423" s="17">
        <v>0.38075180621488602</v>
      </c>
      <c r="AF423" s="17"/>
      <c r="AG423" s="17">
        <v>0.45231446838580802</v>
      </c>
      <c r="AH423" s="17">
        <v>0.45993469416139499</v>
      </c>
      <c r="AI423" s="17"/>
      <c r="AJ423" s="17">
        <v>0.43225261961435602</v>
      </c>
      <c r="AK423" s="17">
        <v>0.48131173662989002</v>
      </c>
      <c r="AL423" s="17">
        <v>0.47495171721423601</v>
      </c>
      <c r="AM423" s="17">
        <v>0.43317511141114901</v>
      </c>
      <c r="AN423" s="17"/>
      <c r="AO423" s="17">
        <v>0.45555995612420402</v>
      </c>
      <c r="AP423" s="17">
        <v>0.52265772627943996</v>
      </c>
      <c r="AQ423" s="17">
        <v>0.42691588101826</v>
      </c>
      <c r="AR423" s="17"/>
      <c r="AS423" s="17">
        <v>0.442978656199709</v>
      </c>
      <c r="AT423" s="17">
        <v>0.46544557047482099</v>
      </c>
      <c r="AU423" s="17">
        <v>0.43390201765706099</v>
      </c>
      <c r="AV423" s="17">
        <v>0.61409289516465404</v>
      </c>
      <c r="AW423" s="17">
        <v>0.45278590814539199</v>
      </c>
      <c r="AX423" s="17"/>
      <c r="AY423" s="17">
        <v>0.40396164526803602</v>
      </c>
      <c r="AZ423" s="17">
        <v>0.47677057128849298</v>
      </c>
      <c r="BA423" s="17">
        <v>0.44662724141561</v>
      </c>
    </row>
    <row r="424" spans="2:53" x14ac:dyDescent="0.35">
      <c r="B424" t="s">
        <v>240</v>
      </c>
      <c r="C424" s="17">
        <v>0.43713605249369902</v>
      </c>
      <c r="D424" s="17">
        <v>0.455662813544364</v>
      </c>
      <c r="E424" s="17">
        <v>0.41862754209723202</v>
      </c>
      <c r="F424" s="17"/>
      <c r="G424" s="17">
        <v>0.343698974717489</v>
      </c>
      <c r="H424" s="17">
        <v>0.45688841507190397</v>
      </c>
      <c r="I424" s="17">
        <v>0.429909228363268</v>
      </c>
      <c r="J424" s="17">
        <v>0.482545291955427</v>
      </c>
      <c r="K424" s="17"/>
      <c r="L424" s="17">
        <v>0.46492154507045902</v>
      </c>
      <c r="M424" s="17">
        <v>0.46773093910348001</v>
      </c>
      <c r="N424" s="17">
        <v>0.420062860908334</v>
      </c>
      <c r="O424" s="17">
        <v>0.39208199124172399</v>
      </c>
      <c r="P424" s="17"/>
      <c r="Q424" s="17">
        <v>0.49177315498715501</v>
      </c>
      <c r="R424" s="17">
        <v>0.48160790355257199</v>
      </c>
      <c r="S424" s="17">
        <v>0.44092250351943801</v>
      </c>
      <c r="T424" s="17">
        <v>0.45397787590188698</v>
      </c>
      <c r="U424" s="17">
        <v>0.45939171335315299</v>
      </c>
      <c r="V424" s="17">
        <v>0.37163197473544102</v>
      </c>
      <c r="W424" s="17">
        <v>0.43101338523199001</v>
      </c>
      <c r="X424" s="17">
        <v>0.46848063090917302</v>
      </c>
      <c r="Y424" s="17">
        <v>0.32845760925767298</v>
      </c>
      <c r="Z424" s="17"/>
      <c r="AA424" s="17">
        <v>0.40930689490182498</v>
      </c>
      <c r="AB424" s="17">
        <v>0.37795479761991202</v>
      </c>
      <c r="AC424" s="17">
        <v>0.50696483967300898</v>
      </c>
      <c r="AD424" s="17">
        <v>0.45924340050212498</v>
      </c>
      <c r="AE424" s="17">
        <v>0.57317825094199004</v>
      </c>
      <c r="AF424" s="17"/>
      <c r="AG424" s="17">
        <v>0.42831954447945902</v>
      </c>
      <c r="AH424" s="17">
        <v>0.44677359909460101</v>
      </c>
      <c r="AI424" s="17"/>
      <c r="AJ424" s="17">
        <v>0.48293162450317301</v>
      </c>
      <c r="AK424" s="17">
        <v>0.45658636089881399</v>
      </c>
      <c r="AL424" s="17">
        <v>0.41511729889397903</v>
      </c>
      <c r="AM424" s="17">
        <v>0.39618023355952797</v>
      </c>
      <c r="AN424" s="17"/>
      <c r="AO424" s="17">
        <v>0.44783081537108799</v>
      </c>
      <c r="AP424" s="17">
        <v>0.38075975236161103</v>
      </c>
      <c r="AQ424" s="17">
        <v>0.45655534201574199</v>
      </c>
      <c r="AR424" s="17"/>
      <c r="AS424" s="17">
        <v>0.42988685652247599</v>
      </c>
      <c r="AT424" s="17">
        <v>0.45920212732968202</v>
      </c>
      <c r="AU424" s="17">
        <v>0.53158652601018697</v>
      </c>
      <c r="AV424" s="17">
        <v>0.15015608642092201</v>
      </c>
      <c r="AW424" s="17">
        <v>0.39192761820028799</v>
      </c>
      <c r="AX424" s="17"/>
      <c r="AY424" s="17">
        <v>0.45825379007257</v>
      </c>
      <c r="AZ424" s="17">
        <v>0.436850928648367</v>
      </c>
      <c r="BA424" s="17">
        <v>0.53182451079550996</v>
      </c>
    </row>
    <row r="425" spans="2:53" x14ac:dyDescent="0.35">
      <c r="B425" t="s">
        <v>241</v>
      </c>
      <c r="C425" s="17">
        <v>0.38732560016220102</v>
      </c>
      <c r="D425" s="17">
        <v>0.34986118791145598</v>
      </c>
      <c r="E425" s="17">
        <v>0.42475310633795399</v>
      </c>
      <c r="F425" s="17"/>
      <c r="G425" s="17">
        <v>0.34298656865150801</v>
      </c>
      <c r="H425" s="17">
        <v>0.35931641761432098</v>
      </c>
      <c r="I425" s="17">
        <v>0.46583270980612701</v>
      </c>
      <c r="J425" s="17">
        <v>0.31055533972636301</v>
      </c>
      <c r="K425" s="17"/>
      <c r="L425" s="17">
        <v>0.38069397536406802</v>
      </c>
      <c r="M425" s="17">
        <v>0.44336470743017797</v>
      </c>
      <c r="N425" s="17">
        <v>0.35947491954430899</v>
      </c>
      <c r="O425" s="17">
        <v>0.358264984729883</v>
      </c>
      <c r="P425" s="17"/>
      <c r="Q425" s="17">
        <v>0.44297772421093901</v>
      </c>
      <c r="R425" s="17">
        <v>0.44997997205644202</v>
      </c>
      <c r="S425" s="17">
        <v>0.454164838283592</v>
      </c>
      <c r="T425" s="17">
        <v>0.358778810329765</v>
      </c>
      <c r="U425" s="17">
        <v>0.35946867162694701</v>
      </c>
      <c r="V425" s="17">
        <v>0.30885803075273</v>
      </c>
      <c r="W425" s="17">
        <v>0.34523802343110899</v>
      </c>
      <c r="X425" s="17">
        <v>0.33011081347812699</v>
      </c>
      <c r="Y425" s="17">
        <v>0.35203696746721203</v>
      </c>
      <c r="Z425" s="17"/>
      <c r="AA425" s="17">
        <v>0.32842211556717099</v>
      </c>
      <c r="AB425" s="17">
        <v>0.41765429447097302</v>
      </c>
      <c r="AC425" s="17">
        <v>0.43429874011464498</v>
      </c>
      <c r="AD425" s="17">
        <v>0.37844118576602198</v>
      </c>
      <c r="AE425" s="17">
        <v>0.243736640196555</v>
      </c>
      <c r="AF425" s="17"/>
      <c r="AG425" s="17">
        <v>0.40973960796450798</v>
      </c>
      <c r="AH425" s="17">
        <v>0.36282428463469402</v>
      </c>
      <c r="AI425" s="17"/>
      <c r="AJ425" s="17">
        <v>0.34975455454380799</v>
      </c>
      <c r="AK425" s="17">
        <v>0.320169087969153</v>
      </c>
      <c r="AL425" s="17">
        <v>0.39008099053189099</v>
      </c>
      <c r="AM425" s="17">
        <v>0.48837811933610098</v>
      </c>
      <c r="AN425" s="17"/>
      <c r="AO425" s="17">
        <v>0.40267684770877399</v>
      </c>
      <c r="AP425" s="17">
        <v>0.358142004753219</v>
      </c>
      <c r="AQ425" s="17">
        <v>0.39343196181364598</v>
      </c>
      <c r="AR425" s="17"/>
      <c r="AS425" s="17">
        <v>0.416898726205995</v>
      </c>
      <c r="AT425" s="17">
        <v>0.38407461949252703</v>
      </c>
      <c r="AU425" s="17">
        <v>0.42488046512129202</v>
      </c>
      <c r="AV425" s="17">
        <v>0.38265431305031899</v>
      </c>
      <c r="AW425" s="17">
        <v>0.34444187573388402</v>
      </c>
      <c r="AX425" s="17"/>
      <c r="AY425" s="17">
        <v>0.448593591533819</v>
      </c>
      <c r="AZ425" s="17">
        <v>0.37481851710605102</v>
      </c>
      <c r="BA425" s="17">
        <v>0.44170560051625202</v>
      </c>
    </row>
    <row r="426" spans="2:53" x14ac:dyDescent="0.35">
      <c r="B426" t="s">
        <v>242</v>
      </c>
      <c r="C426" s="17">
        <v>0.32784372757449198</v>
      </c>
      <c r="D426" s="17">
        <v>0.34631528481083701</v>
      </c>
      <c r="E426" s="17">
        <v>0.30939036661124097</v>
      </c>
      <c r="F426" s="17"/>
      <c r="G426" s="17">
        <v>0.33119671192336497</v>
      </c>
      <c r="H426" s="17">
        <v>0.348026539071707</v>
      </c>
      <c r="I426" s="17">
        <v>0.316566562966131</v>
      </c>
      <c r="J426" s="17">
        <v>0.27469230260024502</v>
      </c>
      <c r="K426" s="17"/>
      <c r="L426" s="17">
        <v>0.36707727733482898</v>
      </c>
      <c r="M426" s="17">
        <v>0.33557163141448998</v>
      </c>
      <c r="N426" s="17">
        <v>0.32703558228653001</v>
      </c>
      <c r="O426" s="17">
        <v>0.27945701660343703</v>
      </c>
      <c r="P426" s="17"/>
      <c r="Q426" s="17">
        <v>0.29782912218364399</v>
      </c>
      <c r="R426" s="17">
        <v>0.40680464799535998</v>
      </c>
      <c r="S426" s="17">
        <v>0.272924626947812</v>
      </c>
      <c r="T426" s="17">
        <v>0.35778565698859599</v>
      </c>
      <c r="U426" s="17">
        <v>0.29029104303650899</v>
      </c>
      <c r="V426" s="17">
        <v>0.31650843881523899</v>
      </c>
      <c r="W426" s="17">
        <v>0.35876126241459799</v>
      </c>
      <c r="X426" s="17">
        <v>0.27611205872977601</v>
      </c>
      <c r="Y426" s="17">
        <v>0.31944958120148997</v>
      </c>
      <c r="Z426" s="17"/>
      <c r="AA426" s="17">
        <v>0.32592855832106299</v>
      </c>
      <c r="AB426" s="17">
        <v>0.33590043669165698</v>
      </c>
      <c r="AC426" s="17">
        <v>0.34880946741951302</v>
      </c>
      <c r="AD426" s="17">
        <v>0.309958060098317</v>
      </c>
      <c r="AE426" s="17">
        <v>0.40676219257330398</v>
      </c>
      <c r="AF426" s="17"/>
      <c r="AG426" s="17">
        <v>0.31961132230045097</v>
      </c>
      <c r="AH426" s="17">
        <v>0.33684277678285601</v>
      </c>
      <c r="AI426" s="17"/>
      <c r="AJ426" s="17">
        <v>0.35795645115976699</v>
      </c>
      <c r="AK426" s="17">
        <v>0.41621352835386999</v>
      </c>
      <c r="AL426" s="17">
        <v>0.28481589230321502</v>
      </c>
      <c r="AM426" s="17">
        <v>0.247350478672556</v>
      </c>
      <c r="AN426" s="17"/>
      <c r="AO426" s="17">
        <v>0.321538179211112</v>
      </c>
      <c r="AP426" s="17">
        <v>0.32290945931416498</v>
      </c>
      <c r="AQ426" s="17">
        <v>0.334867198257427</v>
      </c>
      <c r="AR426" s="17"/>
      <c r="AS426" s="17">
        <v>0.36030098318201897</v>
      </c>
      <c r="AT426" s="17">
        <v>0.326915552894193</v>
      </c>
      <c r="AU426" s="17">
        <v>0.35824974101914803</v>
      </c>
      <c r="AV426" s="17">
        <v>0.509031166357932</v>
      </c>
      <c r="AW426" s="17">
        <v>0.27366392120563598</v>
      </c>
      <c r="AX426" s="17"/>
      <c r="AY426" s="17">
        <v>0.36515070797002303</v>
      </c>
      <c r="AZ426" s="17">
        <v>0.35127092980854302</v>
      </c>
      <c r="BA426" s="17">
        <v>0.30092347143338399</v>
      </c>
    </row>
    <row r="427" spans="2:53" x14ac:dyDescent="0.35">
      <c r="B427" t="s">
        <v>243</v>
      </c>
      <c r="C427" s="17">
        <v>0.224037988110663</v>
      </c>
      <c r="D427" s="17">
        <v>0.22534903724514499</v>
      </c>
      <c r="E427" s="17">
        <v>0.222728230486571</v>
      </c>
      <c r="F427" s="17"/>
      <c r="G427" s="17">
        <v>0.33899148724683098</v>
      </c>
      <c r="H427" s="17">
        <v>0.243209452182817</v>
      </c>
      <c r="I427" s="17">
        <v>0.17990749471544601</v>
      </c>
      <c r="J427" s="17">
        <v>0.151147508967898</v>
      </c>
      <c r="K427" s="17"/>
      <c r="L427" s="17">
        <v>0.19979311168247299</v>
      </c>
      <c r="M427" s="17">
        <v>0.214566470155444</v>
      </c>
      <c r="N427" s="17">
        <v>0.234029043660959</v>
      </c>
      <c r="O427" s="17">
        <v>0.25217685639471599</v>
      </c>
      <c r="P427" s="17"/>
      <c r="Q427" s="17">
        <v>0.23328358754236</v>
      </c>
      <c r="R427" s="17">
        <v>0.192867261142811</v>
      </c>
      <c r="S427" s="17">
        <v>0.21664611099987199</v>
      </c>
      <c r="T427" s="17">
        <v>0.17898565644050701</v>
      </c>
      <c r="U427" s="17">
        <v>0.204343134727166</v>
      </c>
      <c r="V427" s="17">
        <v>0.26415647523277602</v>
      </c>
      <c r="W427" s="17">
        <v>0.231541868302578</v>
      </c>
      <c r="X427" s="17">
        <v>0.27570922755196198</v>
      </c>
      <c r="Y427" s="17">
        <v>0.24610134884502</v>
      </c>
      <c r="Z427" s="17"/>
      <c r="AA427" s="17">
        <v>0.267479474293359</v>
      </c>
      <c r="AB427" s="17">
        <v>0.21449294401473301</v>
      </c>
      <c r="AC427" s="17">
        <v>0.178451480681071</v>
      </c>
      <c r="AD427" s="17">
        <v>0.243497634061174</v>
      </c>
      <c r="AE427" s="17">
        <v>0.187609271621208</v>
      </c>
      <c r="AF427" s="17"/>
      <c r="AG427" s="17">
        <v>0.21782409822243801</v>
      </c>
      <c r="AH427" s="17">
        <v>0.230830547395349</v>
      </c>
      <c r="AI427" s="17"/>
      <c r="AJ427" s="17">
        <v>0.266463302672025</v>
      </c>
      <c r="AK427" s="17">
        <v>0.26463672159600299</v>
      </c>
      <c r="AL427" s="17">
        <v>0.21670154768345301</v>
      </c>
      <c r="AM427" s="17">
        <v>0.150672322835122</v>
      </c>
      <c r="AN427" s="17"/>
      <c r="AO427" s="17">
        <v>0.263944688219023</v>
      </c>
      <c r="AP427" s="17">
        <v>0.250401160135309</v>
      </c>
      <c r="AQ427" s="17">
        <v>0.19525205565817499</v>
      </c>
      <c r="AR427" s="17"/>
      <c r="AS427" s="17">
        <v>0.22138727353912999</v>
      </c>
      <c r="AT427" s="17">
        <v>0.22968799802671699</v>
      </c>
      <c r="AU427" s="17">
        <v>0.155256393673045</v>
      </c>
      <c r="AV427" s="17">
        <v>0.14548045082106001</v>
      </c>
      <c r="AW427" s="17">
        <v>0.24912552840996799</v>
      </c>
      <c r="AX427" s="17"/>
      <c r="AY427" s="17">
        <v>0.25120811552432798</v>
      </c>
      <c r="AZ427" s="17">
        <v>0.234512895149042</v>
      </c>
      <c r="BA427" s="17">
        <v>0.18102695194898</v>
      </c>
    </row>
    <row r="428" spans="2:53" x14ac:dyDescent="0.35">
      <c r="B428" t="s">
        <v>244</v>
      </c>
      <c r="C428" s="17">
        <v>0.220283502988633</v>
      </c>
      <c r="D428" s="17">
        <v>0.19566188079157801</v>
      </c>
      <c r="E428" s="17">
        <v>0.24488087050289301</v>
      </c>
      <c r="F428" s="17"/>
      <c r="G428" s="17">
        <v>0.32169787899295998</v>
      </c>
      <c r="H428" s="17">
        <v>0.21484906703864801</v>
      </c>
      <c r="I428" s="17">
        <v>0.20579772050084899</v>
      </c>
      <c r="J428" s="17">
        <v>0.173463026195458</v>
      </c>
      <c r="K428" s="17"/>
      <c r="L428" s="17">
        <v>0.16505685386512001</v>
      </c>
      <c r="M428" s="17">
        <v>0.17104689143795601</v>
      </c>
      <c r="N428" s="17">
        <v>0.29494003623021797</v>
      </c>
      <c r="O428" s="17">
        <v>0.26631774481409098</v>
      </c>
      <c r="P428" s="17"/>
      <c r="Q428" s="17">
        <v>0.15428907277658899</v>
      </c>
      <c r="R428" s="17">
        <v>0.169572046671423</v>
      </c>
      <c r="S428" s="17">
        <v>0.23769546513203699</v>
      </c>
      <c r="T428" s="17">
        <v>0.236653104776128</v>
      </c>
      <c r="U428" s="17">
        <v>0.393491247778744</v>
      </c>
      <c r="V428" s="17">
        <v>0.20341245486278001</v>
      </c>
      <c r="W428" s="17">
        <v>0.28010467488860502</v>
      </c>
      <c r="X428" s="17">
        <v>0.237990543939579</v>
      </c>
      <c r="Y428" s="17">
        <v>0.19157835923248701</v>
      </c>
      <c r="Z428" s="17"/>
      <c r="AA428" s="17">
        <v>0.26902452743675997</v>
      </c>
      <c r="AB428" s="17">
        <v>0.259274235771425</v>
      </c>
      <c r="AC428" s="17">
        <v>0.129437884818487</v>
      </c>
      <c r="AD428" s="17">
        <v>0.13836334766494701</v>
      </c>
      <c r="AE428" s="17">
        <v>0.24844212963757101</v>
      </c>
      <c r="AF428" s="17"/>
      <c r="AG428" s="17">
        <v>0.219522358819212</v>
      </c>
      <c r="AH428" s="17">
        <v>0.22111552881914801</v>
      </c>
      <c r="AI428" s="17"/>
      <c r="AJ428" s="17">
        <v>0.29300858851041001</v>
      </c>
      <c r="AK428" s="17">
        <v>0.232668776212207</v>
      </c>
      <c r="AL428" s="17">
        <v>0.21323591701992001</v>
      </c>
      <c r="AM428" s="17">
        <v>0.149529567702329</v>
      </c>
      <c r="AN428" s="17"/>
      <c r="AO428" s="17">
        <v>0.26921786081017601</v>
      </c>
      <c r="AP428" s="17">
        <v>0.24529094473615901</v>
      </c>
      <c r="AQ428" s="17">
        <v>0.18740041718753001</v>
      </c>
      <c r="AR428" s="17"/>
      <c r="AS428" s="17">
        <v>0.226016759003002</v>
      </c>
      <c r="AT428" s="17">
        <v>0.18265621257838299</v>
      </c>
      <c r="AU428" s="17">
        <v>0.12882803103711901</v>
      </c>
      <c r="AV428" s="17">
        <v>0.30219408618749499</v>
      </c>
      <c r="AW428" s="17">
        <v>0.287871965835028</v>
      </c>
      <c r="AX428" s="17"/>
      <c r="AY428" s="17">
        <v>0.22673013317579899</v>
      </c>
      <c r="AZ428" s="17">
        <v>0.18519925626872799</v>
      </c>
      <c r="BA428" s="17">
        <v>0.18671743165922799</v>
      </c>
    </row>
    <row r="429" spans="2:53" x14ac:dyDescent="0.35">
      <c r="B429" t="s">
        <v>245</v>
      </c>
      <c r="C429" s="17">
        <v>0.19077314166009901</v>
      </c>
      <c r="D429" s="17">
        <v>0.17227253862369499</v>
      </c>
      <c r="E429" s="17">
        <v>0.20925551981048399</v>
      </c>
      <c r="F429" s="17"/>
      <c r="G429" s="17">
        <v>0.201615191714653</v>
      </c>
      <c r="H429" s="17">
        <v>0.18165038417643001</v>
      </c>
      <c r="I429" s="17">
        <v>0.200354752836613</v>
      </c>
      <c r="J429" s="17">
        <v>0.18689911658404201</v>
      </c>
      <c r="K429" s="17"/>
      <c r="L429" s="17">
        <v>0.287283065941697</v>
      </c>
      <c r="M429" s="17">
        <v>0.143636917511033</v>
      </c>
      <c r="N429" s="17">
        <v>0.164597262144345</v>
      </c>
      <c r="O429" s="17">
        <v>0.15936196309150699</v>
      </c>
      <c r="P429" s="17"/>
      <c r="Q429" s="17">
        <v>0.28563763476371501</v>
      </c>
      <c r="R429" s="17">
        <v>0.16632642949141499</v>
      </c>
      <c r="S429" s="17">
        <v>0.15667689965620299</v>
      </c>
      <c r="T429" s="17">
        <v>0.19296647498602101</v>
      </c>
      <c r="U429" s="17">
        <v>0.12992128622680099</v>
      </c>
      <c r="V429" s="17">
        <v>0.19494478334029799</v>
      </c>
      <c r="W429" s="17">
        <v>0.18347612723377801</v>
      </c>
      <c r="X429" s="17">
        <v>0.19025452284056099</v>
      </c>
      <c r="Y429" s="17">
        <v>0.15989514281873499</v>
      </c>
      <c r="Z429" s="17"/>
      <c r="AA429" s="17">
        <v>0.120817496967054</v>
      </c>
      <c r="AB429" s="17">
        <v>0.16787022529162299</v>
      </c>
      <c r="AC429" s="17">
        <v>0.251070010047868</v>
      </c>
      <c r="AD429" s="17">
        <v>0.28592452164444399</v>
      </c>
      <c r="AE429" s="17">
        <v>0.59259914591206697</v>
      </c>
      <c r="AF429" s="17"/>
      <c r="AG429" s="17">
        <v>0.17177843179230501</v>
      </c>
      <c r="AH429" s="17">
        <v>0.21153673663736</v>
      </c>
      <c r="AI429" s="17"/>
      <c r="AJ429" s="17">
        <v>0.17206215169522801</v>
      </c>
      <c r="AK429" s="17">
        <v>0.185955831254979</v>
      </c>
      <c r="AL429" s="17">
        <v>0.1853110071229</v>
      </c>
      <c r="AM429" s="17">
        <v>0.21723122611044501</v>
      </c>
      <c r="AN429" s="17"/>
      <c r="AO429" s="17">
        <v>0.182373387598458</v>
      </c>
      <c r="AP429" s="17">
        <v>0.16820086080753899</v>
      </c>
      <c r="AQ429" s="17">
        <v>0.206114952951402</v>
      </c>
      <c r="AR429" s="17"/>
      <c r="AS429" s="17">
        <v>0.15423809865315199</v>
      </c>
      <c r="AT429" s="17">
        <v>0.209328071275693</v>
      </c>
      <c r="AU429" s="17">
        <v>0.318296234081269</v>
      </c>
      <c r="AV429" s="17">
        <v>8.4992754764215903E-2</v>
      </c>
      <c r="AW429" s="17">
        <v>0.160432295855232</v>
      </c>
      <c r="AX429" s="17"/>
      <c r="AY429" s="17">
        <v>0.14962649954974999</v>
      </c>
      <c r="AZ429" s="17">
        <v>0.21582065094668401</v>
      </c>
      <c r="BA429" s="17">
        <v>0.24063802851140001</v>
      </c>
    </row>
    <row r="430" spans="2:53" x14ac:dyDescent="0.35">
      <c r="B430" t="s">
        <v>246</v>
      </c>
      <c r="C430" s="17">
        <v>0.183643545257204</v>
      </c>
      <c r="D430" s="17">
        <v>0.211425561907047</v>
      </c>
      <c r="E430" s="17">
        <v>0.155888896584817</v>
      </c>
      <c r="F430" s="17"/>
      <c r="G430" s="17">
        <v>0.124286289555393</v>
      </c>
      <c r="H430" s="17">
        <v>0.17083553419359601</v>
      </c>
      <c r="I430" s="17">
        <v>0.212923624540997</v>
      </c>
      <c r="J430" s="17">
        <v>0.21326576893468499</v>
      </c>
      <c r="K430" s="17"/>
      <c r="L430" s="17">
        <v>0.233614934487934</v>
      </c>
      <c r="M430" s="17">
        <v>0.18511291589359</v>
      </c>
      <c r="N430" s="17">
        <v>0.115919009643144</v>
      </c>
      <c r="O430" s="17">
        <v>0.188478464947574</v>
      </c>
      <c r="P430" s="17"/>
      <c r="Q430" s="17">
        <v>0.227173486585587</v>
      </c>
      <c r="R430" s="17">
        <v>0.199665902327198</v>
      </c>
      <c r="S430" s="17">
        <v>0.188680408033225</v>
      </c>
      <c r="T430" s="17">
        <v>0.15195966496302099</v>
      </c>
      <c r="U430" s="17">
        <v>0.15830402416962999</v>
      </c>
      <c r="V430" s="17">
        <v>0.15436587548528299</v>
      </c>
      <c r="W430" s="17">
        <v>0.13722453020265199</v>
      </c>
      <c r="X430" s="17">
        <v>0.227544444558132</v>
      </c>
      <c r="Y430" s="17">
        <v>0.18871622972937699</v>
      </c>
      <c r="Z430" s="17"/>
      <c r="AA430" s="17">
        <v>0.152239920231868</v>
      </c>
      <c r="AB430" s="17">
        <v>0.175271210544721</v>
      </c>
      <c r="AC430" s="17">
        <v>0.206450065547505</v>
      </c>
      <c r="AD430" s="17">
        <v>0.26561570039393401</v>
      </c>
      <c r="AE430" s="17">
        <v>0.173894206792617</v>
      </c>
      <c r="AF430" s="17"/>
      <c r="AG430" s="17">
        <v>0.182771337943504</v>
      </c>
      <c r="AH430" s="17">
        <v>0.18459697700340599</v>
      </c>
      <c r="AI430" s="17"/>
      <c r="AJ430" s="17">
        <v>0.12815491696963</v>
      </c>
      <c r="AK430" s="17">
        <v>0.12881366278203699</v>
      </c>
      <c r="AL430" s="17">
        <v>0.20042719518969301</v>
      </c>
      <c r="AM430" s="17">
        <v>0.27494758008914799</v>
      </c>
      <c r="AN430" s="17"/>
      <c r="AO430" s="17">
        <v>0.16214812862049399</v>
      </c>
      <c r="AP430" s="17">
        <v>0.14443370370980799</v>
      </c>
      <c r="AQ430" s="17">
        <v>0.21240656046113501</v>
      </c>
      <c r="AR430" s="17"/>
      <c r="AS430" s="17">
        <v>0.18488715889110899</v>
      </c>
      <c r="AT430" s="17">
        <v>0.21367577977982699</v>
      </c>
      <c r="AU430" s="17">
        <v>0.23208445308312101</v>
      </c>
      <c r="AV430" s="17">
        <v>0.31287540694963101</v>
      </c>
      <c r="AW430" s="17">
        <v>0.123620986268057</v>
      </c>
      <c r="AX430" s="17"/>
      <c r="AY430" s="17">
        <v>0.21290807485002999</v>
      </c>
      <c r="AZ430" s="17">
        <v>0.204198285946147</v>
      </c>
      <c r="BA430" s="17">
        <v>0.21254608571196301</v>
      </c>
    </row>
    <row r="431" spans="2:53" x14ac:dyDescent="0.35">
      <c r="B431" t="s">
        <v>247</v>
      </c>
      <c r="C431" s="17">
        <v>0.103490540768632</v>
      </c>
      <c r="D431" s="17">
        <v>0.10931162551331</v>
      </c>
      <c r="E431" s="17">
        <v>9.7675190356276295E-2</v>
      </c>
      <c r="F431" s="17"/>
      <c r="G431" s="17">
        <v>0.11677818182534799</v>
      </c>
      <c r="H431" s="17">
        <v>0.115784378083349</v>
      </c>
      <c r="I431" s="17">
        <v>8.7183152007751105E-2</v>
      </c>
      <c r="J431" s="17">
        <v>8.7745485014939006E-2</v>
      </c>
      <c r="K431" s="17"/>
      <c r="L431" s="17">
        <v>9.58300538678237E-2</v>
      </c>
      <c r="M431" s="17">
        <v>0.11208317453885799</v>
      </c>
      <c r="N431" s="17">
        <v>8.5755241954613301E-2</v>
      </c>
      <c r="O431" s="17">
        <v>0.11484855261988</v>
      </c>
      <c r="P431" s="17"/>
      <c r="Q431" s="17">
        <v>0.13128351725037199</v>
      </c>
      <c r="R431" s="17">
        <v>6.9891205827047706E-2</v>
      </c>
      <c r="S431" s="17">
        <v>0.136208810949526</v>
      </c>
      <c r="T431" s="17">
        <v>0.12496168760929301</v>
      </c>
      <c r="U431" s="17">
        <v>9.45886255780298E-2</v>
      </c>
      <c r="V431" s="17">
        <v>0.11530872160974</v>
      </c>
      <c r="W431" s="17">
        <v>5.9494820291086901E-2</v>
      </c>
      <c r="X431" s="17">
        <v>0.136312453909267</v>
      </c>
      <c r="Y431" s="17">
        <v>8.0248545567253401E-2</v>
      </c>
      <c r="Z431" s="17"/>
      <c r="AA431" s="17">
        <v>8.8759554525468201E-2</v>
      </c>
      <c r="AB431" s="17">
        <v>9.3382992686001295E-2</v>
      </c>
      <c r="AC431" s="17">
        <v>9.7480259287296006E-2</v>
      </c>
      <c r="AD431" s="17">
        <v>0.14330368430061299</v>
      </c>
      <c r="AE431" s="17">
        <v>6.8423863976122101E-2</v>
      </c>
      <c r="AF431" s="17"/>
      <c r="AG431" s="17">
        <v>0.124909259631964</v>
      </c>
      <c r="AH431" s="17">
        <v>8.0077200606795407E-2</v>
      </c>
      <c r="AI431" s="17"/>
      <c r="AJ431" s="17">
        <v>0.112237031432247</v>
      </c>
      <c r="AK431" s="17">
        <v>0.115194265221075</v>
      </c>
      <c r="AL431" s="17">
        <v>9.7370459292472497E-2</v>
      </c>
      <c r="AM431" s="17">
        <v>8.9014576675466001E-2</v>
      </c>
      <c r="AN431" s="17"/>
      <c r="AO431" s="17">
        <v>0.108797850716536</v>
      </c>
      <c r="AP431" s="17">
        <v>8.0527661090811498E-2</v>
      </c>
      <c r="AQ431" s="17">
        <v>0.110931966463794</v>
      </c>
      <c r="AR431" s="17"/>
      <c r="AS431" s="17">
        <v>8.2737471143336003E-2</v>
      </c>
      <c r="AT431" s="17">
        <v>0.10424998319631899</v>
      </c>
      <c r="AU431" s="17">
        <v>0.115719144557237</v>
      </c>
      <c r="AV431" s="17">
        <v>7.5973754612739197E-2</v>
      </c>
      <c r="AW431" s="17">
        <v>0.106740351041177</v>
      </c>
      <c r="AX431" s="17"/>
      <c r="AY431" s="17">
        <v>8.1158612998742899E-2</v>
      </c>
      <c r="AZ431" s="17">
        <v>9.5287379768931799E-2</v>
      </c>
      <c r="BA431" s="17">
        <v>8.1959226661830198E-2</v>
      </c>
    </row>
    <row r="432" spans="2:53" x14ac:dyDescent="0.35">
      <c r="B432" t="s">
        <v>248</v>
      </c>
      <c r="C432" s="17">
        <v>6.69796157853466E-2</v>
      </c>
      <c r="D432" s="17">
        <v>6.9026930329472602E-2</v>
      </c>
      <c r="E432" s="17">
        <v>6.4934318044356107E-2</v>
      </c>
      <c r="F432" s="17"/>
      <c r="G432" s="17">
        <v>7.2721618342754299E-2</v>
      </c>
      <c r="H432" s="17">
        <v>5.3560055888047901E-2</v>
      </c>
      <c r="I432" s="17">
        <v>8.5347354437802406E-2</v>
      </c>
      <c r="J432" s="17">
        <v>5.9530259396837898E-2</v>
      </c>
      <c r="K432" s="17"/>
      <c r="L432" s="17">
        <v>3.8037977849521197E-2</v>
      </c>
      <c r="M432" s="17">
        <v>0.104069953686533</v>
      </c>
      <c r="N432" s="17">
        <v>5.8834881146763003E-2</v>
      </c>
      <c r="O432" s="17">
        <v>6.7097918283899396E-2</v>
      </c>
      <c r="P432" s="17"/>
      <c r="Q432" s="17">
        <v>5.29233101909201E-2</v>
      </c>
      <c r="R432" s="17">
        <v>6.8367284061789699E-2</v>
      </c>
      <c r="S432" s="17">
        <v>8.2473835755408897E-2</v>
      </c>
      <c r="T432" s="17">
        <v>6.82900472806586E-2</v>
      </c>
      <c r="U432" s="17">
        <v>4.7980103296433103E-2</v>
      </c>
      <c r="V432" s="17">
        <v>9.1703799650021206E-2</v>
      </c>
      <c r="W432" s="17">
        <v>5.9281367417497503E-2</v>
      </c>
      <c r="X432" s="17">
        <v>3.33877729985304E-2</v>
      </c>
      <c r="Y432" s="17">
        <v>8.1452587262371201E-2</v>
      </c>
      <c r="Z432" s="17"/>
      <c r="AA432" s="17">
        <v>8.4418808927837999E-2</v>
      </c>
      <c r="AB432" s="17">
        <v>5.3234193621867501E-2</v>
      </c>
      <c r="AC432" s="17">
        <v>7.2546918578620306E-2</v>
      </c>
      <c r="AD432" s="17">
        <v>7.8176091479455895E-3</v>
      </c>
      <c r="AE432" s="17">
        <v>5.9750328851735E-2</v>
      </c>
      <c r="AF432" s="17"/>
      <c r="AG432" s="17">
        <v>6.9528790235904497E-2</v>
      </c>
      <c r="AH432" s="17">
        <v>6.4193049094611696E-2</v>
      </c>
      <c r="AI432" s="17"/>
      <c r="AJ432" s="17">
        <v>4.5252481966954403E-2</v>
      </c>
      <c r="AK432" s="17">
        <v>6.2914124971540406E-2</v>
      </c>
      <c r="AL432" s="17">
        <v>9.4680422714440104E-2</v>
      </c>
      <c r="AM432" s="17">
        <v>6.5477130686787399E-2</v>
      </c>
      <c r="AN432" s="17"/>
      <c r="AO432" s="17">
        <v>4.1945688762754202E-2</v>
      </c>
      <c r="AP432" s="17">
        <v>9.0410181501735895E-2</v>
      </c>
      <c r="AQ432" s="17">
        <v>7.0106853138331607E-2</v>
      </c>
      <c r="AR432" s="17"/>
      <c r="AS432" s="17">
        <v>9.0557472092756594E-2</v>
      </c>
      <c r="AT432" s="17">
        <v>5.1169267920440603E-2</v>
      </c>
      <c r="AU432" s="17">
        <v>3.9708261135298101E-2</v>
      </c>
      <c r="AV432" s="17">
        <v>0.109851597531007</v>
      </c>
      <c r="AW432" s="17">
        <v>8.0418789019665093E-2</v>
      </c>
      <c r="AX432" s="17"/>
      <c r="AY432" s="17">
        <v>8.7167433622437507E-2</v>
      </c>
      <c r="AZ432" s="17">
        <v>5.7141554559548099E-2</v>
      </c>
      <c r="BA432" s="17">
        <v>3.3134538299030299E-2</v>
      </c>
    </row>
    <row r="433" spans="2:53" x14ac:dyDescent="0.35">
      <c r="B433" t="s">
        <v>92</v>
      </c>
      <c r="C433" s="17">
        <v>4.3648339036726103E-2</v>
      </c>
      <c r="D433" s="17">
        <v>4.3410771944460101E-2</v>
      </c>
      <c r="E433" s="17">
        <v>4.38856721023946E-2</v>
      </c>
      <c r="F433" s="17"/>
      <c r="G433" s="17">
        <v>5.7567161067598703E-2</v>
      </c>
      <c r="H433" s="17">
        <v>4.7029669954303598E-2</v>
      </c>
      <c r="I433" s="17">
        <v>3.6145937503055003E-2</v>
      </c>
      <c r="J433" s="17">
        <v>3.7099545434548499E-2</v>
      </c>
      <c r="K433" s="17"/>
      <c r="L433" s="17">
        <v>5.0618341108665199E-2</v>
      </c>
      <c r="M433" s="17">
        <v>3.7557723050622001E-2</v>
      </c>
      <c r="N433" s="17">
        <v>4.9704678266674102E-2</v>
      </c>
      <c r="O433" s="17">
        <v>3.7299992258372598E-2</v>
      </c>
      <c r="P433" s="17"/>
      <c r="Q433" s="17">
        <v>2.3123565217482701E-2</v>
      </c>
      <c r="R433" s="17">
        <v>2.2423493041111901E-2</v>
      </c>
      <c r="S433" s="17">
        <v>5.2678997936585703E-2</v>
      </c>
      <c r="T433" s="17">
        <v>3.1480630315910703E-2</v>
      </c>
      <c r="U433" s="17">
        <v>4.9906888559306702E-2</v>
      </c>
      <c r="V433" s="17">
        <v>7.9438634405945494E-2</v>
      </c>
      <c r="W433" s="17">
        <v>5.8933367342555103E-2</v>
      </c>
      <c r="X433" s="17">
        <v>1.7145558588151501E-2</v>
      </c>
      <c r="Y433" s="17">
        <v>6.4324647646201299E-2</v>
      </c>
      <c r="Z433" s="17"/>
      <c r="AA433" s="17">
        <v>3.3084610503314703E-2</v>
      </c>
      <c r="AB433" s="17">
        <v>5.2399129793184798E-2</v>
      </c>
      <c r="AC433" s="17">
        <v>5.1074872832440103E-2</v>
      </c>
      <c r="AD433" s="17">
        <v>3.41899868923752E-2</v>
      </c>
      <c r="AE433" s="17">
        <v>0</v>
      </c>
      <c r="AF433" s="17"/>
      <c r="AG433" s="17">
        <v>4.0454641229637101E-2</v>
      </c>
      <c r="AH433" s="17">
        <v>4.7139450414983901E-2</v>
      </c>
      <c r="AI433" s="17"/>
      <c r="AJ433" s="17">
        <v>4.8074504378595902E-2</v>
      </c>
      <c r="AK433" s="17">
        <v>4.69052534953453E-2</v>
      </c>
      <c r="AL433" s="17">
        <v>3.49802285219536E-2</v>
      </c>
      <c r="AM433" s="17">
        <v>4.4129070585633701E-2</v>
      </c>
      <c r="AN433" s="17"/>
      <c r="AO433" s="17">
        <v>2.8611310481286099E-2</v>
      </c>
      <c r="AP433" s="17">
        <v>4.1259639719360301E-2</v>
      </c>
      <c r="AQ433" s="17">
        <v>5.0966877626981801E-2</v>
      </c>
      <c r="AR433" s="17"/>
      <c r="AS433" s="17">
        <v>4.8667999156460202E-2</v>
      </c>
      <c r="AT433" s="17">
        <v>4.0288274349051897E-2</v>
      </c>
      <c r="AU433" s="17">
        <v>1.4924150342365499E-2</v>
      </c>
      <c r="AV433" s="17">
        <v>0</v>
      </c>
      <c r="AW433" s="17">
        <v>5.26346502749842E-2</v>
      </c>
      <c r="AX433" s="17"/>
      <c r="AY433" s="17">
        <v>3.7223085043471299E-2</v>
      </c>
      <c r="AZ433" s="17">
        <v>3.4938894526325398E-2</v>
      </c>
      <c r="BA433" s="17">
        <v>5.7963153209253999E-2</v>
      </c>
    </row>
    <row r="434" spans="2:53" x14ac:dyDescent="0.35">
      <c r="B434" t="s">
        <v>249</v>
      </c>
      <c r="C434" s="17">
        <v>3.01668226440912E-2</v>
      </c>
      <c r="D434" s="17">
        <v>2.43634445254283E-2</v>
      </c>
      <c r="E434" s="17">
        <v>3.5964483873172998E-2</v>
      </c>
      <c r="F434" s="17"/>
      <c r="G434" s="17">
        <v>3.0050737002985599E-2</v>
      </c>
      <c r="H434" s="17">
        <v>2.0892682178035402E-2</v>
      </c>
      <c r="I434" s="17">
        <v>3.3343115116098797E-2</v>
      </c>
      <c r="J434" s="17">
        <v>5.9214580524009602E-2</v>
      </c>
      <c r="K434" s="17"/>
      <c r="L434" s="17">
        <v>2.2509801795091301E-2</v>
      </c>
      <c r="M434" s="17">
        <v>2.9878817225371501E-2</v>
      </c>
      <c r="N434" s="17">
        <v>2.5607054837965899E-2</v>
      </c>
      <c r="O434" s="17">
        <v>4.28691937564461E-2</v>
      </c>
      <c r="P434" s="17"/>
      <c r="Q434" s="17">
        <v>3.0489514161621899E-2</v>
      </c>
      <c r="R434" s="17">
        <v>5.7932928426153796E-3</v>
      </c>
      <c r="S434" s="17">
        <v>3.0592002219153001E-2</v>
      </c>
      <c r="T434" s="17">
        <v>4.1906807543475297E-2</v>
      </c>
      <c r="U434" s="17">
        <v>3.72299718081716E-2</v>
      </c>
      <c r="V434" s="17">
        <v>4.0304731411585103E-2</v>
      </c>
      <c r="W434" s="17">
        <v>2.88296086443081E-2</v>
      </c>
      <c r="X434" s="17">
        <v>4.9767538662706702E-2</v>
      </c>
      <c r="Y434" s="17">
        <v>2.88073200988779E-2</v>
      </c>
      <c r="Z434" s="17"/>
      <c r="AA434" s="17">
        <v>6.0147963334534899E-2</v>
      </c>
      <c r="AB434" s="17">
        <v>3.1482669234059797E-2</v>
      </c>
      <c r="AC434" s="17">
        <v>1.4947412591437E-2</v>
      </c>
      <c r="AD434" s="17">
        <v>0</v>
      </c>
      <c r="AE434" s="17">
        <v>0</v>
      </c>
      <c r="AF434" s="17"/>
      <c r="AG434" s="17">
        <v>2.6531569500567499E-2</v>
      </c>
      <c r="AH434" s="17">
        <v>3.4140609263486797E-2</v>
      </c>
      <c r="AI434" s="17"/>
      <c r="AJ434" s="17">
        <v>1.9079703146732099E-2</v>
      </c>
      <c r="AK434" s="17">
        <v>1.55073249948692E-2</v>
      </c>
      <c r="AL434" s="17">
        <v>5.6992091526870403E-2</v>
      </c>
      <c r="AM434" s="17">
        <v>3.11801843637972E-2</v>
      </c>
      <c r="AN434" s="17"/>
      <c r="AO434" s="17">
        <v>2.4460934818215499E-2</v>
      </c>
      <c r="AP434" s="17">
        <v>4.1361904244165297E-2</v>
      </c>
      <c r="AQ434" s="17">
        <v>2.6889127103018499E-2</v>
      </c>
      <c r="AR434" s="17"/>
      <c r="AS434" s="17">
        <v>2.4465365578875999E-2</v>
      </c>
      <c r="AT434" s="17">
        <v>2.67198920475403E-2</v>
      </c>
      <c r="AU434" s="17">
        <v>1.9162786666663201E-2</v>
      </c>
      <c r="AV434" s="17">
        <v>0</v>
      </c>
      <c r="AW434" s="17">
        <v>6.06630254645774E-2</v>
      </c>
      <c r="AX434" s="17"/>
      <c r="AY434" s="17">
        <v>1.09208892230506E-2</v>
      </c>
      <c r="AZ434" s="17">
        <v>2.9749921975270099E-2</v>
      </c>
      <c r="BA434" s="17">
        <v>1.0193770552233901E-2</v>
      </c>
    </row>
    <row r="435" spans="2:53" x14ac:dyDescent="0.35">
      <c r="B435" t="s">
        <v>196</v>
      </c>
      <c r="C435" s="17">
        <v>5.95625435848199E-3</v>
      </c>
      <c r="D435" s="17">
        <v>6.0685327464250699E-3</v>
      </c>
      <c r="E435" s="17">
        <v>5.8440865756266896E-3</v>
      </c>
      <c r="F435" s="17"/>
      <c r="G435" s="17">
        <v>8.0859874117969899E-3</v>
      </c>
      <c r="H435" s="17">
        <v>6.6608047378101196E-3</v>
      </c>
      <c r="I435" s="17">
        <v>6.1503903997059102E-3</v>
      </c>
      <c r="J435" s="17">
        <v>0</v>
      </c>
      <c r="K435" s="17"/>
      <c r="L435" s="17">
        <v>6.4109635593265204E-3</v>
      </c>
      <c r="M435" s="17">
        <v>3.7334544046916099E-3</v>
      </c>
      <c r="N435" s="17">
        <v>1.04558679066801E-2</v>
      </c>
      <c r="O435" s="17">
        <v>3.8410454685314601E-3</v>
      </c>
      <c r="P435" s="17"/>
      <c r="Q435" s="17">
        <v>0</v>
      </c>
      <c r="R435" s="17">
        <v>1.2055280417167E-2</v>
      </c>
      <c r="S435" s="17">
        <v>1.0109992653584201E-2</v>
      </c>
      <c r="T435" s="17">
        <v>2.09245403710498E-2</v>
      </c>
      <c r="U435" s="17">
        <v>0</v>
      </c>
      <c r="V435" s="17">
        <v>0</v>
      </c>
      <c r="W435" s="17">
        <v>0</v>
      </c>
      <c r="X435" s="17">
        <v>1.6648509267462398E-2</v>
      </c>
      <c r="Y435" s="17">
        <v>0</v>
      </c>
      <c r="Z435" s="17"/>
      <c r="AA435" s="17">
        <v>3.7947852482961902E-3</v>
      </c>
      <c r="AB435" s="17">
        <v>3.6295443244058001E-3</v>
      </c>
      <c r="AC435" s="17">
        <v>7.0704864355239597E-3</v>
      </c>
      <c r="AD435" s="17">
        <v>0</v>
      </c>
      <c r="AE435" s="17">
        <v>0</v>
      </c>
      <c r="AF435" s="17"/>
      <c r="AG435" s="17">
        <v>7.9749238634484899E-3</v>
      </c>
      <c r="AH435" s="17">
        <v>3.74959596328638E-3</v>
      </c>
      <c r="AI435" s="17"/>
      <c r="AJ435" s="17">
        <v>4.2127623951141897E-3</v>
      </c>
      <c r="AK435" s="17">
        <v>0</v>
      </c>
      <c r="AL435" s="17">
        <v>8.9035814661784906E-3</v>
      </c>
      <c r="AM435" s="17">
        <v>1.10869270567369E-2</v>
      </c>
      <c r="AN435" s="17"/>
      <c r="AO435" s="17">
        <v>3.8188652898353001E-3</v>
      </c>
      <c r="AP435" s="17">
        <v>5.2049776234390404E-3</v>
      </c>
      <c r="AQ435" s="17">
        <v>7.42121731982248E-3</v>
      </c>
      <c r="AR435" s="17"/>
      <c r="AS435" s="17">
        <v>8.8590278587232195E-3</v>
      </c>
      <c r="AT435" s="17">
        <v>6.4613457877622802E-3</v>
      </c>
      <c r="AU435" s="17">
        <v>0</v>
      </c>
      <c r="AV435" s="17">
        <v>0</v>
      </c>
      <c r="AW435" s="17">
        <v>5.0853605375127502E-3</v>
      </c>
      <c r="AX435" s="17"/>
      <c r="AY435" s="17">
        <v>1.0235762443871799E-2</v>
      </c>
      <c r="AZ435" s="17">
        <v>8.2664024931128101E-3</v>
      </c>
      <c r="BA435" s="17">
        <v>0</v>
      </c>
    </row>
    <row r="436" spans="2:53" x14ac:dyDescent="0.35">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row>
    <row r="437" spans="2:53" x14ac:dyDescent="0.35">
      <c r="B437" s="6" t="s">
        <v>264</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row>
    <row r="438" spans="2:53" x14ac:dyDescent="0.35">
      <c r="B438" s="24" t="s">
        <v>84</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row>
    <row r="439" spans="2:53" x14ac:dyDescent="0.35">
      <c r="B439" t="s">
        <v>251</v>
      </c>
      <c r="C439" s="17">
        <v>0.90575370100453501</v>
      </c>
      <c r="D439" s="17">
        <v>0.91210585598629101</v>
      </c>
      <c r="E439" s="17">
        <v>0.89940780351072702</v>
      </c>
      <c r="F439" s="17"/>
      <c r="G439" s="17">
        <v>0.82278535129673103</v>
      </c>
      <c r="H439" s="17">
        <v>0.89285252252488201</v>
      </c>
      <c r="I439" s="17">
        <v>0.93532339986476398</v>
      </c>
      <c r="J439" s="17">
        <v>0.96154023499432995</v>
      </c>
      <c r="K439" s="17"/>
      <c r="L439" s="17">
        <v>0.916263659862118</v>
      </c>
      <c r="M439" s="17">
        <v>0.92364949822746201</v>
      </c>
      <c r="N439" s="17">
        <v>0.92557079049800395</v>
      </c>
      <c r="O439" s="17">
        <v>0.85797529237626802</v>
      </c>
      <c r="P439" s="17"/>
      <c r="Q439" s="17">
        <v>0.89447916122997195</v>
      </c>
      <c r="R439" s="17">
        <v>0.93707038639070594</v>
      </c>
      <c r="S439" s="17">
        <v>0.88981562856138696</v>
      </c>
      <c r="T439" s="17">
        <v>0.92586493820530802</v>
      </c>
      <c r="U439" s="17">
        <v>0.94174499425796399</v>
      </c>
      <c r="V439" s="17">
        <v>0.86764847264331002</v>
      </c>
      <c r="W439" s="17">
        <v>0.874608876639281</v>
      </c>
      <c r="X439" s="17">
        <v>0.91331668142607803</v>
      </c>
      <c r="Y439" s="17">
        <v>0.90645034393816104</v>
      </c>
      <c r="Z439" s="17"/>
      <c r="AA439" s="17">
        <v>0.91249709966857495</v>
      </c>
      <c r="AB439" s="17">
        <v>0.90441862071776002</v>
      </c>
      <c r="AC439" s="17">
        <v>0.91010772260371697</v>
      </c>
      <c r="AD439" s="17">
        <v>0.91546275974497404</v>
      </c>
      <c r="AE439" s="17">
        <v>0.90618203948882503</v>
      </c>
      <c r="AF439" s="17"/>
      <c r="AG439" s="17">
        <v>0.90124362000429503</v>
      </c>
      <c r="AH439" s="17">
        <v>0.91068378395159899</v>
      </c>
      <c r="AI439" s="17"/>
      <c r="AJ439" s="17">
        <v>0.91097983435679097</v>
      </c>
      <c r="AK439" s="17">
        <v>0.89018890641413695</v>
      </c>
      <c r="AL439" s="17">
        <v>0.91858766175663698</v>
      </c>
      <c r="AM439" s="17">
        <v>0.90592156768642595</v>
      </c>
      <c r="AN439" s="17"/>
      <c r="AO439" s="17">
        <v>0.90001808343543399</v>
      </c>
      <c r="AP439" s="17">
        <v>0.89741734596711098</v>
      </c>
      <c r="AQ439" s="17">
        <v>0.91059681987290197</v>
      </c>
      <c r="AR439" s="17"/>
      <c r="AS439" s="17">
        <v>0.93709068535750395</v>
      </c>
      <c r="AT439" s="17">
        <v>0.88589224018672097</v>
      </c>
      <c r="AU439" s="17">
        <v>0.91979345036835702</v>
      </c>
      <c r="AV439" s="17">
        <v>0.84984391357907796</v>
      </c>
      <c r="AW439" s="17">
        <v>0.89148819745938401</v>
      </c>
      <c r="AX439" s="17"/>
      <c r="AY439" s="17">
        <v>0.92006341123257496</v>
      </c>
      <c r="AZ439" s="17">
        <v>0.90349056641838599</v>
      </c>
      <c r="BA439" s="17">
        <v>0.94119031910420703</v>
      </c>
    </row>
    <row r="440" spans="2:53" x14ac:dyDescent="0.35">
      <c r="B440" t="s">
        <v>252</v>
      </c>
      <c r="C440" s="17">
        <v>0.87751815975391501</v>
      </c>
      <c r="D440" s="17">
        <v>0.86331084638260502</v>
      </c>
      <c r="E440" s="17">
        <v>0.89171147754538804</v>
      </c>
      <c r="F440" s="17"/>
      <c r="G440" s="17">
        <v>0.92118098398382797</v>
      </c>
      <c r="H440" s="17">
        <v>0.83795137672334297</v>
      </c>
      <c r="I440" s="17">
        <v>0.89474203154037601</v>
      </c>
      <c r="J440" s="17">
        <v>0.94014311674619</v>
      </c>
      <c r="K440" s="17"/>
      <c r="L440" s="17">
        <v>0.87750547401726597</v>
      </c>
      <c r="M440" s="17">
        <v>0.87045221482462098</v>
      </c>
      <c r="N440" s="17">
        <v>0.87888096149436901</v>
      </c>
      <c r="O440" s="17">
        <v>0.88719125018337797</v>
      </c>
      <c r="P440" s="17"/>
      <c r="Q440" s="17">
        <v>0.82484005684121997</v>
      </c>
      <c r="R440" s="17">
        <v>0.93694209652242999</v>
      </c>
      <c r="S440" s="17">
        <v>0.864104290028753</v>
      </c>
      <c r="T440" s="17">
        <v>0.85039854454077501</v>
      </c>
      <c r="U440" s="17">
        <v>0.86269273893589005</v>
      </c>
      <c r="V440" s="17">
        <v>0.85363564357067701</v>
      </c>
      <c r="W440" s="17">
        <v>0.90240102614267304</v>
      </c>
      <c r="X440" s="17">
        <v>0.93136089720542603</v>
      </c>
      <c r="Y440" s="17">
        <v>0.89972190881417402</v>
      </c>
      <c r="Z440" s="17"/>
      <c r="AA440" s="17">
        <v>0.89756227084825302</v>
      </c>
      <c r="AB440" s="17">
        <v>0.90881166699938198</v>
      </c>
      <c r="AC440" s="17">
        <v>0.88180806249145205</v>
      </c>
      <c r="AD440" s="17">
        <v>0.77411969373578704</v>
      </c>
      <c r="AE440" s="17">
        <v>0.93324677502685505</v>
      </c>
      <c r="AF440" s="17"/>
      <c r="AG440" s="17">
        <v>0.88566169815081897</v>
      </c>
      <c r="AH440" s="17">
        <v>0.86861625316350399</v>
      </c>
      <c r="AI440" s="17"/>
      <c r="AJ440" s="17">
        <v>0.87886436708823401</v>
      </c>
      <c r="AK440" s="17">
        <v>0.87163811889880005</v>
      </c>
      <c r="AL440" s="17">
        <v>0.87674600720093898</v>
      </c>
      <c r="AM440" s="17">
        <v>0.88319111092281999</v>
      </c>
      <c r="AN440" s="17"/>
      <c r="AO440" s="17">
        <v>0.84582678359571295</v>
      </c>
      <c r="AP440" s="17">
        <v>0.89175416799657203</v>
      </c>
      <c r="AQ440" s="17">
        <v>0.88648818239779004</v>
      </c>
      <c r="AR440" s="17"/>
      <c r="AS440" s="17">
        <v>0.87196814280480295</v>
      </c>
      <c r="AT440" s="17">
        <v>0.88426716039336195</v>
      </c>
      <c r="AU440" s="17">
        <v>0.87091823323673201</v>
      </c>
      <c r="AV440" s="17">
        <v>0.80174231672233298</v>
      </c>
      <c r="AW440" s="17">
        <v>0.88783273901006698</v>
      </c>
      <c r="AX440" s="17"/>
      <c r="AY440" s="17">
        <v>0.88049037104248595</v>
      </c>
      <c r="AZ440" s="17">
        <v>0.88600300419410605</v>
      </c>
      <c r="BA440" s="17">
        <v>0.80730926018392102</v>
      </c>
    </row>
    <row r="441" spans="2:53" x14ac:dyDescent="0.35">
      <c r="B441" t="s">
        <v>253</v>
      </c>
      <c r="C441" s="17">
        <v>0.68325195927746396</v>
      </c>
      <c r="D441" s="17">
        <v>0.71409554969498001</v>
      </c>
      <c r="E441" s="17">
        <v>0.65243875278412</v>
      </c>
      <c r="F441" s="17"/>
      <c r="G441" s="17">
        <v>0.63164970746860005</v>
      </c>
      <c r="H441" s="17">
        <v>0.68481960426450195</v>
      </c>
      <c r="I441" s="17">
        <v>0.69209514276033901</v>
      </c>
      <c r="J441" s="17">
        <v>0.70750755199728799</v>
      </c>
      <c r="K441" s="17"/>
      <c r="L441" s="17">
        <v>0.70982675530768502</v>
      </c>
      <c r="M441" s="17">
        <v>0.72954391303315103</v>
      </c>
      <c r="N441" s="17">
        <v>0.62589960974259395</v>
      </c>
      <c r="O441" s="17">
        <v>0.65561062308670703</v>
      </c>
      <c r="P441" s="17"/>
      <c r="Q441" s="17">
        <v>0.68366833987672004</v>
      </c>
      <c r="R441" s="17">
        <v>0.67392787378368701</v>
      </c>
      <c r="S441" s="17">
        <v>0.65782813858191502</v>
      </c>
      <c r="T441" s="17">
        <v>0.73183804811231401</v>
      </c>
      <c r="U441" s="17">
        <v>0.71204014559162199</v>
      </c>
      <c r="V441" s="17">
        <v>0.66781490668374899</v>
      </c>
      <c r="W441" s="17">
        <v>0.70232558680928103</v>
      </c>
      <c r="X441" s="17">
        <v>0.628053456985604</v>
      </c>
      <c r="Y441" s="17">
        <v>0.67285856928190801</v>
      </c>
      <c r="Z441" s="17"/>
      <c r="AA441" s="17">
        <v>0.62765644834704604</v>
      </c>
      <c r="AB441" s="17">
        <v>0.65956824914860601</v>
      </c>
      <c r="AC441" s="17">
        <v>0.73022186070816397</v>
      </c>
      <c r="AD441" s="17">
        <v>0.73121833252745805</v>
      </c>
      <c r="AE441" s="17">
        <v>0.79294364820166297</v>
      </c>
      <c r="AF441" s="17"/>
      <c r="AG441" s="17">
        <v>0.69696367328423503</v>
      </c>
      <c r="AH441" s="17">
        <v>0.66826333991648401</v>
      </c>
      <c r="AI441" s="17"/>
      <c r="AJ441" s="17">
        <v>0.65432967652323704</v>
      </c>
      <c r="AK441" s="17">
        <v>0.67862258903274097</v>
      </c>
      <c r="AL441" s="17">
        <v>0.675487448638597</v>
      </c>
      <c r="AM441" s="17">
        <v>0.72058539579228398</v>
      </c>
      <c r="AN441" s="17"/>
      <c r="AO441" s="17">
        <v>0.63450357600212104</v>
      </c>
      <c r="AP441" s="17">
        <v>0.64853020633092695</v>
      </c>
      <c r="AQ441" s="17">
        <v>0.72282017179796498</v>
      </c>
      <c r="AR441" s="17"/>
      <c r="AS441" s="17">
        <v>0.70509925977869603</v>
      </c>
      <c r="AT441" s="17">
        <v>0.68973287186018295</v>
      </c>
      <c r="AU441" s="17">
        <v>0.69070107058901498</v>
      </c>
      <c r="AV441" s="17">
        <v>0.49917819151757298</v>
      </c>
      <c r="AW441" s="17">
        <v>0.68856123202970099</v>
      </c>
      <c r="AX441" s="17"/>
      <c r="AY441" s="17">
        <v>0.72502745646641698</v>
      </c>
      <c r="AZ441" s="17">
        <v>0.71805663689857602</v>
      </c>
      <c r="BA441" s="17">
        <v>0.67021069474103701</v>
      </c>
    </row>
    <row r="442" spans="2:53" x14ac:dyDescent="0.35">
      <c r="B442" t="s">
        <v>254</v>
      </c>
      <c r="C442" s="17">
        <v>0.67335302841214095</v>
      </c>
      <c r="D442" s="17">
        <v>0.73598892544133199</v>
      </c>
      <c r="E442" s="17">
        <v>0.61077883380864095</v>
      </c>
      <c r="F442" s="17"/>
      <c r="G442" s="17">
        <v>0.58388908211467905</v>
      </c>
      <c r="H442" s="17">
        <v>0.67914634010319197</v>
      </c>
      <c r="I442" s="17">
        <v>0.68886237497232905</v>
      </c>
      <c r="J442" s="17">
        <v>0.70199004871577397</v>
      </c>
      <c r="K442" s="17"/>
      <c r="L442" s="17">
        <v>0.68755748462659605</v>
      </c>
      <c r="M442" s="17">
        <v>0.70616682172666201</v>
      </c>
      <c r="N442" s="17">
        <v>0.68500029487885805</v>
      </c>
      <c r="O442" s="17">
        <v>0.61232968827636602</v>
      </c>
      <c r="P442" s="17"/>
      <c r="Q442" s="17">
        <v>0.63452117549175502</v>
      </c>
      <c r="R442" s="17">
        <v>0.67628246868920905</v>
      </c>
      <c r="S442" s="17">
        <v>0.70990067371775101</v>
      </c>
      <c r="T442" s="17">
        <v>0.60891496957214897</v>
      </c>
      <c r="U442" s="17">
        <v>0.73467940509201901</v>
      </c>
      <c r="V442" s="17">
        <v>0.69953118800932201</v>
      </c>
      <c r="W442" s="17">
        <v>0.63462843864302498</v>
      </c>
      <c r="X442" s="17">
        <v>0.75544070144894404</v>
      </c>
      <c r="Y442" s="17">
        <v>0.68323417421534804</v>
      </c>
      <c r="Z442" s="17"/>
      <c r="AA442" s="17">
        <v>0.69027347221414803</v>
      </c>
      <c r="AB442" s="17">
        <v>0.69727490599282105</v>
      </c>
      <c r="AC442" s="17">
        <v>0.69070761098439604</v>
      </c>
      <c r="AD442" s="17">
        <v>0.59472474853528401</v>
      </c>
      <c r="AE442" s="17">
        <v>0.57351865919864398</v>
      </c>
      <c r="AF442" s="17"/>
      <c r="AG442" s="17">
        <v>0.69766835576763098</v>
      </c>
      <c r="AH442" s="17">
        <v>0.64677333267249004</v>
      </c>
      <c r="AI442" s="17"/>
      <c r="AJ442" s="17">
        <v>0.59882351495701103</v>
      </c>
      <c r="AK442" s="17">
        <v>0.70068727949521203</v>
      </c>
      <c r="AL442" s="17">
        <v>0.69189624274486095</v>
      </c>
      <c r="AM442" s="17">
        <v>0.69371202711409696</v>
      </c>
      <c r="AN442" s="17"/>
      <c r="AO442" s="17">
        <v>0.60385280409422304</v>
      </c>
      <c r="AP442" s="17">
        <v>0.70748549270807104</v>
      </c>
      <c r="AQ442" s="17">
        <v>0.69061687492874302</v>
      </c>
      <c r="AR442" s="17"/>
      <c r="AS442" s="17">
        <v>0.74011591705730095</v>
      </c>
      <c r="AT442" s="17">
        <v>0.64329909639429605</v>
      </c>
      <c r="AU442" s="17">
        <v>0.62303492248819703</v>
      </c>
      <c r="AV442" s="17">
        <v>0.73999231604807103</v>
      </c>
      <c r="AW442" s="17">
        <v>0.681889852706004</v>
      </c>
      <c r="AX442" s="17"/>
      <c r="AY442" s="17">
        <v>0.68833915495670195</v>
      </c>
      <c r="AZ442" s="17">
        <v>0.69215621437492603</v>
      </c>
      <c r="BA442" s="17">
        <v>0.62179479505453195</v>
      </c>
    </row>
    <row r="443" spans="2:53" x14ac:dyDescent="0.35">
      <c r="B443" t="s">
        <v>255</v>
      </c>
      <c r="C443" s="17">
        <v>0.47116600464859398</v>
      </c>
      <c r="D443" s="17">
        <v>0.39539516009751902</v>
      </c>
      <c r="E443" s="17">
        <v>0.546862207578376</v>
      </c>
      <c r="F443" s="17"/>
      <c r="G443" s="17">
        <v>0.60204546063172304</v>
      </c>
      <c r="H443" s="17">
        <v>0.47895333142716701</v>
      </c>
      <c r="I443" s="17">
        <v>0.43809615023322102</v>
      </c>
      <c r="J443" s="17">
        <v>0.39351908783834699</v>
      </c>
      <c r="K443" s="17"/>
      <c r="L443" s="17">
        <v>0.41876604135810602</v>
      </c>
      <c r="M443" s="17">
        <v>0.43121843590255898</v>
      </c>
      <c r="N443" s="17">
        <v>0.49050922078722198</v>
      </c>
      <c r="O443" s="17">
        <v>0.55016607031480103</v>
      </c>
      <c r="P443" s="17"/>
      <c r="Q443" s="17">
        <v>0.35573408198637702</v>
      </c>
      <c r="R443" s="17">
        <v>0.47270565765134998</v>
      </c>
      <c r="S443" s="17">
        <v>0.53621506414106701</v>
      </c>
      <c r="T443" s="17">
        <v>0.49174092114305801</v>
      </c>
      <c r="U443" s="17">
        <v>0.54250392927727598</v>
      </c>
      <c r="V443" s="17">
        <v>0.49187309286755898</v>
      </c>
      <c r="W443" s="17">
        <v>0.47920941253986699</v>
      </c>
      <c r="X443" s="17">
        <v>0.48112046743917902</v>
      </c>
      <c r="Y443" s="17">
        <v>0.48247969568747601</v>
      </c>
      <c r="Z443" s="17"/>
      <c r="AA443" s="17">
        <v>0.57260960597645105</v>
      </c>
      <c r="AB443" s="17">
        <v>0.489724041386431</v>
      </c>
      <c r="AC443" s="17">
        <v>0.365942775200302</v>
      </c>
      <c r="AD443" s="17">
        <v>0.41408941397180399</v>
      </c>
      <c r="AE443" s="17">
        <v>0.47951259724210898</v>
      </c>
      <c r="AF443" s="17"/>
      <c r="AG443" s="17">
        <v>0.48770706964132499</v>
      </c>
      <c r="AH443" s="17">
        <v>0.45308455058100999</v>
      </c>
      <c r="AI443" s="17"/>
      <c r="AJ443" s="17">
        <v>0.47919466734146099</v>
      </c>
      <c r="AK443" s="17">
        <v>0.46020356740276303</v>
      </c>
      <c r="AL443" s="17">
        <v>0.492162876971318</v>
      </c>
      <c r="AM443" s="17">
        <v>0.45669517958950101</v>
      </c>
      <c r="AN443" s="17"/>
      <c r="AO443" s="17">
        <v>0.51217105810623897</v>
      </c>
      <c r="AP443" s="17">
        <v>0.48706764881236098</v>
      </c>
      <c r="AQ443" s="17">
        <v>0.446628540418538</v>
      </c>
      <c r="AR443" s="17"/>
      <c r="AS443" s="17">
        <v>0.48100424401004999</v>
      </c>
      <c r="AT443" s="17">
        <v>0.45353536667654598</v>
      </c>
      <c r="AU443" s="17">
        <v>0.44475082103303598</v>
      </c>
      <c r="AV443" s="17">
        <v>0.22801909296311501</v>
      </c>
      <c r="AW443" s="17">
        <v>0.53350411926473695</v>
      </c>
      <c r="AX443" s="17"/>
      <c r="AY443" s="17">
        <v>0.45080693367910402</v>
      </c>
      <c r="AZ443" s="17">
        <v>0.46843527697264797</v>
      </c>
      <c r="BA443" s="17">
        <v>0.47298958274995201</v>
      </c>
    </row>
    <row r="444" spans="2:53" x14ac:dyDescent="0.35">
      <c r="B444" t="s">
        <v>256</v>
      </c>
      <c r="C444" s="17">
        <v>0.41135242987888099</v>
      </c>
      <c r="D444" s="17">
        <v>0.38901320672370099</v>
      </c>
      <c r="E444" s="17">
        <v>0.43366964673540198</v>
      </c>
      <c r="F444" s="17"/>
      <c r="G444" s="17">
        <v>0.51864428024717701</v>
      </c>
      <c r="H444" s="17">
        <v>0.428119095931006</v>
      </c>
      <c r="I444" s="17">
        <v>0.38731648212398501</v>
      </c>
      <c r="J444" s="17">
        <v>0.29471925169979901</v>
      </c>
      <c r="K444" s="17"/>
      <c r="L444" s="17">
        <v>0.32090543305996899</v>
      </c>
      <c r="M444" s="17">
        <v>0.40793483233935002</v>
      </c>
      <c r="N444" s="17">
        <v>0.42096984308513602</v>
      </c>
      <c r="O444" s="17">
        <v>0.505771573982428</v>
      </c>
      <c r="P444" s="17"/>
      <c r="Q444" s="17">
        <v>0.37828736936885698</v>
      </c>
      <c r="R444" s="17">
        <v>0.471054853111808</v>
      </c>
      <c r="S444" s="17">
        <v>0.47516863481515098</v>
      </c>
      <c r="T444" s="17">
        <v>0.47903424952747797</v>
      </c>
      <c r="U444" s="17">
        <v>0.31513518116349298</v>
      </c>
      <c r="V444" s="17">
        <v>0.37669326313253698</v>
      </c>
      <c r="W444" s="17">
        <v>0.41777610927298597</v>
      </c>
      <c r="X444" s="17">
        <v>0.37880127282267501</v>
      </c>
      <c r="Y444" s="17">
        <v>0.37986424569156402</v>
      </c>
      <c r="Z444" s="17"/>
      <c r="AA444" s="17">
        <v>0.46660467192101601</v>
      </c>
      <c r="AB444" s="17">
        <v>0.38685889771343601</v>
      </c>
      <c r="AC444" s="17">
        <v>0.38538970639716502</v>
      </c>
      <c r="AD444" s="17">
        <v>0.38010586108051803</v>
      </c>
      <c r="AE444" s="17">
        <v>0.29254968256837299</v>
      </c>
      <c r="AF444" s="17"/>
      <c r="AG444" s="17">
        <v>0.45082381814616801</v>
      </c>
      <c r="AH444" s="17">
        <v>0.36820526285835398</v>
      </c>
      <c r="AI444" s="17"/>
      <c r="AJ444" s="17">
        <v>0.479518014938906</v>
      </c>
      <c r="AK444" s="17">
        <v>0.47800969065753401</v>
      </c>
      <c r="AL444" s="17">
        <v>0.349128582376383</v>
      </c>
      <c r="AM444" s="17">
        <v>0.33734766992797999</v>
      </c>
      <c r="AN444" s="17"/>
      <c r="AO444" s="17">
        <v>0.49265713045548198</v>
      </c>
      <c r="AP444" s="17">
        <v>0.40146307292611599</v>
      </c>
      <c r="AQ444" s="17">
        <v>0.36977265588473801</v>
      </c>
      <c r="AR444" s="17"/>
      <c r="AS444" s="17">
        <v>0.39092153292333998</v>
      </c>
      <c r="AT444" s="17">
        <v>0.42937154348246498</v>
      </c>
      <c r="AU444" s="17">
        <v>0.31161402577740499</v>
      </c>
      <c r="AV444" s="17">
        <v>0.41791093646014699</v>
      </c>
      <c r="AW444" s="17">
        <v>0.42190531823385202</v>
      </c>
      <c r="AX444" s="17"/>
      <c r="AY444" s="17">
        <v>0.39192949135120803</v>
      </c>
      <c r="AZ444" s="17">
        <v>0.40326796359814199</v>
      </c>
      <c r="BA444" s="17">
        <v>0.44011698827178902</v>
      </c>
    </row>
    <row r="445" spans="2:53" x14ac:dyDescent="0.35">
      <c r="B445" t="s">
        <v>257</v>
      </c>
      <c r="C445" s="17">
        <v>0.342590012206137</v>
      </c>
      <c r="D445" s="17">
        <v>0.34159440586794498</v>
      </c>
      <c r="E445" s="17">
        <v>0.34358463777564902</v>
      </c>
      <c r="F445" s="17"/>
      <c r="G445" s="17">
        <v>0.32012942394873101</v>
      </c>
      <c r="H445" s="17">
        <v>0.35226180980726202</v>
      </c>
      <c r="I445" s="17">
        <v>0.316080676807244</v>
      </c>
      <c r="J445" s="17">
        <v>0.40990745055540201</v>
      </c>
      <c r="K445" s="17"/>
      <c r="L445" s="17">
        <v>0.35049375417123502</v>
      </c>
      <c r="M445" s="17">
        <v>0.32974676825920901</v>
      </c>
      <c r="N445" s="17">
        <v>0.39354084948646501</v>
      </c>
      <c r="O445" s="17">
        <v>0.30394456783077201</v>
      </c>
      <c r="P445" s="17"/>
      <c r="Q445" s="17">
        <v>0.29448513318877201</v>
      </c>
      <c r="R445" s="17">
        <v>0.33099697465772698</v>
      </c>
      <c r="S445" s="17">
        <v>0.364746299948908</v>
      </c>
      <c r="T445" s="17">
        <v>0.32588335332840301</v>
      </c>
      <c r="U445" s="17">
        <v>0.38399281466415702</v>
      </c>
      <c r="V445" s="17">
        <v>0.34635640162620301</v>
      </c>
      <c r="W445" s="17">
        <v>0.359072421431893</v>
      </c>
      <c r="X445" s="17">
        <v>0.41498552266289102</v>
      </c>
      <c r="Y445" s="17">
        <v>0.34751524600211497</v>
      </c>
      <c r="Z445" s="17"/>
      <c r="AA445" s="17">
        <v>0.32442882981409299</v>
      </c>
      <c r="AB445" s="17">
        <v>0.30460735040856801</v>
      </c>
      <c r="AC445" s="17">
        <v>0.35379874756045498</v>
      </c>
      <c r="AD445" s="17">
        <v>0.403986737670461</v>
      </c>
      <c r="AE445" s="17">
        <v>0.41315831949305898</v>
      </c>
      <c r="AF445" s="17"/>
      <c r="AG445" s="17">
        <v>0.33537811301986897</v>
      </c>
      <c r="AH445" s="17">
        <v>0.35047352054939501</v>
      </c>
      <c r="AI445" s="17"/>
      <c r="AJ445" s="17">
        <v>0.32451083915639101</v>
      </c>
      <c r="AK445" s="17">
        <v>0.29842769865777702</v>
      </c>
      <c r="AL445" s="17">
        <v>0.36680687487528402</v>
      </c>
      <c r="AM445" s="17">
        <v>0.38304620967063202</v>
      </c>
      <c r="AN445" s="17"/>
      <c r="AO445" s="17">
        <v>0.30108175935730802</v>
      </c>
      <c r="AP445" s="17">
        <v>0.30781921742595802</v>
      </c>
      <c r="AQ445" s="17">
        <v>0.38180476811321901</v>
      </c>
      <c r="AR445" s="17"/>
      <c r="AS445" s="17">
        <v>0.32710513960401999</v>
      </c>
      <c r="AT445" s="17">
        <v>0.33647038779532201</v>
      </c>
      <c r="AU445" s="17">
        <v>0.47838120199022299</v>
      </c>
      <c r="AV445" s="17">
        <v>0.39842736408088902</v>
      </c>
      <c r="AW445" s="17">
        <v>0.28619354966779498</v>
      </c>
      <c r="AX445" s="17"/>
      <c r="AY445" s="17">
        <v>0.33308789183672599</v>
      </c>
      <c r="AZ445" s="17">
        <v>0.33665953290588002</v>
      </c>
      <c r="BA445" s="17">
        <v>0.34768201631339102</v>
      </c>
    </row>
    <row r="446" spans="2:53" x14ac:dyDescent="0.35">
      <c r="B446" t="s">
        <v>258</v>
      </c>
      <c r="C446" s="17">
        <v>0.25113819817467198</v>
      </c>
      <c r="D446" s="17">
        <v>0.26125335668164101</v>
      </c>
      <c r="E446" s="17">
        <v>0.241033004078619</v>
      </c>
      <c r="F446" s="17"/>
      <c r="G446" s="17">
        <v>0.23616965369781701</v>
      </c>
      <c r="H446" s="17">
        <v>0.21778686855099399</v>
      </c>
      <c r="I446" s="17">
        <v>0.300439373172112</v>
      </c>
      <c r="J446" s="17">
        <v>0.254305805651385</v>
      </c>
      <c r="K446" s="17"/>
      <c r="L446" s="17">
        <v>0.29820714345530203</v>
      </c>
      <c r="M446" s="17">
        <v>0.26061595062121501</v>
      </c>
      <c r="N446" s="17">
        <v>0.21455300616932699</v>
      </c>
      <c r="O446" s="17">
        <v>0.219646396484587</v>
      </c>
      <c r="P446" s="17"/>
      <c r="Q446" s="17">
        <v>0.34925117234832298</v>
      </c>
      <c r="R446" s="17">
        <v>0.24642730035174301</v>
      </c>
      <c r="S446" s="17">
        <v>0.20865463153306499</v>
      </c>
      <c r="T446" s="17">
        <v>0.248927149321435</v>
      </c>
      <c r="U446" s="17">
        <v>0.18208848779650599</v>
      </c>
      <c r="V446" s="17">
        <v>0.22491441201354601</v>
      </c>
      <c r="W446" s="17">
        <v>0.156386917419465</v>
      </c>
      <c r="X446" s="17">
        <v>0.19217285619833999</v>
      </c>
      <c r="Y446" s="17">
        <v>0.31978765206041398</v>
      </c>
      <c r="Z446" s="17"/>
      <c r="AA446" s="17">
        <v>0.20519506986469299</v>
      </c>
      <c r="AB446" s="17">
        <v>0.261899352431539</v>
      </c>
      <c r="AC446" s="17">
        <v>0.27610980381402001</v>
      </c>
      <c r="AD446" s="17">
        <v>0.275834717984899</v>
      </c>
      <c r="AE446" s="17">
        <v>0.33644983183086002</v>
      </c>
      <c r="AF446" s="17"/>
      <c r="AG446" s="17">
        <v>0.219929669271651</v>
      </c>
      <c r="AH446" s="17">
        <v>0.28525302585504397</v>
      </c>
      <c r="AI446" s="17"/>
      <c r="AJ446" s="17">
        <v>0.20566954477350899</v>
      </c>
      <c r="AK446" s="17">
        <v>0.24771230886496801</v>
      </c>
      <c r="AL446" s="17">
        <v>0.29046353222862697</v>
      </c>
      <c r="AM446" s="17">
        <v>0.25943685715834403</v>
      </c>
      <c r="AN446" s="17"/>
      <c r="AO446" s="17">
        <v>0.24249688923266099</v>
      </c>
      <c r="AP446" s="17">
        <v>0.22407599474032699</v>
      </c>
      <c r="AQ446" s="17">
        <v>0.26949620175358602</v>
      </c>
      <c r="AR446" s="17"/>
      <c r="AS446" s="17">
        <v>0.24926647064634</v>
      </c>
      <c r="AT446" s="17">
        <v>0.249374885171327</v>
      </c>
      <c r="AU446" s="17">
        <v>0.28869026768408002</v>
      </c>
      <c r="AV446" s="17">
        <v>0.26217133663671</v>
      </c>
      <c r="AW446" s="17">
        <v>0.28235703351089297</v>
      </c>
      <c r="AX446" s="17"/>
      <c r="AY446" s="17">
        <v>0.29336315479073599</v>
      </c>
      <c r="AZ446" s="17">
        <v>0.22842785426634099</v>
      </c>
      <c r="BA446" s="17">
        <v>0.31648852627965302</v>
      </c>
    </row>
    <row r="447" spans="2:53" x14ac:dyDescent="0.35">
      <c r="B447" t="s">
        <v>259</v>
      </c>
      <c r="C447" s="17">
        <v>0.103345199133132</v>
      </c>
      <c r="D447" s="17">
        <v>0.12150543378548299</v>
      </c>
      <c r="E447" s="17">
        <v>8.5202854070972694E-2</v>
      </c>
      <c r="F447" s="17"/>
      <c r="G447" s="17">
        <v>0.12587813976669401</v>
      </c>
      <c r="H447" s="17">
        <v>0.111245943257495</v>
      </c>
      <c r="I447" s="17">
        <v>7.7744594634398104E-2</v>
      </c>
      <c r="J447" s="17">
        <v>0.12441379842868899</v>
      </c>
      <c r="K447" s="17"/>
      <c r="L447" s="17">
        <v>9.5130117524250796E-2</v>
      </c>
      <c r="M447" s="17">
        <v>0.107187202374233</v>
      </c>
      <c r="N447" s="17">
        <v>7.9658877238173706E-2</v>
      </c>
      <c r="O447" s="17">
        <v>0.129479147964074</v>
      </c>
      <c r="P447" s="17"/>
      <c r="Q447" s="17">
        <v>0.15283027003358801</v>
      </c>
      <c r="R447" s="17">
        <v>6.2294778695881799E-2</v>
      </c>
      <c r="S447" s="17">
        <v>8.3528431369715203E-2</v>
      </c>
      <c r="T447" s="17">
        <v>7.3827299834172397E-2</v>
      </c>
      <c r="U447" s="17">
        <v>9.5319646055235394E-2</v>
      </c>
      <c r="V447" s="17">
        <v>9.1243625777021498E-2</v>
      </c>
      <c r="W447" s="17">
        <v>0.136498245772216</v>
      </c>
      <c r="X447" s="17">
        <v>6.6287076176955506E-2</v>
      </c>
      <c r="Y447" s="17">
        <v>0.13212539300741999</v>
      </c>
      <c r="Z447" s="17"/>
      <c r="AA447" s="17">
        <v>9.8272036374138297E-2</v>
      </c>
      <c r="AB447" s="17">
        <v>0.104724483789809</v>
      </c>
      <c r="AC447" s="17">
        <v>0.112971743800877</v>
      </c>
      <c r="AD447" s="17">
        <v>0.100186924062642</v>
      </c>
      <c r="AE447" s="17">
        <v>5.9750328851735E-2</v>
      </c>
      <c r="AF447" s="17"/>
      <c r="AG447" s="17">
        <v>8.7926279131705906E-2</v>
      </c>
      <c r="AH447" s="17">
        <v>0.120200008294456</v>
      </c>
      <c r="AI447" s="17"/>
      <c r="AJ447" s="17">
        <v>0.12986381473759701</v>
      </c>
      <c r="AK447" s="17">
        <v>0.110736817488668</v>
      </c>
      <c r="AL447" s="17">
        <v>8.4899984284918295E-2</v>
      </c>
      <c r="AM447" s="17">
        <v>8.8810908014357495E-2</v>
      </c>
      <c r="AN447" s="17"/>
      <c r="AO447" s="17">
        <v>0.141052618211161</v>
      </c>
      <c r="AP447" s="17">
        <v>0.133610692497281</v>
      </c>
      <c r="AQ447" s="17">
        <v>7.3580273276856803E-2</v>
      </c>
      <c r="AR447" s="17"/>
      <c r="AS447" s="17">
        <v>9.5298542658022706E-2</v>
      </c>
      <c r="AT447" s="17">
        <v>0.11797543491317899</v>
      </c>
      <c r="AU447" s="17">
        <v>7.6065284927547799E-2</v>
      </c>
      <c r="AV447" s="17">
        <v>0.19609403059288499</v>
      </c>
      <c r="AW447" s="17">
        <v>9.5121101208454698E-2</v>
      </c>
      <c r="AX447" s="17"/>
      <c r="AY447" s="17">
        <v>8.1048117286531496E-2</v>
      </c>
      <c r="AZ447" s="17">
        <v>0.102277819253475</v>
      </c>
      <c r="BA447" s="17">
        <v>0.13445138324163899</v>
      </c>
    </row>
    <row r="448" spans="2:53" x14ac:dyDescent="0.35">
      <c r="B448" t="s">
        <v>260</v>
      </c>
      <c r="C448" s="17">
        <v>9.9556508963265095E-2</v>
      </c>
      <c r="D448" s="17">
        <v>8.10613134517989E-2</v>
      </c>
      <c r="E448" s="17">
        <v>0.118033484915648</v>
      </c>
      <c r="F448" s="17"/>
      <c r="G448" s="17">
        <v>5.2120084638101298E-2</v>
      </c>
      <c r="H448" s="17">
        <v>0.14221375911328199</v>
      </c>
      <c r="I448" s="17">
        <v>7.9539530643726902E-2</v>
      </c>
      <c r="J448" s="17">
        <v>3.6950322966151E-2</v>
      </c>
      <c r="K448" s="17"/>
      <c r="L448" s="17">
        <v>0.10419765060953499</v>
      </c>
      <c r="M448" s="17">
        <v>8.8711846996252203E-2</v>
      </c>
      <c r="N448" s="17">
        <v>0.12812006844814</v>
      </c>
      <c r="O448" s="17">
        <v>8.1084818120150795E-2</v>
      </c>
      <c r="P448" s="17"/>
      <c r="Q448" s="17">
        <v>0.15279703051643101</v>
      </c>
      <c r="R448" s="17">
        <v>0.10155542350980901</v>
      </c>
      <c r="S448" s="17">
        <v>9.36527501546809E-2</v>
      </c>
      <c r="T448" s="17">
        <v>9.4542932359454906E-2</v>
      </c>
      <c r="U448" s="17">
        <v>9.4600979799809498E-2</v>
      </c>
      <c r="V448" s="17">
        <v>8.2558151015385606E-2</v>
      </c>
      <c r="W448" s="17">
        <v>0.10548719095723499</v>
      </c>
      <c r="X448" s="17">
        <v>0.135986531269219</v>
      </c>
      <c r="Y448" s="17">
        <v>3.4911521542412602E-2</v>
      </c>
      <c r="Z448" s="17"/>
      <c r="AA448" s="17">
        <v>6.3695177221823399E-2</v>
      </c>
      <c r="AB448" s="17">
        <v>6.8137690034835205E-2</v>
      </c>
      <c r="AC448" s="17">
        <v>0.13699159673924699</v>
      </c>
      <c r="AD448" s="17">
        <v>0.18196003166470001</v>
      </c>
      <c r="AE448" s="17">
        <v>5.9435078793350901E-2</v>
      </c>
      <c r="AF448" s="17"/>
      <c r="AG448" s="17">
        <v>9.4558552000815602E-2</v>
      </c>
      <c r="AH448" s="17">
        <v>0.10501990139223</v>
      </c>
      <c r="AI448" s="17"/>
      <c r="AJ448" s="17">
        <v>0.121988436239166</v>
      </c>
      <c r="AK448" s="17">
        <v>0.11768813154350399</v>
      </c>
      <c r="AL448" s="17">
        <v>6.6885999715289801E-2</v>
      </c>
      <c r="AM448" s="17">
        <v>9.0160134386042298E-2</v>
      </c>
      <c r="AN448" s="17"/>
      <c r="AO448" s="17">
        <v>0.123623514026286</v>
      </c>
      <c r="AP448" s="17">
        <v>9.3883301183489101E-2</v>
      </c>
      <c r="AQ448" s="17">
        <v>8.9446172030734794E-2</v>
      </c>
      <c r="AR448" s="17"/>
      <c r="AS448" s="17">
        <v>7.8536255218011303E-2</v>
      </c>
      <c r="AT448" s="17">
        <v>0.11874468764032201</v>
      </c>
      <c r="AU448" s="17">
        <v>4.9012534761792702E-2</v>
      </c>
      <c r="AV448" s="17">
        <v>0.224328888782341</v>
      </c>
      <c r="AW448" s="17">
        <v>7.8769873851884706E-2</v>
      </c>
      <c r="AX448" s="17"/>
      <c r="AY448" s="17">
        <v>9.0904607377240099E-2</v>
      </c>
      <c r="AZ448" s="17">
        <v>0.101284259819996</v>
      </c>
      <c r="BA448" s="17">
        <v>8.5124417745329695E-2</v>
      </c>
    </row>
    <row r="449" spans="2:53" x14ac:dyDescent="0.35">
      <c r="B449" t="s">
        <v>261</v>
      </c>
      <c r="C449" s="17">
        <v>5.0293636188634298E-2</v>
      </c>
      <c r="D449" s="17">
        <v>5.1727261968602098E-2</v>
      </c>
      <c r="E449" s="17">
        <v>4.88614226689255E-2</v>
      </c>
      <c r="F449" s="17"/>
      <c r="G449" s="17">
        <v>5.5135371184925702E-2</v>
      </c>
      <c r="H449" s="17">
        <v>4.50342166833788E-2</v>
      </c>
      <c r="I449" s="17">
        <v>5.1812446953514397E-2</v>
      </c>
      <c r="J449" s="17">
        <v>6.2100423656894103E-2</v>
      </c>
      <c r="K449" s="17"/>
      <c r="L449" s="17">
        <v>6.3417702325241604E-2</v>
      </c>
      <c r="M449" s="17">
        <v>4.43522924828611E-2</v>
      </c>
      <c r="N449" s="17">
        <v>2.7191509835214001E-2</v>
      </c>
      <c r="O449" s="17">
        <v>6.2829687950867005E-2</v>
      </c>
      <c r="P449" s="17"/>
      <c r="Q449" s="17">
        <v>7.5639160304306494E-2</v>
      </c>
      <c r="R449" s="17">
        <v>5.6128829520881801E-2</v>
      </c>
      <c r="S449" s="17">
        <v>1.1451848510140099E-2</v>
      </c>
      <c r="T449" s="17">
        <v>6.4438243193695094E-2</v>
      </c>
      <c r="U449" s="17">
        <v>1.32560440620499E-2</v>
      </c>
      <c r="V449" s="17">
        <v>5.8187345583847E-2</v>
      </c>
      <c r="W449" s="17">
        <v>5.0146288724408801E-2</v>
      </c>
      <c r="X449" s="17">
        <v>3.4643932768372701E-2</v>
      </c>
      <c r="Y449" s="17">
        <v>5.0054597304394502E-2</v>
      </c>
      <c r="Z449" s="17"/>
      <c r="AA449" s="17">
        <v>4.9614811206472501E-2</v>
      </c>
      <c r="AB449" s="17">
        <v>5.4674865129091102E-2</v>
      </c>
      <c r="AC449" s="17">
        <v>4.3752558912230899E-2</v>
      </c>
      <c r="AD449" s="17">
        <v>4.9474709853419598E-2</v>
      </c>
      <c r="AE449" s="17">
        <v>5.9435078793350901E-2</v>
      </c>
      <c r="AF449" s="17"/>
      <c r="AG449" s="17">
        <v>4.0614261726662999E-2</v>
      </c>
      <c r="AH449" s="17">
        <v>6.0874403800272502E-2</v>
      </c>
      <c r="AI449" s="17"/>
      <c r="AJ449" s="17">
        <v>7.0089064016214994E-2</v>
      </c>
      <c r="AK449" s="17">
        <v>2.0361009681170598E-2</v>
      </c>
      <c r="AL449" s="17">
        <v>5.7158944710615597E-2</v>
      </c>
      <c r="AM449" s="17">
        <v>5.8051821441395E-2</v>
      </c>
      <c r="AN449" s="17"/>
      <c r="AO449" s="17">
        <v>7.8889244687469703E-2</v>
      </c>
      <c r="AP449" s="17">
        <v>4.3939212197765198E-2</v>
      </c>
      <c r="AQ449" s="17">
        <v>3.8263375856432399E-2</v>
      </c>
      <c r="AR449" s="17"/>
      <c r="AS449" s="17">
        <v>5.0182556758199701E-2</v>
      </c>
      <c r="AT449" s="17">
        <v>6.5721556075192603E-2</v>
      </c>
      <c r="AU449" s="17">
        <v>4.1690130793422001E-2</v>
      </c>
      <c r="AV449" s="17">
        <v>0.19609403059288499</v>
      </c>
      <c r="AW449" s="17">
        <v>1.80283301457776E-2</v>
      </c>
      <c r="AX449" s="17"/>
      <c r="AY449" s="17">
        <v>6.8976028299746001E-2</v>
      </c>
      <c r="AZ449" s="17">
        <v>5.2706918398344398E-2</v>
      </c>
      <c r="BA449" s="17">
        <v>1.10704625426996E-2</v>
      </c>
    </row>
    <row r="450" spans="2:53" x14ac:dyDescent="0.35">
      <c r="B450" t="s">
        <v>262</v>
      </c>
      <c r="C450" s="17">
        <v>4.9024914322846898E-2</v>
      </c>
      <c r="D450" s="17">
        <v>4.8811050020490798E-2</v>
      </c>
      <c r="E450" s="17">
        <v>4.92385679481495E-2</v>
      </c>
      <c r="F450" s="17"/>
      <c r="G450" s="17">
        <v>4.3534108552895301E-2</v>
      </c>
      <c r="H450" s="17">
        <v>5.05736773800982E-2</v>
      </c>
      <c r="I450" s="17">
        <v>5.3654198190307603E-2</v>
      </c>
      <c r="J450" s="17">
        <v>3.4362082807317798E-2</v>
      </c>
      <c r="K450" s="17"/>
      <c r="L450" s="17">
        <v>4.7646688514566597E-2</v>
      </c>
      <c r="M450" s="17">
        <v>4.4208299852813701E-2</v>
      </c>
      <c r="N450" s="17">
        <v>5.1407331877382098E-2</v>
      </c>
      <c r="O450" s="17">
        <v>5.3622249453924402E-2</v>
      </c>
      <c r="P450" s="17"/>
      <c r="Q450" s="17">
        <v>0.126739985151094</v>
      </c>
      <c r="R450" s="17">
        <v>1.7355227717755901E-2</v>
      </c>
      <c r="S450" s="17">
        <v>1.02193780718126E-2</v>
      </c>
      <c r="T450" s="17">
        <v>3.1119297207781099E-2</v>
      </c>
      <c r="U450" s="17">
        <v>2.4831067556665701E-2</v>
      </c>
      <c r="V450" s="17">
        <v>8.3391638190001893E-2</v>
      </c>
      <c r="W450" s="17">
        <v>4.7455208032963402E-2</v>
      </c>
      <c r="X450" s="17">
        <v>3.4643932768372701E-2</v>
      </c>
      <c r="Y450" s="17">
        <v>2.14119883446326E-2</v>
      </c>
      <c r="Z450" s="17"/>
      <c r="AA450" s="17">
        <v>4.1039898369930702E-2</v>
      </c>
      <c r="AB450" s="17">
        <v>5.7403347846703798E-2</v>
      </c>
      <c r="AC450" s="17">
        <v>3.2790314307210897E-2</v>
      </c>
      <c r="AD450" s="17">
        <v>7.6501298092717801E-2</v>
      </c>
      <c r="AE450" s="17">
        <v>9.38179605111749E-2</v>
      </c>
      <c r="AF450" s="17"/>
      <c r="AG450" s="17">
        <v>4.7475094665878903E-2</v>
      </c>
      <c r="AH450" s="17">
        <v>5.0719061159995603E-2</v>
      </c>
      <c r="AI450" s="17"/>
      <c r="AJ450" s="17">
        <v>4.1564386171382799E-2</v>
      </c>
      <c r="AK450" s="17">
        <v>4.5721218536010903E-2</v>
      </c>
      <c r="AL450" s="17">
        <v>3.2853366051972102E-2</v>
      </c>
      <c r="AM450" s="17">
        <v>7.3612070392851406E-2</v>
      </c>
      <c r="AN450" s="17"/>
      <c r="AO450" s="17">
        <v>3.6279545868923499E-2</v>
      </c>
      <c r="AP450" s="17">
        <v>7.79145670404707E-2</v>
      </c>
      <c r="AQ450" s="17">
        <v>4.3505560542586801E-2</v>
      </c>
      <c r="AR450" s="17"/>
      <c r="AS450" s="17">
        <v>2.3745740382440501E-2</v>
      </c>
      <c r="AT450" s="17">
        <v>5.8909473725164301E-2</v>
      </c>
      <c r="AU450" s="17">
        <v>4.7866438869678299E-2</v>
      </c>
      <c r="AV450" s="17">
        <v>0.18619758202397099</v>
      </c>
      <c r="AW450" s="17">
        <v>5.1034083531643598E-2</v>
      </c>
      <c r="AX450" s="17"/>
      <c r="AY450" s="17">
        <v>2.89167531227978E-2</v>
      </c>
      <c r="AZ450" s="17">
        <v>5.4314152747113001E-2</v>
      </c>
      <c r="BA450" s="17">
        <v>3.6835691561374E-2</v>
      </c>
    </row>
    <row r="451" spans="2:53" x14ac:dyDescent="0.35">
      <c r="B451" t="s">
        <v>263</v>
      </c>
      <c r="C451" s="17">
        <v>3.4444107535220002E-2</v>
      </c>
      <c r="D451" s="17">
        <v>2.1321554891674199E-2</v>
      </c>
      <c r="E451" s="17">
        <v>4.7553733193318501E-2</v>
      </c>
      <c r="F451" s="17"/>
      <c r="G451" s="17">
        <v>5.0302758139236702E-2</v>
      </c>
      <c r="H451" s="17">
        <v>4.37053034613437E-2</v>
      </c>
      <c r="I451" s="17">
        <v>2.4518962299197599E-2</v>
      </c>
      <c r="J451" s="17">
        <v>8.6415434225452607E-3</v>
      </c>
      <c r="K451" s="17"/>
      <c r="L451" s="17">
        <v>2.1803659843003899E-2</v>
      </c>
      <c r="M451" s="17">
        <v>3.9058268705160402E-2</v>
      </c>
      <c r="N451" s="17">
        <v>3.0144046497876501E-2</v>
      </c>
      <c r="O451" s="17">
        <v>4.72188935690784E-2</v>
      </c>
      <c r="P451" s="17"/>
      <c r="Q451" s="17">
        <v>3.87632823065839E-2</v>
      </c>
      <c r="R451" s="17">
        <v>5.4678947172432397E-3</v>
      </c>
      <c r="S451" s="17">
        <v>1.1119859704215E-2</v>
      </c>
      <c r="T451" s="17">
        <v>5.1071061895553702E-2</v>
      </c>
      <c r="U451" s="17">
        <v>2.4701154224936701E-2</v>
      </c>
      <c r="V451" s="17">
        <v>5.02153652243622E-2</v>
      </c>
      <c r="W451" s="17">
        <v>7.8100769623962396E-2</v>
      </c>
      <c r="X451" s="17">
        <v>1.6648509267462398E-2</v>
      </c>
      <c r="Y451" s="17">
        <v>3.4263892255246002E-2</v>
      </c>
      <c r="Z451" s="17"/>
      <c r="AA451" s="17">
        <v>3.9353646784419598E-2</v>
      </c>
      <c r="AB451" s="17">
        <v>2.9746809076515401E-2</v>
      </c>
      <c r="AC451" s="17">
        <v>2.6685277675441901E-2</v>
      </c>
      <c r="AD451" s="17">
        <v>5.5770067269621998E-2</v>
      </c>
      <c r="AE451" s="17">
        <v>0</v>
      </c>
      <c r="AF451" s="17"/>
      <c r="AG451" s="17">
        <v>2.3689429850012701E-2</v>
      </c>
      <c r="AH451" s="17">
        <v>4.6200316138608602E-2</v>
      </c>
      <c r="AI451" s="17"/>
      <c r="AJ451" s="17">
        <v>5.2001262111156403E-2</v>
      </c>
      <c r="AK451" s="17">
        <v>5.25538437316449E-2</v>
      </c>
      <c r="AL451" s="17">
        <v>1.9532937025660599E-2</v>
      </c>
      <c r="AM451" s="17">
        <v>1.33927762724743E-2</v>
      </c>
      <c r="AN451" s="17"/>
      <c r="AO451" s="17">
        <v>5.8802097076939501E-2</v>
      </c>
      <c r="AP451" s="17">
        <v>3.7917205122819202E-2</v>
      </c>
      <c r="AQ451" s="17">
        <v>2.1656341285275198E-2</v>
      </c>
      <c r="AR451" s="17"/>
      <c r="AS451" s="17">
        <v>2.52837697263818E-2</v>
      </c>
      <c r="AT451" s="17">
        <v>3.2286856046271697E-2</v>
      </c>
      <c r="AU451" s="17">
        <v>4.7925105676824203E-2</v>
      </c>
      <c r="AV451" s="17">
        <v>0</v>
      </c>
      <c r="AW451" s="17">
        <v>2.4329724070149401E-2</v>
      </c>
      <c r="AX451" s="17"/>
      <c r="AY451" s="17">
        <v>3.7413788628373301E-2</v>
      </c>
      <c r="AZ451" s="17">
        <v>1.9925807976858698E-2</v>
      </c>
      <c r="BA451" s="17">
        <v>4.6731401815519699E-2</v>
      </c>
    </row>
    <row r="452" spans="2:53" x14ac:dyDescent="0.35">
      <c r="B452" t="s">
        <v>92</v>
      </c>
      <c r="C452" s="17">
        <v>6.8696079981615402E-3</v>
      </c>
      <c r="D452" s="17">
        <v>9.7700193668021299E-3</v>
      </c>
      <c r="E452" s="17">
        <v>3.9720538156623698E-3</v>
      </c>
      <c r="F452" s="17"/>
      <c r="G452" s="17">
        <v>7.3071188657721602E-3</v>
      </c>
      <c r="H452" s="17">
        <v>4.3230506227715602E-3</v>
      </c>
      <c r="I452" s="17">
        <v>8.41394849432648E-3</v>
      </c>
      <c r="J452" s="17">
        <v>1.2226247246316E-2</v>
      </c>
      <c r="K452" s="17"/>
      <c r="L452" s="17">
        <v>1.55465033197872E-2</v>
      </c>
      <c r="M452" s="17">
        <v>0</v>
      </c>
      <c r="N452" s="17">
        <v>8.1610878547133999E-3</v>
      </c>
      <c r="O452" s="17">
        <v>3.5339295271208898E-3</v>
      </c>
      <c r="P452" s="17"/>
      <c r="Q452" s="17">
        <v>7.5927562711999696E-3</v>
      </c>
      <c r="R452" s="17">
        <v>0</v>
      </c>
      <c r="S452" s="17">
        <v>1.0287564909441599E-2</v>
      </c>
      <c r="T452" s="17">
        <v>0</v>
      </c>
      <c r="U452" s="17">
        <v>1.19083319701622E-2</v>
      </c>
      <c r="V452" s="17">
        <v>1.6244238820637101E-2</v>
      </c>
      <c r="W452" s="17">
        <v>9.3001428023462701E-3</v>
      </c>
      <c r="X452" s="17">
        <v>0</v>
      </c>
      <c r="Y452" s="17">
        <v>7.0641543709468102E-3</v>
      </c>
      <c r="Z452" s="17"/>
      <c r="AA452" s="17">
        <v>0</v>
      </c>
      <c r="AB452" s="17">
        <v>1.22057693480862E-2</v>
      </c>
      <c r="AC452" s="17">
        <v>7.2978066396189199E-3</v>
      </c>
      <c r="AD452" s="17">
        <v>7.6908504506085704E-3</v>
      </c>
      <c r="AE452" s="17">
        <v>0</v>
      </c>
      <c r="AF452" s="17"/>
      <c r="AG452" s="17">
        <v>3.5471294267297501E-3</v>
      </c>
      <c r="AH452" s="17">
        <v>1.0501492868106701E-2</v>
      </c>
      <c r="AI452" s="17"/>
      <c r="AJ452" s="17">
        <v>8.1983999094699094E-3</v>
      </c>
      <c r="AK452" s="17">
        <v>3.2236632957995401E-3</v>
      </c>
      <c r="AL452" s="17">
        <v>1.3548692820176201E-2</v>
      </c>
      <c r="AM452" s="17">
        <v>3.51290680237596E-3</v>
      </c>
      <c r="AN452" s="17"/>
      <c r="AO452" s="17">
        <v>3.6166509945892E-3</v>
      </c>
      <c r="AP452" s="17">
        <v>5.7940725860603799E-3</v>
      </c>
      <c r="AQ452" s="17">
        <v>9.0332790906465094E-3</v>
      </c>
      <c r="AR452" s="17"/>
      <c r="AS452" s="17">
        <v>3.1686573244014801E-3</v>
      </c>
      <c r="AT452" s="17">
        <v>5.0361127885325801E-3</v>
      </c>
      <c r="AU452" s="17">
        <v>1.9162786666663201E-2</v>
      </c>
      <c r="AV452" s="17">
        <v>0</v>
      </c>
      <c r="AW452" s="17">
        <v>5.9658388664806999E-3</v>
      </c>
      <c r="AX452" s="17"/>
      <c r="AY452" s="17">
        <v>0</v>
      </c>
      <c r="AZ452" s="17">
        <v>3.6764776494193998E-3</v>
      </c>
      <c r="BA452" s="17">
        <v>1.1485767604530401E-2</v>
      </c>
    </row>
    <row r="453" spans="2:53" x14ac:dyDescent="0.35">
      <c r="B453" t="s">
        <v>196</v>
      </c>
      <c r="C453" s="17">
        <v>1.28641005097541E-2</v>
      </c>
      <c r="D453" s="17">
        <v>1.3965982171926E-2</v>
      </c>
      <c r="E453" s="17">
        <v>1.1763304307751399E-2</v>
      </c>
      <c r="F453" s="17"/>
      <c r="G453" s="17">
        <v>0</v>
      </c>
      <c r="H453" s="17">
        <v>1.3720897658198099E-2</v>
      </c>
      <c r="I453" s="17">
        <v>1.77048933328534E-2</v>
      </c>
      <c r="J453" s="17">
        <v>8.7680442883077293E-3</v>
      </c>
      <c r="K453" s="17"/>
      <c r="L453" s="17">
        <v>1.05459187261874E-2</v>
      </c>
      <c r="M453" s="17">
        <v>1.71536546544513E-2</v>
      </c>
      <c r="N453" s="17">
        <v>7.7481506876719303E-3</v>
      </c>
      <c r="O453" s="17">
        <v>1.5460092770992501E-2</v>
      </c>
      <c r="P453" s="17"/>
      <c r="Q453" s="17">
        <v>0</v>
      </c>
      <c r="R453" s="17">
        <v>1.17902346797674E-2</v>
      </c>
      <c r="S453" s="17">
        <v>3.2156546314231101E-2</v>
      </c>
      <c r="T453" s="17">
        <v>2.2398991758422301E-2</v>
      </c>
      <c r="U453" s="17">
        <v>1.28717516715635E-2</v>
      </c>
      <c r="V453" s="17">
        <v>2.4715299559294499E-2</v>
      </c>
      <c r="W453" s="17">
        <v>9.4027939790116196E-3</v>
      </c>
      <c r="X453" s="17">
        <v>1.6538161560480401E-2</v>
      </c>
      <c r="Y453" s="17">
        <v>0</v>
      </c>
      <c r="Z453" s="17"/>
      <c r="AA453" s="17">
        <v>1.1196961388941801E-2</v>
      </c>
      <c r="AB453" s="17">
        <v>1.11208725840709E-2</v>
      </c>
      <c r="AC453" s="17">
        <v>1.6233185607228501E-2</v>
      </c>
      <c r="AD453" s="17">
        <v>8.1104515526713404E-3</v>
      </c>
      <c r="AE453" s="17">
        <v>0</v>
      </c>
      <c r="AF453" s="17"/>
      <c r="AG453" s="17">
        <v>1.2624718205282499E-2</v>
      </c>
      <c r="AH453" s="17">
        <v>1.3125775326025E-2</v>
      </c>
      <c r="AI453" s="17"/>
      <c r="AJ453" s="17">
        <v>1.16105780415924E-2</v>
      </c>
      <c r="AK453" s="17">
        <v>1.1330503116070499E-2</v>
      </c>
      <c r="AL453" s="17">
        <v>9.6460773180171797E-3</v>
      </c>
      <c r="AM453" s="17">
        <v>1.8471737618915199E-2</v>
      </c>
      <c r="AN453" s="17"/>
      <c r="AO453" s="17">
        <v>1.0661640877093899E-2</v>
      </c>
      <c r="AP453" s="17">
        <v>1.8151512120430299E-2</v>
      </c>
      <c r="AQ453" s="17">
        <v>1.0157666387400101E-2</v>
      </c>
      <c r="AR453" s="17"/>
      <c r="AS453" s="17">
        <v>8.5384564528825507E-3</v>
      </c>
      <c r="AT453" s="17">
        <v>9.2378756969855608E-3</v>
      </c>
      <c r="AU453" s="17">
        <v>1.37425784703743E-2</v>
      </c>
      <c r="AV453" s="17">
        <v>0</v>
      </c>
      <c r="AW453" s="17">
        <v>2.9155650977252701E-2</v>
      </c>
      <c r="AX453" s="17"/>
      <c r="AY453" s="17">
        <v>9.6328399293580096E-3</v>
      </c>
      <c r="AZ453" s="17">
        <v>1.4611603928110201E-2</v>
      </c>
      <c r="BA453" s="17">
        <v>1.0575622372303899E-2</v>
      </c>
    </row>
    <row r="454" spans="2:53" x14ac:dyDescent="0.35">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row>
    <row r="455" spans="2:53" x14ac:dyDescent="0.35">
      <c r="B455" s="6" t="s">
        <v>202</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row>
    <row r="456" spans="2:53" x14ac:dyDescent="0.35">
      <c r="B456" s="24" t="s">
        <v>84</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row>
    <row r="457" spans="2:53" x14ac:dyDescent="0.35">
      <c r="B457" t="s">
        <v>265</v>
      </c>
      <c r="C457" s="17">
        <v>0.33891946448344101</v>
      </c>
      <c r="D457" s="17">
        <v>0.38731083638848102</v>
      </c>
      <c r="E457" s="17">
        <v>0.29057576276707398</v>
      </c>
      <c r="F457" s="17"/>
      <c r="G457" s="17">
        <v>0.25102760131659302</v>
      </c>
      <c r="H457" s="17">
        <v>0.32100315453610101</v>
      </c>
      <c r="I457" s="17">
        <v>0.34100116567596001</v>
      </c>
      <c r="J457" s="17">
        <v>0.506680461907418</v>
      </c>
      <c r="K457" s="17"/>
      <c r="L457" s="17">
        <v>0.40319982391632703</v>
      </c>
      <c r="M457" s="17">
        <v>0.33297005902500199</v>
      </c>
      <c r="N457" s="17">
        <v>0.31171853405037497</v>
      </c>
      <c r="O457" s="17">
        <v>0.296976554611732</v>
      </c>
      <c r="P457" s="17"/>
      <c r="Q457" s="17">
        <v>0.38511839835214001</v>
      </c>
      <c r="R457" s="17">
        <v>0.366458509382103</v>
      </c>
      <c r="S457" s="17">
        <v>0.35445349431309198</v>
      </c>
      <c r="T457" s="17">
        <v>0.27352348304986501</v>
      </c>
      <c r="U457" s="17">
        <v>0.28123176239607101</v>
      </c>
      <c r="V457" s="17">
        <v>0.31999435209552801</v>
      </c>
      <c r="W457" s="17">
        <v>0.28050838004232898</v>
      </c>
      <c r="X457" s="17">
        <v>0.38117339386045701</v>
      </c>
      <c r="Y457" s="17">
        <v>0.36936983829942099</v>
      </c>
      <c r="Z457" s="17"/>
      <c r="AA457" s="17">
        <v>0.30275036440659497</v>
      </c>
      <c r="AB457" s="17">
        <v>0.30008037836137902</v>
      </c>
      <c r="AC457" s="17">
        <v>0.37902703990964398</v>
      </c>
      <c r="AD457" s="17">
        <v>0.41170380864099698</v>
      </c>
      <c r="AE457" s="17">
        <v>0.49944345201349299</v>
      </c>
      <c r="AF457" s="17"/>
      <c r="AG457" s="17">
        <v>0.35053804341313499</v>
      </c>
      <c r="AH457" s="17">
        <v>0.32621890370696199</v>
      </c>
      <c r="AI457" s="17"/>
      <c r="AJ457" s="17">
        <v>0.320829653483789</v>
      </c>
      <c r="AK457" s="17">
        <v>0.34031279241712498</v>
      </c>
      <c r="AL457" s="17">
        <v>0.30000034514018697</v>
      </c>
      <c r="AM457" s="17">
        <v>0.38841384550395702</v>
      </c>
      <c r="AN457" s="17"/>
      <c r="AO457" s="17">
        <v>0.33370054831187201</v>
      </c>
      <c r="AP457" s="17">
        <v>0.29526599799966302</v>
      </c>
      <c r="AQ457" s="17">
        <v>0.36266253986284103</v>
      </c>
      <c r="AR457" s="17"/>
      <c r="AS457" s="17">
        <v>0.40880721872876202</v>
      </c>
      <c r="AT457" s="17">
        <v>0.306067724277505</v>
      </c>
      <c r="AU457" s="17">
        <v>0.35622276666691699</v>
      </c>
      <c r="AV457" s="17">
        <v>0.266937462777667</v>
      </c>
      <c r="AW457" s="17">
        <v>0.272177509020536</v>
      </c>
      <c r="AX457" s="17"/>
      <c r="AY457" s="17">
        <v>0.40001893037278502</v>
      </c>
      <c r="AZ457" s="17">
        <v>0.32836056826501903</v>
      </c>
      <c r="BA457" s="17">
        <v>0.38032655612025301</v>
      </c>
    </row>
    <row r="458" spans="2:53" x14ac:dyDescent="0.35">
      <c r="B458" t="s">
        <v>266</v>
      </c>
      <c r="C458" s="17">
        <v>0.60128257242946304</v>
      </c>
      <c r="D458" s="17">
        <v>0.55214875272630104</v>
      </c>
      <c r="E458" s="17">
        <v>0.65036799056095596</v>
      </c>
      <c r="F458" s="17"/>
      <c r="G458" s="17">
        <v>0.71173969741015397</v>
      </c>
      <c r="H458" s="17">
        <v>0.61528296355266199</v>
      </c>
      <c r="I458" s="17">
        <v>0.58839492165428497</v>
      </c>
      <c r="J458" s="17">
        <v>0.45799290476754301</v>
      </c>
      <c r="K458" s="17"/>
      <c r="L458" s="17">
        <v>0.55662271409240505</v>
      </c>
      <c r="M458" s="17">
        <v>0.602963277163302</v>
      </c>
      <c r="N458" s="17">
        <v>0.614985052848111</v>
      </c>
      <c r="O458" s="17">
        <v>0.63811423403159995</v>
      </c>
      <c r="P458" s="17"/>
      <c r="Q458" s="17">
        <v>0.56202787354796702</v>
      </c>
      <c r="R458" s="17">
        <v>0.57045586641173096</v>
      </c>
      <c r="S458" s="17">
        <v>0.59421866545110102</v>
      </c>
      <c r="T458" s="17">
        <v>0.67395668928835495</v>
      </c>
      <c r="U458" s="17">
        <v>0.682604845918651</v>
      </c>
      <c r="V458" s="17">
        <v>0.59274393783810997</v>
      </c>
      <c r="W458" s="17">
        <v>0.64020675091999701</v>
      </c>
      <c r="X458" s="17">
        <v>0.54939016493648396</v>
      </c>
      <c r="Y458" s="17">
        <v>0.57900663706740396</v>
      </c>
      <c r="Z458" s="17"/>
      <c r="AA458" s="17">
        <v>0.628636084247432</v>
      </c>
      <c r="AB458" s="17">
        <v>0.624287924181818</v>
      </c>
      <c r="AC458" s="17">
        <v>0.55605875375316505</v>
      </c>
      <c r="AD458" s="17">
        <v>0.56423528975552195</v>
      </c>
      <c r="AE458" s="17">
        <v>0.50055654798650695</v>
      </c>
      <c r="AF458" s="17"/>
      <c r="AG458" s="17">
        <v>0.58926079305289103</v>
      </c>
      <c r="AH458" s="17">
        <v>0.61442388175287499</v>
      </c>
      <c r="AI458" s="17"/>
      <c r="AJ458" s="17">
        <v>0.620251175228412</v>
      </c>
      <c r="AK458" s="17">
        <v>0.60548716487973098</v>
      </c>
      <c r="AL458" s="17">
        <v>0.62436216298318503</v>
      </c>
      <c r="AM458" s="17">
        <v>0.55939238694958104</v>
      </c>
      <c r="AN458" s="17"/>
      <c r="AO458" s="17">
        <v>0.61118882738911895</v>
      </c>
      <c r="AP458" s="17">
        <v>0.64728612021131104</v>
      </c>
      <c r="AQ458" s="17">
        <v>0.57522766842733897</v>
      </c>
      <c r="AR458" s="17"/>
      <c r="AS458" s="17">
        <v>0.53616237043870596</v>
      </c>
      <c r="AT458" s="17">
        <v>0.626563248043703</v>
      </c>
      <c r="AU458" s="17">
        <v>0.59695518537016501</v>
      </c>
      <c r="AV458" s="17">
        <v>0.73306253722233305</v>
      </c>
      <c r="AW458" s="17">
        <v>0.68368886700768206</v>
      </c>
      <c r="AX458" s="17"/>
      <c r="AY458" s="17">
        <v>0.54004808398180904</v>
      </c>
      <c r="AZ458" s="17">
        <v>0.61790937212788399</v>
      </c>
      <c r="BA458" s="17">
        <v>0.55012266797498499</v>
      </c>
    </row>
    <row r="459" spans="2:53" x14ac:dyDescent="0.35">
      <c r="B459" t="s">
        <v>92</v>
      </c>
      <c r="C459" s="17">
        <v>5.9797963087096097E-2</v>
      </c>
      <c r="D459" s="17">
        <v>6.05404108852187E-2</v>
      </c>
      <c r="E459" s="17">
        <v>5.9056246671970403E-2</v>
      </c>
      <c r="F459" s="17"/>
      <c r="G459" s="17">
        <v>3.72327012732524E-2</v>
      </c>
      <c r="H459" s="17">
        <v>6.3713881911237696E-2</v>
      </c>
      <c r="I459" s="17">
        <v>7.0603912669754298E-2</v>
      </c>
      <c r="J459" s="17">
        <v>3.5326633325038999E-2</v>
      </c>
      <c r="K459" s="17"/>
      <c r="L459" s="17">
        <v>4.0177461991267399E-2</v>
      </c>
      <c r="M459" s="17">
        <v>6.4066663811695401E-2</v>
      </c>
      <c r="N459" s="17">
        <v>7.3296413101514205E-2</v>
      </c>
      <c r="O459" s="17">
        <v>6.4909211356667995E-2</v>
      </c>
      <c r="P459" s="17"/>
      <c r="Q459" s="17">
        <v>5.2853728099892E-2</v>
      </c>
      <c r="R459" s="17">
        <v>6.3085624206166299E-2</v>
      </c>
      <c r="S459" s="17">
        <v>5.1327840235806901E-2</v>
      </c>
      <c r="T459" s="17">
        <v>5.2519827661780302E-2</v>
      </c>
      <c r="U459" s="17">
        <v>3.6163391685278198E-2</v>
      </c>
      <c r="V459" s="17">
        <v>8.7261710066362005E-2</v>
      </c>
      <c r="W459" s="17">
        <v>7.92848690376739E-2</v>
      </c>
      <c r="X459" s="17">
        <v>6.9436441203059002E-2</v>
      </c>
      <c r="Y459" s="17">
        <v>5.1623524633175301E-2</v>
      </c>
      <c r="Z459" s="17"/>
      <c r="AA459" s="17">
        <v>6.8613551345972995E-2</v>
      </c>
      <c r="AB459" s="17">
        <v>7.5631697456802996E-2</v>
      </c>
      <c r="AC459" s="17">
        <v>6.4914206337190403E-2</v>
      </c>
      <c r="AD459" s="17">
        <v>2.40609016034809E-2</v>
      </c>
      <c r="AE459" s="17">
        <v>0</v>
      </c>
      <c r="AF459" s="17"/>
      <c r="AG459" s="17">
        <v>6.0201163533974901E-2</v>
      </c>
      <c r="AH459" s="17">
        <v>5.9357214540163197E-2</v>
      </c>
      <c r="AI459" s="17"/>
      <c r="AJ459" s="17">
        <v>5.8919171287798902E-2</v>
      </c>
      <c r="AK459" s="17">
        <v>5.4200042703143603E-2</v>
      </c>
      <c r="AL459" s="17">
        <v>7.5637491876627397E-2</v>
      </c>
      <c r="AM459" s="17">
        <v>5.2193767546461101E-2</v>
      </c>
      <c r="AN459" s="17"/>
      <c r="AO459" s="17">
        <v>5.5110624299009002E-2</v>
      </c>
      <c r="AP459" s="17">
        <v>5.7447881789025698E-2</v>
      </c>
      <c r="AQ459" s="17">
        <v>6.2109791709820901E-2</v>
      </c>
      <c r="AR459" s="17"/>
      <c r="AS459" s="17">
        <v>5.50304108325314E-2</v>
      </c>
      <c r="AT459" s="17">
        <v>6.7369027678792201E-2</v>
      </c>
      <c r="AU459" s="17">
        <v>4.6822047962918403E-2</v>
      </c>
      <c r="AV459" s="17">
        <v>0</v>
      </c>
      <c r="AW459" s="17">
        <v>4.4133623971781701E-2</v>
      </c>
      <c r="AX459" s="17"/>
      <c r="AY459" s="17">
        <v>5.9932985645405702E-2</v>
      </c>
      <c r="AZ459" s="17">
        <v>5.3730059607097203E-2</v>
      </c>
      <c r="BA459" s="17">
        <v>6.95507759047614E-2</v>
      </c>
    </row>
    <row r="460" spans="2:53" x14ac:dyDescent="0.35">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row>
    <row r="461" spans="2:53" x14ac:dyDescent="0.35">
      <c r="B461" s="6" t="s">
        <v>202</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row>
    <row r="462" spans="2:53" x14ac:dyDescent="0.35">
      <c r="B462" s="24" t="s">
        <v>84</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row>
    <row r="463" spans="2:53" x14ac:dyDescent="0.35">
      <c r="B463" t="s">
        <v>267</v>
      </c>
      <c r="C463" s="17">
        <v>0.41803509273962702</v>
      </c>
      <c r="D463" s="17">
        <v>0.45531204382764201</v>
      </c>
      <c r="E463" s="17">
        <v>0.38079486305920102</v>
      </c>
      <c r="F463" s="17"/>
      <c r="G463" s="17">
        <v>0.30606085975174302</v>
      </c>
      <c r="H463" s="17">
        <v>0.40363176560109598</v>
      </c>
      <c r="I463" s="17">
        <v>0.45566608272781001</v>
      </c>
      <c r="J463" s="17">
        <v>0.48781838921529302</v>
      </c>
      <c r="K463" s="17"/>
      <c r="L463" s="17">
        <v>0.44847048026437802</v>
      </c>
      <c r="M463" s="17">
        <v>0.45113128055046697</v>
      </c>
      <c r="N463" s="17">
        <v>0.37686014896360998</v>
      </c>
      <c r="O463" s="17">
        <v>0.38465092978347598</v>
      </c>
      <c r="P463" s="17"/>
      <c r="Q463" s="17">
        <v>0.42646678794731302</v>
      </c>
      <c r="R463" s="17">
        <v>0.47172329493632198</v>
      </c>
      <c r="S463" s="17">
        <v>0.389499327538537</v>
      </c>
      <c r="T463" s="17">
        <v>0.400986436864951</v>
      </c>
      <c r="U463" s="17">
        <v>0.46306622363514699</v>
      </c>
      <c r="V463" s="17">
        <v>0.32489849365025197</v>
      </c>
      <c r="W463" s="17">
        <v>0.392970450845679</v>
      </c>
      <c r="X463" s="17">
        <v>0.36102379873468099</v>
      </c>
      <c r="Y463" s="17">
        <v>0.46780927706320602</v>
      </c>
      <c r="Z463" s="17"/>
      <c r="AA463" s="17">
        <v>0.41313456451006902</v>
      </c>
      <c r="AB463" s="17">
        <v>0.38098387354202601</v>
      </c>
      <c r="AC463" s="17">
        <v>0.45885050766975199</v>
      </c>
      <c r="AD463" s="17">
        <v>0.44576162586802898</v>
      </c>
      <c r="AE463" s="17">
        <v>0.48355710240139399</v>
      </c>
      <c r="AF463" s="17"/>
      <c r="AG463" s="17">
        <v>0.40246495780826402</v>
      </c>
      <c r="AH463" s="17">
        <v>0.43505519874315601</v>
      </c>
      <c r="AI463" s="17"/>
      <c r="AJ463" s="17">
        <v>0.387683032589895</v>
      </c>
      <c r="AK463" s="17">
        <v>0.43267247207611098</v>
      </c>
      <c r="AL463" s="17">
        <v>0.41108838950291099</v>
      </c>
      <c r="AM463" s="17">
        <v>0.43569256063474698</v>
      </c>
      <c r="AN463" s="17"/>
      <c r="AO463" s="17">
        <v>0.40541589324004701</v>
      </c>
      <c r="AP463" s="17">
        <v>0.38376259266521301</v>
      </c>
      <c r="AQ463" s="17">
        <v>0.43988832853944998</v>
      </c>
      <c r="AR463" s="17"/>
      <c r="AS463" s="17">
        <v>0.363452937013021</v>
      </c>
      <c r="AT463" s="17">
        <v>0.51188286300248897</v>
      </c>
      <c r="AU463" s="17">
        <v>0.50330095905655903</v>
      </c>
      <c r="AV463" s="17">
        <v>0.56146464896277604</v>
      </c>
      <c r="AW463" s="17">
        <v>0.29238565860233201</v>
      </c>
      <c r="AX463" s="17"/>
      <c r="AY463" s="17">
        <v>0.29629198579268901</v>
      </c>
      <c r="AZ463" s="17">
        <v>0.49263628362092499</v>
      </c>
      <c r="BA463" s="17">
        <v>0.44287540763955802</v>
      </c>
    </row>
    <row r="464" spans="2:53" x14ac:dyDescent="0.35">
      <c r="B464" t="s">
        <v>268</v>
      </c>
      <c r="C464" s="17">
        <v>0.47131779316224398</v>
      </c>
      <c r="D464" s="17">
        <v>0.45184622801311097</v>
      </c>
      <c r="E464" s="17">
        <v>0.49077017693362601</v>
      </c>
      <c r="F464" s="17"/>
      <c r="G464" s="17">
        <v>0.58902090152483699</v>
      </c>
      <c r="H464" s="17">
        <v>0.45542310486170701</v>
      </c>
      <c r="I464" s="17">
        <v>0.45834583803509799</v>
      </c>
      <c r="J464" s="17">
        <v>0.44513966362088098</v>
      </c>
      <c r="K464" s="17"/>
      <c r="L464" s="17">
        <v>0.47009540988711501</v>
      </c>
      <c r="M464" s="17">
        <v>0.45571241203482699</v>
      </c>
      <c r="N464" s="17">
        <v>0.46859247191799303</v>
      </c>
      <c r="O464" s="17">
        <v>0.49315111733948602</v>
      </c>
      <c r="P464" s="17"/>
      <c r="Q464" s="17">
        <v>0.45400873573953998</v>
      </c>
      <c r="R464" s="17">
        <v>0.40939216004761703</v>
      </c>
      <c r="S464" s="17">
        <v>0.51768263774768997</v>
      </c>
      <c r="T464" s="17">
        <v>0.48531392130422002</v>
      </c>
      <c r="U464" s="17">
        <v>0.428607342033826</v>
      </c>
      <c r="V464" s="17">
        <v>0.53733389256145903</v>
      </c>
      <c r="W464" s="17">
        <v>0.54008937839942694</v>
      </c>
      <c r="X464" s="17">
        <v>0.505103320182553</v>
      </c>
      <c r="Y464" s="17">
        <v>0.43103393566735898</v>
      </c>
      <c r="Z464" s="17"/>
      <c r="AA464" s="17">
        <v>0.48906433024768697</v>
      </c>
      <c r="AB464" s="17">
        <v>0.47646442061217598</v>
      </c>
      <c r="AC464" s="17">
        <v>0.46042063884756101</v>
      </c>
      <c r="AD464" s="17">
        <v>0.43543188307826203</v>
      </c>
      <c r="AE464" s="17">
        <v>0.51644289759860595</v>
      </c>
      <c r="AF464" s="17"/>
      <c r="AG464" s="17">
        <v>0.48026267007955398</v>
      </c>
      <c r="AH464" s="17">
        <v>0.46153992328556998</v>
      </c>
      <c r="AI464" s="17"/>
      <c r="AJ464" s="17">
        <v>0.48220071454243102</v>
      </c>
      <c r="AK464" s="17">
        <v>0.44533991534148998</v>
      </c>
      <c r="AL464" s="17">
        <v>0.477155657431929</v>
      </c>
      <c r="AM464" s="17">
        <v>0.48371019798659498</v>
      </c>
      <c r="AN464" s="17"/>
      <c r="AO464" s="17">
        <v>0.50218116458637096</v>
      </c>
      <c r="AP464" s="17">
        <v>0.47068054448575602</v>
      </c>
      <c r="AQ464" s="17">
        <v>0.45741678181904599</v>
      </c>
      <c r="AR464" s="17"/>
      <c r="AS464" s="17">
        <v>0.55028348303326402</v>
      </c>
      <c r="AT464" s="17">
        <v>0.39302750795505698</v>
      </c>
      <c r="AU464" s="17">
        <v>0.379697101484477</v>
      </c>
      <c r="AV464" s="17">
        <v>0.43853535103722402</v>
      </c>
      <c r="AW464" s="17">
        <v>0.54304787475009098</v>
      </c>
      <c r="AX464" s="17"/>
      <c r="AY464" s="17">
        <v>0.63457423189491802</v>
      </c>
      <c r="AZ464" s="17">
        <v>0.411617739045472</v>
      </c>
      <c r="BA464" s="17">
        <v>0.47344495823655203</v>
      </c>
    </row>
    <row r="465" spans="2:53" x14ac:dyDescent="0.35">
      <c r="B465" t="s">
        <v>269</v>
      </c>
      <c r="C465" s="17">
        <v>2.20956600095964E-2</v>
      </c>
      <c r="D465" s="17">
        <v>2.3173674661106598E-2</v>
      </c>
      <c r="E465" s="17">
        <v>2.1018707306938E-2</v>
      </c>
      <c r="F465" s="17"/>
      <c r="G465" s="17">
        <v>1.52230387821377E-2</v>
      </c>
      <c r="H465" s="17">
        <v>3.6588263240901898E-2</v>
      </c>
      <c r="I465" s="17">
        <v>8.7693954312738093E-3</v>
      </c>
      <c r="J465" s="17">
        <v>1.06647780820458E-2</v>
      </c>
      <c r="K465" s="17"/>
      <c r="L465" s="17">
        <v>8.3653660022450105E-3</v>
      </c>
      <c r="M465" s="17">
        <v>2.3517625825503999E-2</v>
      </c>
      <c r="N465" s="17">
        <v>2.9267807890523301E-2</v>
      </c>
      <c r="O465" s="17">
        <v>2.92224255938149E-2</v>
      </c>
      <c r="P465" s="17"/>
      <c r="Q465" s="17">
        <v>3.0209419499210601E-2</v>
      </c>
      <c r="R465" s="17">
        <v>2.8813011189590201E-2</v>
      </c>
      <c r="S465" s="17">
        <v>1.99227394766977E-2</v>
      </c>
      <c r="T465" s="17">
        <v>2.11244657961796E-2</v>
      </c>
      <c r="U465" s="17">
        <v>2.30688664023012E-2</v>
      </c>
      <c r="V465" s="17">
        <v>3.4084380392043999E-2</v>
      </c>
      <c r="W465" s="17">
        <v>0</v>
      </c>
      <c r="X465" s="17">
        <v>3.3708817998060601E-2</v>
      </c>
      <c r="Y465" s="17">
        <v>6.7118611711174704E-3</v>
      </c>
      <c r="Z465" s="17"/>
      <c r="AA465" s="17">
        <v>1.4546278085554301E-2</v>
      </c>
      <c r="AB465" s="17">
        <v>3.0011024789325699E-2</v>
      </c>
      <c r="AC465" s="17">
        <v>2.07185398316868E-2</v>
      </c>
      <c r="AD465" s="17">
        <v>1.03507797834799E-2</v>
      </c>
      <c r="AE465" s="17">
        <v>0</v>
      </c>
      <c r="AF465" s="17"/>
      <c r="AG465" s="17">
        <v>2.5796529545962898E-2</v>
      </c>
      <c r="AH465" s="17">
        <v>1.8050146461264401E-2</v>
      </c>
      <c r="AI465" s="17"/>
      <c r="AJ465" s="17">
        <v>3.11381251127823E-2</v>
      </c>
      <c r="AK465" s="17">
        <v>2.2406044765049801E-2</v>
      </c>
      <c r="AL465" s="17">
        <v>1.6124458676061201E-2</v>
      </c>
      <c r="AM465" s="17">
        <v>1.9170491143652602E-2</v>
      </c>
      <c r="AN465" s="17"/>
      <c r="AO465" s="17">
        <v>1.10561260871355E-2</v>
      </c>
      <c r="AP465" s="17">
        <v>2.3806843069018601E-2</v>
      </c>
      <c r="AQ465" s="17">
        <v>2.70919965427757E-2</v>
      </c>
      <c r="AR465" s="17"/>
      <c r="AS465" s="17">
        <v>2.16165308332756E-2</v>
      </c>
      <c r="AT465" s="17">
        <v>2.2926717691080199E-2</v>
      </c>
      <c r="AU465" s="17">
        <v>2.8729317875081099E-2</v>
      </c>
      <c r="AV465" s="17">
        <v>0</v>
      </c>
      <c r="AW465" s="17">
        <v>1.99836694898935E-2</v>
      </c>
      <c r="AX465" s="17"/>
      <c r="AY465" s="17">
        <v>2.3473497449342601E-2</v>
      </c>
      <c r="AZ465" s="17">
        <v>1.8526054757856899E-2</v>
      </c>
      <c r="BA465" s="17">
        <v>2.21086907028199E-2</v>
      </c>
    </row>
    <row r="466" spans="2:53" x14ac:dyDescent="0.35">
      <c r="B466" t="s">
        <v>92</v>
      </c>
      <c r="C466" s="17">
        <v>8.8551454088532405E-2</v>
      </c>
      <c r="D466" s="17">
        <v>6.96680534981403E-2</v>
      </c>
      <c r="E466" s="17">
        <v>0.107416252700235</v>
      </c>
      <c r="F466" s="17"/>
      <c r="G466" s="17">
        <v>8.9695199941282305E-2</v>
      </c>
      <c r="H466" s="17">
        <v>0.104356866296295</v>
      </c>
      <c r="I466" s="17">
        <v>7.7218683805818505E-2</v>
      </c>
      <c r="J466" s="17">
        <v>5.6377169081780303E-2</v>
      </c>
      <c r="K466" s="17"/>
      <c r="L466" s="17">
        <v>7.3068743846260997E-2</v>
      </c>
      <c r="M466" s="17">
        <v>6.9638681589202001E-2</v>
      </c>
      <c r="N466" s="17">
        <v>0.125279571227874</v>
      </c>
      <c r="O466" s="17">
        <v>9.2975527283222698E-2</v>
      </c>
      <c r="P466" s="17"/>
      <c r="Q466" s="17">
        <v>8.9315056813936505E-2</v>
      </c>
      <c r="R466" s="17">
        <v>9.0071533826470998E-2</v>
      </c>
      <c r="S466" s="17">
        <v>7.2895295237075705E-2</v>
      </c>
      <c r="T466" s="17">
        <v>9.2575176034650195E-2</v>
      </c>
      <c r="U466" s="17">
        <v>8.5257567928726199E-2</v>
      </c>
      <c r="V466" s="17">
        <v>0.10368323339624499</v>
      </c>
      <c r="W466" s="17">
        <v>6.6940170754894196E-2</v>
      </c>
      <c r="X466" s="17">
        <v>0.100164063084706</v>
      </c>
      <c r="Y466" s="17">
        <v>9.4444926098317894E-2</v>
      </c>
      <c r="Z466" s="17"/>
      <c r="AA466" s="17">
        <v>8.3254827156689595E-2</v>
      </c>
      <c r="AB466" s="17">
        <v>0.112540681056472</v>
      </c>
      <c r="AC466" s="17">
        <v>6.0010313651000499E-2</v>
      </c>
      <c r="AD466" s="17">
        <v>0.108455711270229</v>
      </c>
      <c r="AE466" s="17">
        <v>0</v>
      </c>
      <c r="AF466" s="17"/>
      <c r="AG466" s="17">
        <v>9.1475842566219004E-2</v>
      </c>
      <c r="AH466" s="17">
        <v>8.5354731510010301E-2</v>
      </c>
      <c r="AI466" s="17"/>
      <c r="AJ466" s="17">
        <v>9.8978127754891801E-2</v>
      </c>
      <c r="AK466" s="17">
        <v>9.95815678173501E-2</v>
      </c>
      <c r="AL466" s="17">
        <v>9.5631494389098695E-2</v>
      </c>
      <c r="AM466" s="17">
        <v>6.1426750235006197E-2</v>
      </c>
      <c r="AN466" s="17"/>
      <c r="AO466" s="17">
        <v>8.1346816086446797E-2</v>
      </c>
      <c r="AP466" s="17">
        <v>0.121750019780012</v>
      </c>
      <c r="AQ466" s="17">
        <v>7.5602893098728197E-2</v>
      </c>
      <c r="AR466" s="17"/>
      <c r="AS466" s="17">
        <v>6.4647049120440406E-2</v>
      </c>
      <c r="AT466" s="17">
        <v>7.2162911351374107E-2</v>
      </c>
      <c r="AU466" s="17">
        <v>8.8272621583883507E-2</v>
      </c>
      <c r="AV466" s="17">
        <v>0</v>
      </c>
      <c r="AW466" s="17">
        <v>0.14458279715768399</v>
      </c>
      <c r="AX466" s="17"/>
      <c r="AY466" s="17">
        <v>4.5660284863049801E-2</v>
      </c>
      <c r="AZ466" s="17">
        <v>7.7219922575746794E-2</v>
      </c>
      <c r="BA466" s="17">
        <v>6.1570943421070001E-2</v>
      </c>
    </row>
    <row r="467" spans="2:53" x14ac:dyDescent="0.3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row>
    <row r="468" spans="2:53" x14ac:dyDescent="0.35">
      <c r="B468" s="6" t="s">
        <v>274</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row>
    <row r="469" spans="2:53" x14ac:dyDescent="0.35">
      <c r="B469" s="24" t="s">
        <v>84</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row>
    <row r="470" spans="2:53" x14ac:dyDescent="0.35">
      <c r="B470" t="s">
        <v>270</v>
      </c>
      <c r="C470" s="17">
        <v>9.0095405365587994E-2</v>
      </c>
      <c r="D470" s="17">
        <v>9.1883587581160803E-2</v>
      </c>
      <c r="E470" s="17">
        <v>8.8308984682706801E-2</v>
      </c>
      <c r="F470" s="17"/>
      <c r="G470" s="17">
        <v>8.4753234288875295E-2</v>
      </c>
      <c r="H470" s="17">
        <v>8.0899249853286101E-2</v>
      </c>
      <c r="I470" s="17">
        <v>9.8670557787286298E-2</v>
      </c>
      <c r="J470" s="17">
        <v>0.107940823467348</v>
      </c>
      <c r="K470" s="17"/>
      <c r="L470" s="17">
        <v>6.8791977149700104E-2</v>
      </c>
      <c r="M470" s="17">
        <v>0.101434712901474</v>
      </c>
      <c r="N470" s="17">
        <v>0.1027423928326</v>
      </c>
      <c r="O470" s="17">
        <v>8.6541260651917404E-2</v>
      </c>
      <c r="P470" s="17"/>
      <c r="Q470" s="17">
        <v>0.106314628999477</v>
      </c>
      <c r="R470" s="17">
        <v>9.4244484145229596E-2</v>
      </c>
      <c r="S470" s="17">
        <v>7.2323764623366094E-2</v>
      </c>
      <c r="T470" s="17">
        <v>7.4112296954658693E-2</v>
      </c>
      <c r="U470" s="17">
        <v>6.2658352511923199E-2</v>
      </c>
      <c r="V470" s="17">
        <v>9.7059259896734307E-2</v>
      </c>
      <c r="W470" s="17">
        <v>4.9863961729623998E-2</v>
      </c>
      <c r="X470" s="17">
        <v>0.11755107393656899</v>
      </c>
      <c r="Y470" s="17">
        <v>0.12117878747328401</v>
      </c>
      <c r="Z470" s="17"/>
      <c r="AA470" s="17">
        <v>9.4700387089479698E-2</v>
      </c>
      <c r="AB470" s="17">
        <v>6.6425958493086107E-2</v>
      </c>
      <c r="AC470" s="17">
        <v>9.3148258044160298E-2</v>
      </c>
      <c r="AD470" s="17">
        <v>0.146672230801387</v>
      </c>
      <c r="AE470" s="17">
        <v>0.18398631134481999</v>
      </c>
      <c r="AF470" s="17"/>
      <c r="AG470" s="17">
        <v>9.7028767223904494E-2</v>
      </c>
      <c r="AH470" s="17">
        <v>8.2516373179317801E-2</v>
      </c>
      <c r="AI470" s="17"/>
      <c r="AJ470" s="17">
        <v>9.2767814377881994E-2</v>
      </c>
      <c r="AK470" s="17">
        <v>9.3365179745767399E-2</v>
      </c>
      <c r="AL470" s="17">
        <v>9.3031962415588504E-2</v>
      </c>
      <c r="AM470" s="17">
        <v>8.1669857760389999E-2</v>
      </c>
      <c r="AN470" s="17"/>
      <c r="AO470" s="17">
        <v>9.6917957904504304E-2</v>
      </c>
      <c r="AP470" s="17">
        <v>7.8950999004264194E-2</v>
      </c>
      <c r="AQ470" s="17">
        <v>9.1448931670816205E-2</v>
      </c>
      <c r="AR470" s="17"/>
      <c r="AS470" s="17">
        <v>8.9192310597079896E-2</v>
      </c>
      <c r="AT470" s="17">
        <v>9.4564742254391695E-2</v>
      </c>
      <c r="AU470" s="17">
        <v>8.0032357305908602E-2</v>
      </c>
      <c r="AV470" s="17">
        <v>0.18981307424246099</v>
      </c>
      <c r="AW470" s="17">
        <v>7.9266855253403906E-2</v>
      </c>
      <c r="AX470" s="17"/>
      <c r="AY470" s="17">
        <v>0.111246332462025</v>
      </c>
      <c r="AZ470" s="17">
        <v>8.9448559013785997E-2</v>
      </c>
      <c r="BA470" s="17">
        <v>7.5009273424084394E-2</v>
      </c>
    </row>
    <row r="471" spans="2:53" x14ac:dyDescent="0.35">
      <c r="B471" t="s">
        <v>271</v>
      </c>
      <c r="C471" s="17">
        <v>0.499177834029984</v>
      </c>
      <c r="D471" s="17">
        <v>0.54844500642517002</v>
      </c>
      <c r="E471" s="17">
        <v>0.44995919457178701</v>
      </c>
      <c r="F471" s="17"/>
      <c r="G471" s="17">
        <v>0.39887828242360401</v>
      </c>
      <c r="H471" s="17">
        <v>0.49411640219227398</v>
      </c>
      <c r="I471" s="17">
        <v>0.51705197847722995</v>
      </c>
      <c r="J471" s="17">
        <v>0.57810615417413103</v>
      </c>
      <c r="K471" s="17"/>
      <c r="L471" s="17">
        <v>0.59677084209053499</v>
      </c>
      <c r="M471" s="17">
        <v>0.47408304202641099</v>
      </c>
      <c r="N471" s="17">
        <v>0.45211488204095701</v>
      </c>
      <c r="O471" s="17">
        <v>0.46328807809477002</v>
      </c>
      <c r="P471" s="17"/>
      <c r="Q471" s="17">
        <v>0.55950655108505098</v>
      </c>
      <c r="R471" s="17">
        <v>0.56990388369516398</v>
      </c>
      <c r="S471" s="17">
        <v>0.52052479599957802</v>
      </c>
      <c r="T471" s="17">
        <v>0.404982080745448</v>
      </c>
      <c r="U471" s="17">
        <v>0.54999043095852995</v>
      </c>
      <c r="V471" s="17">
        <v>0.46797472624927999</v>
      </c>
      <c r="W471" s="17">
        <v>0.44915856908961499</v>
      </c>
      <c r="X471" s="17">
        <v>0.49800941456070302</v>
      </c>
      <c r="Y471" s="17">
        <v>0.42967784143307902</v>
      </c>
      <c r="Z471" s="17"/>
      <c r="AA471" s="17">
        <v>0.47356520624873699</v>
      </c>
      <c r="AB471" s="17">
        <v>0.47708277950996503</v>
      </c>
      <c r="AC471" s="17">
        <v>0.54326792139254498</v>
      </c>
      <c r="AD471" s="17">
        <v>0.51861864347015696</v>
      </c>
      <c r="AE471" s="17">
        <v>0.60621211673304398</v>
      </c>
      <c r="AF471" s="17"/>
      <c r="AG471" s="17">
        <v>0.48095491597479401</v>
      </c>
      <c r="AH471" s="17">
        <v>0.51909776397023299</v>
      </c>
      <c r="AI471" s="17"/>
      <c r="AJ471" s="17">
        <v>0.50563265056345796</v>
      </c>
      <c r="AK471" s="17">
        <v>0.46404887970807601</v>
      </c>
      <c r="AL471" s="17">
        <v>0.53557059966190501</v>
      </c>
      <c r="AM471" s="17">
        <v>0.497583266110452</v>
      </c>
      <c r="AN471" s="17"/>
      <c r="AO471" s="17">
        <v>0.46420823574195502</v>
      </c>
      <c r="AP471" s="17">
        <v>0.49850671314637801</v>
      </c>
      <c r="AQ471" s="17">
        <v>0.51744689498079299</v>
      </c>
      <c r="AR471" s="17"/>
      <c r="AS471" s="17">
        <v>0.56668614447354304</v>
      </c>
      <c r="AT471" s="17">
        <v>0.47724016913841499</v>
      </c>
      <c r="AU471" s="17">
        <v>0.527485470069748</v>
      </c>
      <c r="AV471" s="17">
        <v>0.23347313260521901</v>
      </c>
      <c r="AW471" s="17">
        <v>0.424128822565634</v>
      </c>
      <c r="AX471" s="17"/>
      <c r="AY471" s="17">
        <v>0.58853153755368004</v>
      </c>
      <c r="AZ471" s="17">
        <v>0.49466010606662097</v>
      </c>
      <c r="BA471" s="17">
        <v>0.56105272648062898</v>
      </c>
    </row>
    <row r="472" spans="2:53" x14ac:dyDescent="0.35">
      <c r="B472" t="s">
        <v>272</v>
      </c>
      <c r="C472" s="17">
        <v>0.13348812266961399</v>
      </c>
      <c r="D472" s="17">
        <v>0.127213043876271</v>
      </c>
      <c r="E472" s="17">
        <v>0.13975701990252201</v>
      </c>
      <c r="F472" s="17"/>
      <c r="G472" s="17">
        <v>0.182760847137657</v>
      </c>
      <c r="H472" s="17">
        <v>0.14747505565676899</v>
      </c>
      <c r="I472" s="17">
        <v>0.10893772932649699</v>
      </c>
      <c r="J472" s="17">
        <v>9.5627656052090906E-2</v>
      </c>
      <c r="K472" s="17"/>
      <c r="L472" s="17">
        <v>9.1595317666673504E-2</v>
      </c>
      <c r="M472" s="17">
        <v>0.158173649718165</v>
      </c>
      <c r="N472" s="17">
        <v>0.13160511869758201</v>
      </c>
      <c r="O472" s="17">
        <v>0.15525039992836601</v>
      </c>
      <c r="P472" s="17"/>
      <c r="Q472" s="17">
        <v>9.9055387448071006E-2</v>
      </c>
      <c r="R472" s="17">
        <v>0.123797878532793</v>
      </c>
      <c r="S472" s="17">
        <v>0.106433792119354</v>
      </c>
      <c r="T472" s="17">
        <v>0.18079983519346099</v>
      </c>
      <c r="U472" s="17">
        <v>0.13367734358369099</v>
      </c>
      <c r="V472" s="17">
        <v>0.15390584472371799</v>
      </c>
      <c r="W472" s="17">
        <v>0.12466329397315599</v>
      </c>
      <c r="X472" s="17">
        <v>9.0201776788877405E-2</v>
      </c>
      <c r="Y472" s="17">
        <v>0.17583470554994299</v>
      </c>
      <c r="Z472" s="17"/>
      <c r="AA472" s="17">
        <v>0.12592052257800701</v>
      </c>
      <c r="AB472" s="17">
        <v>0.15932809714007001</v>
      </c>
      <c r="AC472" s="17">
        <v>0.113615815847271</v>
      </c>
      <c r="AD472" s="17">
        <v>9.9981374581388893E-2</v>
      </c>
      <c r="AE472" s="17">
        <v>0</v>
      </c>
      <c r="AF472" s="17"/>
      <c r="AG472" s="17">
        <v>0.147139037838703</v>
      </c>
      <c r="AH472" s="17">
        <v>0.118565964046887</v>
      </c>
      <c r="AI472" s="17"/>
      <c r="AJ472" s="17">
        <v>0.135550292406559</v>
      </c>
      <c r="AK472" s="17">
        <v>0.14943916205043101</v>
      </c>
      <c r="AL472" s="17">
        <v>0.122969775092233</v>
      </c>
      <c r="AM472" s="17">
        <v>0.124407620276462</v>
      </c>
      <c r="AN472" s="17"/>
      <c r="AO472" s="17">
        <v>0.108035122111396</v>
      </c>
      <c r="AP472" s="17">
        <v>0.150534231605847</v>
      </c>
      <c r="AQ472" s="17">
        <v>0.13899646911486299</v>
      </c>
      <c r="AR472" s="17"/>
      <c r="AS472" s="17">
        <v>9.8696744208038006E-2</v>
      </c>
      <c r="AT472" s="17">
        <v>0.142443443899753</v>
      </c>
      <c r="AU472" s="17">
        <v>0.117679504339138</v>
      </c>
      <c r="AV472" s="17">
        <v>0.304646007946695</v>
      </c>
      <c r="AW472" s="17">
        <v>0.16045146421336601</v>
      </c>
      <c r="AX472" s="17"/>
      <c r="AY472" s="17">
        <v>0.10886392140545099</v>
      </c>
      <c r="AZ472" s="17">
        <v>0.145261385176785</v>
      </c>
      <c r="BA472" s="17">
        <v>6.3141365800709004E-2</v>
      </c>
    </row>
    <row r="473" spans="2:53" x14ac:dyDescent="0.35">
      <c r="B473" t="s">
        <v>273</v>
      </c>
      <c r="C473" s="17">
        <v>0.24417328634063001</v>
      </c>
      <c r="D473" s="17">
        <v>0.20620581227764101</v>
      </c>
      <c r="E473" s="17">
        <v>0.28210335876401399</v>
      </c>
      <c r="F473" s="17"/>
      <c r="G473" s="17">
        <v>0.30104311794187799</v>
      </c>
      <c r="H473" s="17">
        <v>0.23661644946279001</v>
      </c>
      <c r="I473" s="17">
        <v>0.241987133584815</v>
      </c>
      <c r="J473" s="17">
        <v>0.21832536630643001</v>
      </c>
      <c r="K473" s="17"/>
      <c r="L473" s="17">
        <v>0.21275400125062199</v>
      </c>
      <c r="M473" s="17">
        <v>0.248098218925485</v>
      </c>
      <c r="N473" s="17">
        <v>0.26093062220813701</v>
      </c>
      <c r="O473" s="17">
        <v>0.26025442193154602</v>
      </c>
      <c r="P473" s="17"/>
      <c r="Q473" s="17">
        <v>0.21326072830453999</v>
      </c>
      <c r="R473" s="17">
        <v>0.194837456505876</v>
      </c>
      <c r="S473" s="17">
        <v>0.29043008234826001</v>
      </c>
      <c r="T473" s="17">
        <v>0.27769337107229097</v>
      </c>
      <c r="U473" s="17">
        <v>0.241765540975694</v>
      </c>
      <c r="V473" s="17">
        <v>0.226114400316692</v>
      </c>
      <c r="W473" s="17">
        <v>0.32768252148568899</v>
      </c>
      <c r="X473" s="17">
        <v>0.22258095725084601</v>
      </c>
      <c r="Y473" s="17">
        <v>0.245684743690427</v>
      </c>
      <c r="Z473" s="17"/>
      <c r="AA473" s="17">
        <v>0.26953652337803102</v>
      </c>
      <c r="AB473" s="17">
        <v>0.25399097826448502</v>
      </c>
      <c r="AC473" s="17">
        <v>0.22264773001232899</v>
      </c>
      <c r="AD473" s="17">
        <v>0.21650431946375701</v>
      </c>
      <c r="AE473" s="17">
        <v>0.209801571922136</v>
      </c>
      <c r="AF473" s="17"/>
      <c r="AG473" s="17">
        <v>0.24136035411648599</v>
      </c>
      <c r="AH473" s="17">
        <v>0.247248173285845</v>
      </c>
      <c r="AI473" s="17"/>
      <c r="AJ473" s="17">
        <v>0.23057320641027601</v>
      </c>
      <c r="AK473" s="17">
        <v>0.24680819491502001</v>
      </c>
      <c r="AL473" s="17">
        <v>0.220360031339455</v>
      </c>
      <c r="AM473" s="17">
        <v>0.27481998454629702</v>
      </c>
      <c r="AN473" s="17"/>
      <c r="AO473" s="17">
        <v>0.29466848384016903</v>
      </c>
      <c r="AP473" s="17">
        <v>0.230401444181415</v>
      </c>
      <c r="AQ473" s="17">
        <v>0.22371022029816801</v>
      </c>
      <c r="AR473" s="17"/>
      <c r="AS473" s="17">
        <v>0.221650430902502</v>
      </c>
      <c r="AT473" s="17">
        <v>0.25162464323605399</v>
      </c>
      <c r="AU473" s="17">
        <v>0.25619541033148602</v>
      </c>
      <c r="AV473" s="17">
        <v>0.27206778520562502</v>
      </c>
      <c r="AW473" s="17">
        <v>0.29075134642168199</v>
      </c>
      <c r="AX473" s="17"/>
      <c r="AY473" s="17">
        <v>0.16496486795399401</v>
      </c>
      <c r="AZ473" s="17">
        <v>0.24194983679985699</v>
      </c>
      <c r="BA473" s="17">
        <v>0.28647739035307102</v>
      </c>
    </row>
    <row r="474" spans="2:53" x14ac:dyDescent="0.35">
      <c r="B474" t="s">
        <v>92</v>
      </c>
      <c r="C474" s="17">
        <v>3.3065351594183001E-2</v>
      </c>
      <c r="D474" s="17">
        <v>2.6252549839757101E-2</v>
      </c>
      <c r="E474" s="17">
        <v>3.9871442078970698E-2</v>
      </c>
      <c r="F474" s="17"/>
      <c r="G474" s="17">
        <v>3.2564518207985303E-2</v>
      </c>
      <c r="H474" s="17">
        <v>4.0892842834880198E-2</v>
      </c>
      <c r="I474" s="17">
        <v>3.3352600824171103E-2</v>
      </c>
      <c r="J474" s="17">
        <v>0</v>
      </c>
      <c r="K474" s="17"/>
      <c r="L474" s="17">
        <v>3.0087861842469098E-2</v>
      </c>
      <c r="M474" s="17">
        <v>1.8210376428464799E-2</v>
      </c>
      <c r="N474" s="17">
        <v>5.2606984220724601E-2</v>
      </c>
      <c r="O474" s="17">
        <v>3.4665839393401197E-2</v>
      </c>
      <c r="P474" s="17"/>
      <c r="Q474" s="17">
        <v>2.1862704162860298E-2</v>
      </c>
      <c r="R474" s="17">
        <v>1.7216297120937699E-2</v>
      </c>
      <c r="S474" s="17">
        <v>1.0287564909441599E-2</v>
      </c>
      <c r="T474" s="17">
        <v>6.2412416034141299E-2</v>
      </c>
      <c r="U474" s="17">
        <v>1.19083319701622E-2</v>
      </c>
      <c r="V474" s="17">
        <v>5.49457688135747E-2</v>
      </c>
      <c r="W474" s="17">
        <v>4.8631653721915601E-2</v>
      </c>
      <c r="X474" s="17">
        <v>7.1656777463004195E-2</v>
      </c>
      <c r="Y474" s="17">
        <v>2.7623921853266498E-2</v>
      </c>
      <c r="Z474" s="17"/>
      <c r="AA474" s="17">
        <v>3.62773607057457E-2</v>
      </c>
      <c r="AB474" s="17">
        <v>4.3172186592393497E-2</v>
      </c>
      <c r="AC474" s="17">
        <v>2.7320274703695E-2</v>
      </c>
      <c r="AD474" s="17">
        <v>1.8223431683309501E-2</v>
      </c>
      <c r="AE474" s="17">
        <v>0</v>
      </c>
      <c r="AF474" s="17"/>
      <c r="AG474" s="17">
        <v>3.3516924846113003E-2</v>
      </c>
      <c r="AH474" s="17">
        <v>3.2571725517717601E-2</v>
      </c>
      <c r="AI474" s="17"/>
      <c r="AJ474" s="17">
        <v>3.5476036241825E-2</v>
      </c>
      <c r="AK474" s="17">
        <v>4.6338583580706097E-2</v>
      </c>
      <c r="AL474" s="17">
        <v>2.8067631490818201E-2</v>
      </c>
      <c r="AM474" s="17">
        <v>2.1519271306399902E-2</v>
      </c>
      <c r="AN474" s="17"/>
      <c r="AO474" s="17">
        <v>3.6170200401976597E-2</v>
      </c>
      <c r="AP474" s="17">
        <v>4.1606612062095802E-2</v>
      </c>
      <c r="AQ474" s="17">
        <v>2.8397483935359302E-2</v>
      </c>
      <c r="AR474" s="17"/>
      <c r="AS474" s="17">
        <v>2.3774369818837598E-2</v>
      </c>
      <c r="AT474" s="17">
        <v>3.41270014713866E-2</v>
      </c>
      <c r="AU474" s="17">
        <v>1.8607257953719598E-2</v>
      </c>
      <c r="AV474" s="17">
        <v>0</v>
      </c>
      <c r="AW474" s="17">
        <v>4.5401511545914701E-2</v>
      </c>
      <c r="AX474" s="17"/>
      <c r="AY474" s="17">
        <v>2.6393340624849899E-2</v>
      </c>
      <c r="AZ474" s="17">
        <v>2.8680112942950801E-2</v>
      </c>
      <c r="BA474" s="17">
        <v>1.4319243941506601E-2</v>
      </c>
    </row>
    <row r="475" spans="2:53" x14ac:dyDescent="0.3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row>
    <row r="476" spans="2:53" x14ac:dyDescent="0.35">
      <c r="B476" s="6" t="s">
        <v>289</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row>
    <row r="477" spans="2:53" x14ac:dyDescent="0.35">
      <c r="B477" s="24" t="s">
        <v>84</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row>
    <row r="478" spans="2:53" x14ac:dyDescent="0.35">
      <c r="B478" t="s">
        <v>281</v>
      </c>
      <c r="C478" s="17">
        <v>9.9229846277412895E-2</v>
      </c>
      <c r="D478" s="17">
        <v>0.11091893399528301</v>
      </c>
      <c r="E478" s="17">
        <v>8.7552273443188305E-2</v>
      </c>
      <c r="F478" s="17"/>
      <c r="G478" s="17">
        <v>7.7855932917631501E-2</v>
      </c>
      <c r="H478" s="17">
        <v>0.100422161584357</v>
      </c>
      <c r="I478" s="17">
        <v>0.105740106913709</v>
      </c>
      <c r="J478" s="17">
        <v>9.8155587746018305E-2</v>
      </c>
      <c r="K478" s="17"/>
      <c r="L478" s="17">
        <v>0.108322935816</v>
      </c>
      <c r="M478" s="17">
        <v>0.113472762635979</v>
      </c>
      <c r="N478" s="17">
        <v>8.0029961834416602E-2</v>
      </c>
      <c r="O478" s="17">
        <v>8.7889494257776701E-2</v>
      </c>
      <c r="P478" s="17"/>
      <c r="Q478" s="17">
        <v>0.16211295179688501</v>
      </c>
      <c r="R478" s="17">
        <v>0.103539666672958</v>
      </c>
      <c r="S478" s="17">
        <v>8.2901218296796794E-2</v>
      </c>
      <c r="T478" s="17">
        <v>7.3779455793874599E-2</v>
      </c>
      <c r="U478" s="17">
        <v>9.9852413622637498E-2</v>
      </c>
      <c r="V478" s="17">
        <v>0.122108634083853</v>
      </c>
      <c r="W478" s="17">
        <v>3.8169489035080398E-2</v>
      </c>
      <c r="X478" s="17">
        <v>3.2707229932108499E-2</v>
      </c>
      <c r="Y478" s="17">
        <v>9.5233572742990102E-2</v>
      </c>
      <c r="Z478" s="17"/>
      <c r="AA478" s="17">
        <v>5.8927816952420498E-2</v>
      </c>
      <c r="AB478" s="17">
        <v>7.4030426918412606E-2</v>
      </c>
      <c r="AC478" s="17">
        <v>0.124631829615754</v>
      </c>
      <c r="AD478" s="17">
        <v>0.14461782217458599</v>
      </c>
      <c r="AE478" s="17">
        <v>0.18993332770274299</v>
      </c>
      <c r="AF478" s="17"/>
      <c r="AG478" s="17">
        <v>0.100990715770372</v>
      </c>
      <c r="AH478" s="17">
        <v>9.7304995557707899E-2</v>
      </c>
      <c r="AI478" s="17"/>
      <c r="AJ478" s="17">
        <v>9.4370807551727595E-2</v>
      </c>
      <c r="AK478" s="17">
        <v>7.4689495462832003E-2</v>
      </c>
      <c r="AL478" s="17">
        <v>0.10260083197166101</v>
      </c>
      <c r="AM478" s="17">
        <v>0.126210751326337</v>
      </c>
      <c r="AN478" s="17"/>
      <c r="AO478" s="17">
        <v>0.121054653340795</v>
      </c>
      <c r="AP478" s="17">
        <v>6.6148156269040304E-2</v>
      </c>
      <c r="AQ478" s="17">
        <v>0.102953633027877</v>
      </c>
      <c r="AR478" s="17"/>
      <c r="AS478" s="17">
        <v>0.12127717754588201</v>
      </c>
      <c r="AT478" s="17">
        <v>0.100884294186462</v>
      </c>
      <c r="AU478" s="17">
        <v>0.13166644605646999</v>
      </c>
      <c r="AV478" s="17">
        <v>0</v>
      </c>
      <c r="AW478" s="17">
        <v>6.7781196713942393E-2</v>
      </c>
      <c r="AX478" s="17"/>
      <c r="AY478" s="17">
        <v>0.13875130813939801</v>
      </c>
      <c r="AZ478" s="17">
        <v>9.3705972634944595E-2</v>
      </c>
      <c r="BA478" s="17">
        <v>0.15672028999061899</v>
      </c>
    </row>
    <row r="479" spans="2:53" x14ac:dyDescent="0.35">
      <c r="B479" t="s">
        <v>282</v>
      </c>
      <c r="C479" s="17">
        <v>0.38690733049064202</v>
      </c>
      <c r="D479" s="17">
        <v>0.40843584753557499</v>
      </c>
      <c r="E479" s="17">
        <v>0.36540002112032099</v>
      </c>
      <c r="F479" s="17"/>
      <c r="G479" s="17">
        <v>0.33859270401855002</v>
      </c>
      <c r="H479" s="17">
        <v>0.35474017219530202</v>
      </c>
      <c r="I479" s="17">
        <v>0.43364393483754599</v>
      </c>
      <c r="J479" s="17">
        <v>0.43076618130496303</v>
      </c>
      <c r="K479" s="17"/>
      <c r="L479" s="17">
        <v>0.40956250367052499</v>
      </c>
      <c r="M479" s="17">
        <v>0.40675139226979401</v>
      </c>
      <c r="N479" s="17">
        <v>0.39762523652714499</v>
      </c>
      <c r="O479" s="17">
        <v>0.33391779121588999</v>
      </c>
      <c r="P479" s="17"/>
      <c r="Q479" s="17">
        <v>0.418997735997307</v>
      </c>
      <c r="R479" s="17">
        <v>0.409226601241856</v>
      </c>
      <c r="S479" s="17">
        <v>0.30347732096255298</v>
      </c>
      <c r="T479" s="17">
        <v>0.28189792180815498</v>
      </c>
      <c r="U479" s="17">
        <v>0.39397634968775502</v>
      </c>
      <c r="V479" s="17">
        <v>0.37677409852986898</v>
      </c>
      <c r="W479" s="17">
        <v>0.36315704503936003</v>
      </c>
      <c r="X479" s="17">
        <v>0.53272052811364201</v>
      </c>
      <c r="Y479" s="17">
        <v>0.43301025954004102</v>
      </c>
      <c r="Z479" s="17"/>
      <c r="AA479" s="17">
        <v>0.341001756716726</v>
      </c>
      <c r="AB479" s="17">
        <v>0.400029319573455</v>
      </c>
      <c r="AC479" s="17">
        <v>0.38139775391733799</v>
      </c>
      <c r="AD479" s="17">
        <v>0.462405719959605</v>
      </c>
      <c r="AE479" s="17">
        <v>0.46838934862603498</v>
      </c>
      <c r="AF479" s="17"/>
      <c r="AG479" s="17">
        <v>0.38741787917142401</v>
      </c>
      <c r="AH479" s="17">
        <v>0.38634923688996498</v>
      </c>
      <c r="AI479" s="17"/>
      <c r="AJ479" s="17">
        <v>0.37391391208549402</v>
      </c>
      <c r="AK479" s="17">
        <v>0.37565528278333998</v>
      </c>
      <c r="AL479" s="17">
        <v>0.40062406519341398</v>
      </c>
      <c r="AM479" s="17">
        <v>0.39782000976613702</v>
      </c>
      <c r="AN479" s="17"/>
      <c r="AO479" s="17">
        <v>0.32623516224576699</v>
      </c>
      <c r="AP479" s="17">
        <v>0.38288889215472699</v>
      </c>
      <c r="AQ479" s="17">
        <v>0.41727145595479598</v>
      </c>
      <c r="AR479" s="17"/>
      <c r="AS479" s="17">
        <v>0.446382770540587</v>
      </c>
      <c r="AT479" s="17">
        <v>0.34865319259922301</v>
      </c>
      <c r="AU479" s="17">
        <v>0.38277333077091802</v>
      </c>
      <c r="AV479" s="17">
        <v>0.69965607373932504</v>
      </c>
      <c r="AW479" s="17">
        <v>0.294807292951688</v>
      </c>
      <c r="AX479" s="17"/>
      <c r="AY479" s="17">
        <v>0.47331783551422502</v>
      </c>
      <c r="AZ479" s="17">
        <v>0.36795218065297203</v>
      </c>
      <c r="BA479" s="17">
        <v>0.39374661955125301</v>
      </c>
    </row>
    <row r="480" spans="2:53" x14ac:dyDescent="0.35">
      <c r="B480" t="s">
        <v>283</v>
      </c>
      <c r="C480" s="17">
        <v>0.26038759554088198</v>
      </c>
      <c r="D480" s="17">
        <v>0.26902335740872202</v>
      </c>
      <c r="E480" s="17">
        <v>0.251760340734969</v>
      </c>
      <c r="F480" s="17"/>
      <c r="G480" s="17">
        <v>0.26907877820376203</v>
      </c>
      <c r="H480" s="17">
        <v>0.27755344364846102</v>
      </c>
      <c r="I480" s="17">
        <v>0.22725920370779301</v>
      </c>
      <c r="J480" s="17">
        <v>0.28174024163964501</v>
      </c>
      <c r="K480" s="17"/>
      <c r="L480" s="17">
        <v>0.23559654082086601</v>
      </c>
      <c r="M480" s="17">
        <v>0.26031345098680497</v>
      </c>
      <c r="N480" s="17">
        <v>0.28219805328011799</v>
      </c>
      <c r="O480" s="17">
        <v>0.26908739254637298</v>
      </c>
      <c r="P480" s="17"/>
      <c r="Q480" s="17">
        <v>0.22673336447412101</v>
      </c>
      <c r="R480" s="17">
        <v>0.26857610290126699</v>
      </c>
      <c r="S480" s="17">
        <v>0.30987195865834999</v>
      </c>
      <c r="T480" s="17">
        <v>0.31578919721759602</v>
      </c>
      <c r="U480" s="17">
        <v>0.20392503284676999</v>
      </c>
      <c r="V480" s="17">
        <v>0.275847246169029</v>
      </c>
      <c r="W480" s="17">
        <v>0.29995806064118002</v>
      </c>
      <c r="X480" s="17">
        <v>0.191406625096012</v>
      </c>
      <c r="Y480" s="17">
        <v>0.23336840864271</v>
      </c>
      <c r="Z480" s="17"/>
      <c r="AA480" s="17">
        <v>0.31917917804871898</v>
      </c>
      <c r="AB480" s="17">
        <v>0.25838314973391202</v>
      </c>
      <c r="AC480" s="17">
        <v>0.26265129208222898</v>
      </c>
      <c r="AD480" s="17">
        <v>0.17072487580324799</v>
      </c>
      <c r="AE480" s="17">
        <v>0.26160107738978</v>
      </c>
      <c r="AF480" s="17"/>
      <c r="AG480" s="17">
        <v>0.23899815695034499</v>
      </c>
      <c r="AH480" s="17">
        <v>0.28376892870027498</v>
      </c>
      <c r="AI480" s="17"/>
      <c r="AJ480" s="17">
        <v>0.26578331822451101</v>
      </c>
      <c r="AK480" s="17">
        <v>0.28838506828390797</v>
      </c>
      <c r="AL480" s="17">
        <v>0.26130245376149103</v>
      </c>
      <c r="AM480" s="17">
        <v>0.225453650414976</v>
      </c>
      <c r="AN480" s="17"/>
      <c r="AO480" s="17">
        <v>0.26591963682476299</v>
      </c>
      <c r="AP480" s="17">
        <v>0.27546336904695101</v>
      </c>
      <c r="AQ480" s="17">
        <v>0.25213237044863102</v>
      </c>
      <c r="AR480" s="17"/>
      <c r="AS480" s="17">
        <v>0.22612343212319699</v>
      </c>
      <c r="AT480" s="17">
        <v>0.275654703892391</v>
      </c>
      <c r="AU480" s="17">
        <v>0.22052705720701199</v>
      </c>
      <c r="AV480" s="17">
        <v>7.6387267358558997E-2</v>
      </c>
      <c r="AW480" s="17">
        <v>0.33619775786401801</v>
      </c>
      <c r="AX480" s="17"/>
      <c r="AY480" s="17">
        <v>0.21507664017344399</v>
      </c>
      <c r="AZ480" s="17">
        <v>0.25590861971207202</v>
      </c>
      <c r="BA480" s="17">
        <v>0.20224450822225501</v>
      </c>
    </row>
    <row r="481" spans="2:53" x14ac:dyDescent="0.35">
      <c r="B481" t="s">
        <v>284</v>
      </c>
      <c r="C481" s="17">
        <v>0.164566088499393</v>
      </c>
      <c r="D481" s="17">
        <v>0.15870864657759001</v>
      </c>
      <c r="E481" s="17">
        <v>0.170417760273532</v>
      </c>
      <c r="F481" s="17"/>
      <c r="G481" s="17">
        <v>0.20182507254342499</v>
      </c>
      <c r="H481" s="17">
        <v>0.15928331408368901</v>
      </c>
      <c r="I481" s="17">
        <v>0.159945384612528</v>
      </c>
      <c r="J481" s="17">
        <v>0.15892935370804601</v>
      </c>
      <c r="K481" s="17"/>
      <c r="L481" s="17">
        <v>0.17699319646573</v>
      </c>
      <c r="M481" s="17">
        <v>0.15003449194444901</v>
      </c>
      <c r="N481" s="17">
        <v>0.15420766134213801</v>
      </c>
      <c r="O481" s="17">
        <v>0.176031352565273</v>
      </c>
      <c r="P481" s="17"/>
      <c r="Q481" s="17">
        <v>0.12581295249447</v>
      </c>
      <c r="R481" s="17">
        <v>0.17254786077408399</v>
      </c>
      <c r="S481" s="17">
        <v>0.179854998826914</v>
      </c>
      <c r="T481" s="17">
        <v>0.200893788123791</v>
      </c>
      <c r="U481" s="17">
        <v>0.20684987954095399</v>
      </c>
      <c r="V481" s="17">
        <v>0.16281444586581401</v>
      </c>
      <c r="W481" s="17">
        <v>0.15532704316316501</v>
      </c>
      <c r="X481" s="17">
        <v>0.106603131184675</v>
      </c>
      <c r="Y481" s="17">
        <v>0.16706665015281399</v>
      </c>
      <c r="Z481" s="17"/>
      <c r="AA481" s="17">
        <v>0.18522876774074201</v>
      </c>
      <c r="AB481" s="17">
        <v>0.16681662298712599</v>
      </c>
      <c r="AC481" s="17">
        <v>0.148532266091705</v>
      </c>
      <c r="AD481" s="17">
        <v>0.17779384007896601</v>
      </c>
      <c r="AE481" s="17">
        <v>0</v>
      </c>
      <c r="AF481" s="17"/>
      <c r="AG481" s="17">
        <v>0.16918127803097099</v>
      </c>
      <c r="AH481" s="17">
        <v>0.15952110877377701</v>
      </c>
      <c r="AI481" s="17"/>
      <c r="AJ481" s="17">
        <v>0.16575871631303099</v>
      </c>
      <c r="AK481" s="17">
        <v>0.17068334895342699</v>
      </c>
      <c r="AL481" s="17">
        <v>0.14832625220072401</v>
      </c>
      <c r="AM481" s="17">
        <v>0.171709208831795</v>
      </c>
      <c r="AN481" s="17"/>
      <c r="AO481" s="17">
        <v>0.175384924831956</v>
      </c>
      <c r="AP481" s="17">
        <v>0.20807344364111</v>
      </c>
      <c r="AQ481" s="17">
        <v>0.138882236700515</v>
      </c>
      <c r="AR481" s="17"/>
      <c r="AS481" s="17">
        <v>0.143689973025208</v>
      </c>
      <c r="AT481" s="17">
        <v>0.16946263152817301</v>
      </c>
      <c r="AU481" s="17">
        <v>0.18062008103777499</v>
      </c>
      <c r="AV481" s="17">
        <v>0.14798290428937699</v>
      </c>
      <c r="AW481" s="17">
        <v>0.213052654258304</v>
      </c>
      <c r="AX481" s="17"/>
      <c r="AY481" s="17">
        <v>0.117693195116188</v>
      </c>
      <c r="AZ481" s="17">
        <v>0.16705373824512099</v>
      </c>
      <c r="BA481" s="17">
        <v>0.201681053498803</v>
      </c>
    </row>
    <row r="482" spans="2:53" x14ac:dyDescent="0.35">
      <c r="B482" t="s">
        <v>285</v>
      </c>
      <c r="C482" s="17">
        <v>8.1277101483714406E-2</v>
      </c>
      <c r="D482" s="17">
        <v>4.6788740300878297E-2</v>
      </c>
      <c r="E482" s="17">
        <v>0.11573148829013</v>
      </c>
      <c r="F482" s="17"/>
      <c r="G482" s="17">
        <v>0.104965151016664</v>
      </c>
      <c r="H482" s="17">
        <v>9.6883869827316296E-2</v>
      </c>
      <c r="I482" s="17">
        <v>6.8031738193289004E-2</v>
      </c>
      <c r="J482" s="17">
        <v>3.0408635601327099E-2</v>
      </c>
      <c r="K482" s="17"/>
      <c r="L482" s="17">
        <v>6.2792062559898998E-2</v>
      </c>
      <c r="M482" s="17">
        <v>6.2236600419859997E-2</v>
      </c>
      <c r="N482" s="17">
        <v>8.0243061695244394E-2</v>
      </c>
      <c r="O482" s="17">
        <v>0.122278128047632</v>
      </c>
      <c r="P482" s="17"/>
      <c r="Q482" s="17">
        <v>5.9019219271746602E-2</v>
      </c>
      <c r="R482" s="17">
        <v>4.0029315700659103E-2</v>
      </c>
      <c r="S482" s="17">
        <v>0.114184771096182</v>
      </c>
      <c r="T482" s="17">
        <v>0.12763963705658299</v>
      </c>
      <c r="U482" s="17">
        <v>9.5396324301883106E-2</v>
      </c>
      <c r="V482" s="17">
        <v>6.2455575351435401E-2</v>
      </c>
      <c r="W482" s="17">
        <v>0.105549535393409</v>
      </c>
      <c r="X482" s="17">
        <v>0.118029800074109</v>
      </c>
      <c r="Y482" s="17">
        <v>7.1321108921445206E-2</v>
      </c>
      <c r="Z482" s="17"/>
      <c r="AA482" s="17">
        <v>8.8565167112826707E-2</v>
      </c>
      <c r="AB482" s="17">
        <v>9.2499475818793697E-2</v>
      </c>
      <c r="AC482" s="17">
        <v>7.15113867492638E-2</v>
      </c>
      <c r="AD482" s="17">
        <v>3.6766891532987199E-2</v>
      </c>
      <c r="AE482" s="17">
        <v>8.0076246281442207E-2</v>
      </c>
      <c r="AF482" s="17"/>
      <c r="AG482" s="17">
        <v>9.5803378286121399E-2</v>
      </c>
      <c r="AH482" s="17">
        <v>6.5398063048694E-2</v>
      </c>
      <c r="AI482" s="17"/>
      <c r="AJ482" s="17">
        <v>9.61493455787642E-2</v>
      </c>
      <c r="AK482" s="17">
        <v>7.9425621039639904E-2</v>
      </c>
      <c r="AL482" s="17">
        <v>7.9272080014412896E-2</v>
      </c>
      <c r="AM482" s="17">
        <v>7.1911891831388006E-2</v>
      </c>
      <c r="AN482" s="17"/>
      <c r="AO482" s="17">
        <v>0.10416601192225</v>
      </c>
      <c r="AP482" s="17">
        <v>6.18373266002109E-2</v>
      </c>
      <c r="AQ482" s="17">
        <v>7.9923997354762896E-2</v>
      </c>
      <c r="AR482" s="17"/>
      <c r="AS482" s="17">
        <v>5.95750261356401E-2</v>
      </c>
      <c r="AT482" s="17">
        <v>9.5248322022116097E-2</v>
      </c>
      <c r="AU482" s="17">
        <v>8.4413084927825704E-2</v>
      </c>
      <c r="AV482" s="17">
        <v>7.5973754612739197E-2</v>
      </c>
      <c r="AW482" s="17">
        <v>8.2530349049498797E-2</v>
      </c>
      <c r="AX482" s="17"/>
      <c r="AY482" s="17">
        <v>5.01646470116862E-2</v>
      </c>
      <c r="AZ482" s="17">
        <v>0.108008552850049</v>
      </c>
      <c r="BA482" s="17">
        <v>4.5607528737069997E-2</v>
      </c>
    </row>
    <row r="483" spans="2:53" x14ac:dyDescent="0.35">
      <c r="B483" t="s">
        <v>92</v>
      </c>
      <c r="C483" s="17">
        <v>7.6320377079559599E-3</v>
      </c>
      <c r="D483" s="17">
        <v>6.1244741819519097E-3</v>
      </c>
      <c r="E483" s="17">
        <v>9.1381161378593905E-3</v>
      </c>
      <c r="F483" s="17"/>
      <c r="G483" s="17">
        <v>7.6823612999679701E-3</v>
      </c>
      <c r="H483" s="17">
        <v>1.11170386608756E-2</v>
      </c>
      <c r="I483" s="17">
        <v>5.3796317351351101E-3</v>
      </c>
      <c r="J483" s="17">
        <v>0</v>
      </c>
      <c r="K483" s="17"/>
      <c r="L483" s="17">
        <v>6.7327606669796997E-3</v>
      </c>
      <c r="M483" s="17">
        <v>7.1913017431129702E-3</v>
      </c>
      <c r="N483" s="17">
        <v>5.6960253209378496E-3</v>
      </c>
      <c r="O483" s="17">
        <v>1.07958413670548E-2</v>
      </c>
      <c r="P483" s="17"/>
      <c r="Q483" s="17">
        <v>7.3237759654696697E-3</v>
      </c>
      <c r="R483" s="17">
        <v>6.0804527091756896E-3</v>
      </c>
      <c r="S483" s="17">
        <v>9.7097321592046707E-3</v>
      </c>
      <c r="T483" s="17">
        <v>0</v>
      </c>
      <c r="U483" s="17">
        <v>0</v>
      </c>
      <c r="V483" s="17">
        <v>0</v>
      </c>
      <c r="W483" s="17">
        <v>3.7838826727805197E-2</v>
      </c>
      <c r="X483" s="17">
        <v>1.8532685599452699E-2</v>
      </c>
      <c r="Y483" s="17">
        <v>0</v>
      </c>
      <c r="Z483" s="17"/>
      <c r="AA483" s="17">
        <v>7.0973134285654202E-3</v>
      </c>
      <c r="AB483" s="17">
        <v>8.2410049683005696E-3</v>
      </c>
      <c r="AC483" s="17">
        <v>1.12754715437106E-2</v>
      </c>
      <c r="AD483" s="17">
        <v>7.6908504506085704E-3</v>
      </c>
      <c r="AE483" s="17">
        <v>0</v>
      </c>
      <c r="AF483" s="17"/>
      <c r="AG483" s="17">
        <v>7.6085917907669403E-3</v>
      </c>
      <c r="AH483" s="17">
        <v>7.6576670295813798E-3</v>
      </c>
      <c r="AI483" s="17"/>
      <c r="AJ483" s="17">
        <v>4.0239002464724496E-3</v>
      </c>
      <c r="AK483" s="17">
        <v>1.1161183476852301E-2</v>
      </c>
      <c r="AL483" s="17">
        <v>7.8743168582965806E-3</v>
      </c>
      <c r="AM483" s="17">
        <v>6.8944878293660996E-3</v>
      </c>
      <c r="AN483" s="17"/>
      <c r="AO483" s="17">
        <v>7.2396108344696597E-3</v>
      </c>
      <c r="AP483" s="17">
        <v>5.5888122879610503E-3</v>
      </c>
      <c r="AQ483" s="17">
        <v>8.8363065134180307E-3</v>
      </c>
      <c r="AR483" s="17"/>
      <c r="AS483" s="17">
        <v>2.9516206294856401E-3</v>
      </c>
      <c r="AT483" s="17">
        <v>1.0096855771633899E-2</v>
      </c>
      <c r="AU483" s="17">
        <v>0</v>
      </c>
      <c r="AV483" s="17">
        <v>0</v>
      </c>
      <c r="AW483" s="17">
        <v>5.6307491625484096E-3</v>
      </c>
      <c r="AX483" s="17"/>
      <c r="AY483" s="17">
        <v>4.9963740450589197E-3</v>
      </c>
      <c r="AZ483" s="17">
        <v>7.37093590484091E-3</v>
      </c>
      <c r="BA483" s="17">
        <v>0</v>
      </c>
    </row>
    <row r="484" spans="2:53" x14ac:dyDescent="0.35">
      <c r="B484" t="s">
        <v>286</v>
      </c>
      <c r="C484" s="17">
        <v>0.48613717676805501</v>
      </c>
      <c r="D484" s="17">
        <v>0.51935478153085801</v>
      </c>
      <c r="E484" s="17">
        <v>0.45295229456350899</v>
      </c>
      <c r="F484" s="17"/>
      <c r="G484" s="17">
        <v>0.416448636936182</v>
      </c>
      <c r="H484" s="17">
        <v>0.45516233377965898</v>
      </c>
      <c r="I484" s="17">
        <v>0.53938404175125498</v>
      </c>
      <c r="J484" s="17">
        <v>0.52892176905098098</v>
      </c>
      <c r="K484" s="17"/>
      <c r="L484" s="17">
        <v>0.51788543948652499</v>
      </c>
      <c r="M484" s="17">
        <v>0.52022415490577401</v>
      </c>
      <c r="N484" s="17">
        <v>0.47765519836156201</v>
      </c>
      <c r="O484" s="17">
        <v>0.42180728547366703</v>
      </c>
      <c r="P484" s="17"/>
      <c r="Q484" s="17">
        <v>0.58111068779419195</v>
      </c>
      <c r="R484" s="17">
        <v>0.51276626791481394</v>
      </c>
      <c r="S484" s="17">
        <v>0.38637853925935001</v>
      </c>
      <c r="T484" s="17">
        <v>0.35567737760203</v>
      </c>
      <c r="U484" s="17">
        <v>0.49382876331039299</v>
      </c>
      <c r="V484" s="17">
        <v>0.49888273261372101</v>
      </c>
      <c r="W484" s="17">
        <v>0.40132653407444102</v>
      </c>
      <c r="X484" s="17">
        <v>0.56542775804575096</v>
      </c>
      <c r="Y484" s="17">
        <v>0.52824383228303096</v>
      </c>
      <c r="Z484" s="17"/>
      <c r="AA484" s="17">
        <v>0.399929573669147</v>
      </c>
      <c r="AB484" s="17">
        <v>0.47405974649186799</v>
      </c>
      <c r="AC484" s="17">
        <v>0.50602958353309202</v>
      </c>
      <c r="AD484" s="17">
        <v>0.60702354213418996</v>
      </c>
      <c r="AE484" s="17">
        <v>0.65832267632877794</v>
      </c>
      <c r="AF484" s="17"/>
      <c r="AG484" s="17">
        <v>0.488408594941796</v>
      </c>
      <c r="AH484" s="17">
        <v>0.48365423244767303</v>
      </c>
      <c r="AI484" s="17"/>
      <c r="AJ484" s="17">
        <v>0.46828471963722101</v>
      </c>
      <c r="AK484" s="17">
        <v>0.45034477824617197</v>
      </c>
      <c r="AL484" s="17">
        <v>0.50322489716507501</v>
      </c>
      <c r="AM484" s="17">
        <v>0.52403076109247404</v>
      </c>
      <c r="AN484" s="17"/>
      <c r="AO484" s="17">
        <v>0.447289815586561</v>
      </c>
      <c r="AP484" s="17">
        <v>0.44903704842376702</v>
      </c>
      <c r="AQ484" s="17">
        <v>0.52022508898267295</v>
      </c>
      <c r="AR484" s="17"/>
      <c r="AS484" s="17">
        <v>0.56765994808646902</v>
      </c>
      <c r="AT484" s="17">
        <v>0.449537486785686</v>
      </c>
      <c r="AU484" s="17">
        <v>0.51443977682738695</v>
      </c>
      <c r="AV484" s="17">
        <v>0.69965607373932504</v>
      </c>
      <c r="AW484" s="17">
        <v>0.36258848966563001</v>
      </c>
      <c r="AX484" s="17"/>
      <c r="AY484" s="17">
        <v>0.61206914365362297</v>
      </c>
      <c r="AZ484" s="17">
        <v>0.46165815328791698</v>
      </c>
      <c r="BA484" s="17">
        <v>0.55046690954187205</v>
      </c>
    </row>
    <row r="485" spans="2:53" x14ac:dyDescent="0.35">
      <c r="B485" t="s">
        <v>287</v>
      </c>
      <c r="C485" s="17">
        <v>0.245843189983107</v>
      </c>
      <c r="D485" s="17">
        <v>0.205497386878468</v>
      </c>
      <c r="E485" s="17">
        <v>0.28614924856366297</v>
      </c>
      <c r="F485" s="17"/>
      <c r="G485" s="17">
        <v>0.306790223560089</v>
      </c>
      <c r="H485" s="17">
        <v>0.25616718391100501</v>
      </c>
      <c r="I485" s="17">
        <v>0.227977122805817</v>
      </c>
      <c r="J485" s="17">
        <v>0.18933798930937401</v>
      </c>
      <c r="K485" s="17"/>
      <c r="L485" s="17">
        <v>0.239785259025629</v>
      </c>
      <c r="M485" s="17">
        <v>0.21227109236430899</v>
      </c>
      <c r="N485" s="17">
        <v>0.23445072303738199</v>
      </c>
      <c r="O485" s="17">
        <v>0.29830948061290502</v>
      </c>
      <c r="P485" s="17"/>
      <c r="Q485" s="17">
        <v>0.184832171766217</v>
      </c>
      <c r="R485" s="17">
        <v>0.212577176474743</v>
      </c>
      <c r="S485" s="17">
        <v>0.29403976992309599</v>
      </c>
      <c r="T485" s="17">
        <v>0.32853342518037398</v>
      </c>
      <c r="U485" s="17">
        <v>0.30224620384283801</v>
      </c>
      <c r="V485" s="17">
        <v>0.22527002121725001</v>
      </c>
      <c r="W485" s="17">
        <v>0.26087657855657498</v>
      </c>
      <c r="X485" s="17">
        <v>0.224632931258784</v>
      </c>
      <c r="Y485" s="17">
        <v>0.23838775907425999</v>
      </c>
      <c r="Z485" s="17"/>
      <c r="AA485" s="17">
        <v>0.27379393485356901</v>
      </c>
      <c r="AB485" s="17">
        <v>0.25931609880591999</v>
      </c>
      <c r="AC485" s="17">
        <v>0.220043652840968</v>
      </c>
      <c r="AD485" s="17">
        <v>0.21456073161195299</v>
      </c>
      <c r="AE485" s="17">
        <v>8.0076246281442207E-2</v>
      </c>
      <c r="AF485" s="17"/>
      <c r="AG485" s="17">
        <v>0.264984656317092</v>
      </c>
      <c r="AH485" s="17">
        <v>0.22491917182247101</v>
      </c>
      <c r="AI485" s="17"/>
      <c r="AJ485" s="17">
        <v>0.261908061891795</v>
      </c>
      <c r="AK485" s="17">
        <v>0.25010896999306698</v>
      </c>
      <c r="AL485" s="17">
        <v>0.22759833221513701</v>
      </c>
      <c r="AM485" s="17">
        <v>0.24362110066318299</v>
      </c>
      <c r="AN485" s="17"/>
      <c r="AO485" s="17">
        <v>0.279550936754206</v>
      </c>
      <c r="AP485" s="17">
        <v>0.26991077024132099</v>
      </c>
      <c r="AQ485" s="17">
        <v>0.21880623405527799</v>
      </c>
      <c r="AR485" s="17"/>
      <c r="AS485" s="17">
        <v>0.203264999160848</v>
      </c>
      <c r="AT485" s="17">
        <v>0.26471095355028901</v>
      </c>
      <c r="AU485" s="17">
        <v>0.265033165965601</v>
      </c>
      <c r="AV485" s="17">
        <v>0.223956658902116</v>
      </c>
      <c r="AW485" s="17">
        <v>0.29558300330780302</v>
      </c>
      <c r="AX485" s="17"/>
      <c r="AY485" s="17">
        <v>0.167857842127874</v>
      </c>
      <c r="AZ485" s="17">
        <v>0.27506229109517</v>
      </c>
      <c r="BA485" s="17">
        <v>0.24728858223587299</v>
      </c>
    </row>
    <row r="486" spans="2:53" x14ac:dyDescent="0.35">
      <c r="B486" t="s">
        <v>95</v>
      </c>
      <c r="C486" s="17">
        <v>0.24029398678494801</v>
      </c>
      <c r="D486" s="17">
        <v>0.31385739465238999</v>
      </c>
      <c r="E486" s="17">
        <v>0.16680304599984699</v>
      </c>
      <c r="F486" s="17"/>
      <c r="G486" s="17">
        <v>0.109658413376093</v>
      </c>
      <c r="H486" s="17">
        <v>0.19899514986865299</v>
      </c>
      <c r="I486" s="17">
        <v>0.31140691894543698</v>
      </c>
      <c r="J486" s="17">
        <v>0.33958377974160697</v>
      </c>
      <c r="K486" s="17"/>
      <c r="L486" s="17">
        <v>0.27810018046089502</v>
      </c>
      <c r="M486" s="17">
        <v>0.30795306254146498</v>
      </c>
      <c r="N486" s="17">
        <v>0.24320447532417999</v>
      </c>
      <c r="O486" s="17">
        <v>0.12349780486076201</v>
      </c>
      <c r="P486" s="17"/>
      <c r="Q486" s="17">
        <v>0.39627851602797498</v>
      </c>
      <c r="R486" s="17">
        <v>0.300189091440071</v>
      </c>
      <c r="S486" s="17">
        <v>9.2338769336253901E-2</v>
      </c>
      <c r="T486" s="17">
        <v>2.7143952421656299E-2</v>
      </c>
      <c r="U486" s="17">
        <v>0.19158255946755501</v>
      </c>
      <c r="V486" s="17">
        <v>0.27361271139647197</v>
      </c>
      <c r="W486" s="17">
        <v>0.14044995551786599</v>
      </c>
      <c r="X486" s="17">
        <v>0.34079482678696699</v>
      </c>
      <c r="Y486" s="17">
        <v>0.28985607320877099</v>
      </c>
      <c r="Z486" s="17"/>
      <c r="AA486" s="17">
        <v>0.12613563881557799</v>
      </c>
      <c r="AB486" s="17">
        <v>0.214743647685948</v>
      </c>
      <c r="AC486" s="17">
        <v>0.28598593069212402</v>
      </c>
      <c r="AD486" s="17">
        <v>0.39246281052223703</v>
      </c>
      <c r="AE486" s="17">
        <v>0.578246430047336</v>
      </c>
      <c r="AF486" s="17"/>
      <c r="AG486" s="17">
        <v>0.223423938624703</v>
      </c>
      <c r="AH486" s="17">
        <v>0.25873506062520202</v>
      </c>
      <c r="AI486" s="17"/>
      <c r="AJ486" s="17">
        <v>0.20637665774542599</v>
      </c>
      <c r="AK486" s="17">
        <v>0.200235808253106</v>
      </c>
      <c r="AL486" s="17">
        <v>0.27562656494993798</v>
      </c>
      <c r="AM486" s="17">
        <v>0.280409660429291</v>
      </c>
      <c r="AN486" s="17"/>
      <c r="AO486" s="17">
        <v>0.167738878832355</v>
      </c>
      <c r="AP486" s="17">
        <v>0.179126278182446</v>
      </c>
      <c r="AQ486" s="17">
        <v>0.30141885492739601</v>
      </c>
      <c r="AR486" s="17"/>
      <c r="AS486" s="17">
        <v>0.36439494892562202</v>
      </c>
      <c r="AT486" s="17">
        <v>0.18482653323539699</v>
      </c>
      <c r="AU486" s="17">
        <v>0.249406610861786</v>
      </c>
      <c r="AV486" s="17">
        <v>0.47569941483720901</v>
      </c>
      <c r="AW486" s="17">
        <v>6.7005486357827104E-2</v>
      </c>
      <c r="AX486" s="17"/>
      <c r="AY486" s="17">
        <v>0.444211301525749</v>
      </c>
      <c r="AZ486" s="17">
        <v>0.18659586219274699</v>
      </c>
      <c r="BA486" s="17">
        <v>0.30317832730599897</v>
      </c>
    </row>
    <row r="487" spans="2:53" x14ac:dyDescent="0.3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row>
    <row r="488" spans="2:53" x14ac:dyDescent="0.35">
      <c r="B488" s="6" t="s">
        <v>290</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row>
    <row r="489" spans="2:53" x14ac:dyDescent="0.35">
      <c r="B489" s="24" t="s">
        <v>84</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row>
    <row r="490" spans="2:53" x14ac:dyDescent="0.35">
      <c r="B490" t="s">
        <v>281</v>
      </c>
      <c r="C490" s="17">
        <v>0.27308010357485302</v>
      </c>
      <c r="D490" s="17">
        <v>0.26502635321107798</v>
      </c>
      <c r="E490" s="17">
        <v>0.28112592021440602</v>
      </c>
      <c r="F490" s="17"/>
      <c r="G490" s="17">
        <v>0.32654088899116901</v>
      </c>
      <c r="H490" s="17">
        <v>0.28179887847507701</v>
      </c>
      <c r="I490" s="17">
        <v>0.26810248326543801</v>
      </c>
      <c r="J490" s="17">
        <v>0.19168733601283</v>
      </c>
      <c r="K490" s="17"/>
      <c r="L490" s="17">
        <v>0.22781507439880999</v>
      </c>
      <c r="M490" s="17">
        <v>0.32220224757458299</v>
      </c>
      <c r="N490" s="17">
        <v>0.27000568405742398</v>
      </c>
      <c r="O490" s="17">
        <v>0.27067711491489599</v>
      </c>
      <c r="P490" s="17"/>
      <c r="Q490" s="17">
        <v>0.28901156747265699</v>
      </c>
      <c r="R490" s="17">
        <v>0.20753955071135999</v>
      </c>
      <c r="S490" s="17">
        <v>0.27236363333666502</v>
      </c>
      <c r="T490" s="17">
        <v>0.29436025097509699</v>
      </c>
      <c r="U490" s="17">
        <v>0.24368771659560201</v>
      </c>
      <c r="V490" s="17">
        <v>0.314231584368658</v>
      </c>
      <c r="W490" s="17">
        <v>0.261906309183153</v>
      </c>
      <c r="X490" s="17">
        <v>0.307966787032946</v>
      </c>
      <c r="Y490" s="17">
        <v>0.29192874255964502</v>
      </c>
      <c r="Z490" s="17"/>
      <c r="AA490" s="17">
        <v>0.283605058155455</v>
      </c>
      <c r="AB490" s="17">
        <v>0.25965063908242297</v>
      </c>
      <c r="AC490" s="17">
        <v>0.28126375264422898</v>
      </c>
      <c r="AD490" s="17">
        <v>0.27264359700916502</v>
      </c>
      <c r="AE490" s="17">
        <v>0.30039776061749701</v>
      </c>
      <c r="AF490" s="17"/>
      <c r="AG490" s="17">
        <v>0.30941385017566603</v>
      </c>
      <c r="AH490" s="17">
        <v>0.233362771555749</v>
      </c>
      <c r="AI490" s="17"/>
      <c r="AJ490" s="17">
        <v>0.23477168843078999</v>
      </c>
      <c r="AK490" s="17">
        <v>0.29220564319141801</v>
      </c>
      <c r="AL490" s="17">
        <v>0.26643629678229902</v>
      </c>
      <c r="AM490" s="17">
        <v>0.29277298525791401</v>
      </c>
      <c r="AN490" s="17"/>
      <c r="AO490" s="17">
        <v>0.27353964398695901</v>
      </c>
      <c r="AP490" s="17">
        <v>0.28468914707009801</v>
      </c>
      <c r="AQ490" s="17">
        <v>0.26482539532476201</v>
      </c>
      <c r="AR490" s="17"/>
      <c r="AS490" s="17">
        <v>0.225152306163413</v>
      </c>
      <c r="AT490" s="17">
        <v>0.32450944080517502</v>
      </c>
      <c r="AU490" s="17">
        <v>0.32302175486014201</v>
      </c>
      <c r="AV490" s="17">
        <v>0.42873088886294303</v>
      </c>
      <c r="AW490" s="17">
        <v>0.254141740573465</v>
      </c>
      <c r="AX490" s="17"/>
      <c r="AY490" s="17">
        <v>0.20470656326908099</v>
      </c>
      <c r="AZ490" s="17">
        <v>0.32616602090460201</v>
      </c>
      <c r="BA490" s="17">
        <v>0.26371875690475899</v>
      </c>
    </row>
    <row r="491" spans="2:53" x14ac:dyDescent="0.35">
      <c r="B491" t="s">
        <v>282</v>
      </c>
      <c r="C491" s="17">
        <v>0.45110436572606299</v>
      </c>
      <c r="D491" s="17">
        <v>0.43776585696926701</v>
      </c>
      <c r="E491" s="17">
        <v>0.46442973475972299</v>
      </c>
      <c r="F491" s="17"/>
      <c r="G491" s="17">
        <v>0.412369131927035</v>
      </c>
      <c r="H491" s="17">
        <v>0.45635619961538398</v>
      </c>
      <c r="I491" s="17">
        <v>0.47179154605193302</v>
      </c>
      <c r="J491" s="17">
        <v>0.40860155456653502</v>
      </c>
      <c r="K491" s="17"/>
      <c r="L491" s="17">
        <v>0.44960005443770801</v>
      </c>
      <c r="M491" s="17">
        <v>0.42647059535681597</v>
      </c>
      <c r="N491" s="17">
        <v>0.47468838183996098</v>
      </c>
      <c r="O491" s="17">
        <v>0.459398626384178</v>
      </c>
      <c r="P491" s="17"/>
      <c r="Q491" s="17">
        <v>0.417824720423077</v>
      </c>
      <c r="R491" s="17">
        <v>0.51848012487438799</v>
      </c>
      <c r="S491" s="17">
        <v>0.43387270609950401</v>
      </c>
      <c r="T491" s="17">
        <v>0.457070563462327</v>
      </c>
      <c r="U491" s="17">
        <v>0.52553634020655904</v>
      </c>
      <c r="V491" s="17">
        <v>0.41738818395926203</v>
      </c>
      <c r="W491" s="17">
        <v>0.40806888489439902</v>
      </c>
      <c r="X491" s="17">
        <v>0.42846941466055499</v>
      </c>
      <c r="Y491" s="17">
        <v>0.44214330625711401</v>
      </c>
      <c r="Z491" s="17"/>
      <c r="AA491" s="17">
        <v>0.447103120845043</v>
      </c>
      <c r="AB491" s="17">
        <v>0.51438407584896295</v>
      </c>
      <c r="AC491" s="17">
        <v>0.38790967694108802</v>
      </c>
      <c r="AD491" s="17">
        <v>0.456098436300302</v>
      </c>
      <c r="AE491" s="17">
        <v>0.49254588758416601</v>
      </c>
      <c r="AF491" s="17"/>
      <c r="AG491" s="17">
        <v>0.438023951738503</v>
      </c>
      <c r="AH491" s="17">
        <v>0.46540289516204603</v>
      </c>
      <c r="AI491" s="17"/>
      <c r="AJ491" s="17">
        <v>0.46907383266214397</v>
      </c>
      <c r="AK491" s="17">
        <v>0.426954049538317</v>
      </c>
      <c r="AL491" s="17">
        <v>0.49304510094239201</v>
      </c>
      <c r="AM491" s="17">
        <v>0.42285814728339999</v>
      </c>
      <c r="AN491" s="17"/>
      <c r="AO491" s="17">
        <v>0.45713578860036702</v>
      </c>
      <c r="AP491" s="17">
        <v>0.48160985406068602</v>
      </c>
      <c r="AQ491" s="17">
        <v>0.43680385785207798</v>
      </c>
      <c r="AR491" s="17"/>
      <c r="AS491" s="17">
        <v>0.44489418017743398</v>
      </c>
      <c r="AT491" s="17">
        <v>0.46347850672281399</v>
      </c>
      <c r="AU491" s="17">
        <v>0.41169556413186198</v>
      </c>
      <c r="AV491" s="17">
        <v>0.224328888782341</v>
      </c>
      <c r="AW491" s="17">
        <v>0.44723850647526497</v>
      </c>
      <c r="AX491" s="17"/>
      <c r="AY491" s="17">
        <v>0.43591811564883098</v>
      </c>
      <c r="AZ491" s="17">
        <v>0.45093662922257399</v>
      </c>
      <c r="BA491" s="17">
        <v>0.46305288739191303</v>
      </c>
    </row>
    <row r="492" spans="2:53" x14ac:dyDescent="0.35">
      <c r="B492" t="s">
        <v>283</v>
      </c>
      <c r="C492" s="17">
        <v>0.15763762967542899</v>
      </c>
      <c r="D492" s="17">
        <v>0.17104958919325799</v>
      </c>
      <c r="E492" s="17">
        <v>0.144238882236852</v>
      </c>
      <c r="F492" s="17"/>
      <c r="G492" s="17">
        <v>0.14238046947243499</v>
      </c>
      <c r="H492" s="17">
        <v>0.15514905748670399</v>
      </c>
      <c r="I492" s="17">
        <v>0.14243357674795001</v>
      </c>
      <c r="J492" s="17">
        <v>0.232539170367565</v>
      </c>
      <c r="K492" s="17"/>
      <c r="L492" s="17">
        <v>0.18359719550431899</v>
      </c>
      <c r="M492" s="17">
        <v>0.12832590017333101</v>
      </c>
      <c r="N492" s="17">
        <v>0.13070113393416599</v>
      </c>
      <c r="O492" s="17">
        <v>0.18442016403342601</v>
      </c>
      <c r="P492" s="17"/>
      <c r="Q492" s="17">
        <v>0.135584399338809</v>
      </c>
      <c r="R492" s="17">
        <v>0.13590862115305699</v>
      </c>
      <c r="S492" s="17">
        <v>0.16459176405849299</v>
      </c>
      <c r="T492" s="17">
        <v>0.170976090183065</v>
      </c>
      <c r="U492" s="17">
        <v>0.15666703291832901</v>
      </c>
      <c r="V492" s="17">
        <v>0.1535089472817</v>
      </c>
      <c r="W492" s="17">
        <v>0.21567211973626699</v>
      </c>
      <c r="X492" s="17">
        <v>0.19342210398663301</v>
      </c>
      <c r="Y492" s="17">
        <v>0.14415969154814701</v>
      </c>
      <c r="Z492" s="17"/>
      <c r="AA492" s="17">
        <v>0.18488687385406799</v>
      </c>
      <c r="AB492" s="17">
        <v>0.121931631350447</v>
      </c>
      <c r="AC492" s="17">
        <v>0.15669973412996499</v>
      </c>
      <c r="AD492" s="17">
        <v>0.14659846266224399</v>
      </c>
      <c r="AE492" s="17">
        <v>0.147306022946602</v>
      </c>
      <c r="AF492" s="17"/>
      <c r="AG492" s="17">
        <v>0.13872264930210501</v>
      </c>
      <c r="AH492" s="17">
        <v>0.178314070337493</v>
      </c>
      <c r="AI492" s="17"/>
      <c r="AJ492" s="17">
        <v>0.17227865857272101</v>
      </c>
      <c r="AK492" s="17">
        <v>0.170384756912867</v>
      </c>
      <c r="AL492" s="17">
        <v>0.13722660082823701</v>
      </c>
      <c r="AM492" s="17">
        <v>0.149726733930624</v>
      </c>
      <c r="AN492" s="17"/>
      <c r="AO492" s="17">
        <v>0.15533151641447601</v>
      </c>
      <c r="AP492" s="17">
        <v>0.14990268664538101</v>
      </c>
      <c r="AQ492" s="17">
        <v>0.16127640046553099</v>
      </c>
      <c r="AR492" s="17"/>
      <c r="AS492" s="17">
        <v>0.19668992315320999</v>
      </c>
      <c r="AT492" s="17">
        <v>9.2604993838270699E-2</v>
      </c>
      <c r="AU492" s="17">
        <v>0.17213066651049</v>
      </c>
      <c r="AV492" s="17">
        <v>0.15634874407001301</v>
      </c>
      <c r="AW492" s="17">
        <v>0.189619359691032</v>
      </c>
      <c r="AX492" s="17"/>
      <c r="AY492" s="17">
        <v>0.20104547233039999</v>
      </c>
      <c r="AZ492" s="17">
        <v>0.113293385645458</v>
      </c>
      <c r="BA492" s="17">
        <v>0.17971643665259199</v>
      </c>
    </row>
    <row r="493" spans="2:53" x14ac:dyDescent="0.35">
      <c r="B493" t="s">
        <v>284</v>
      </c>
      <c r="C493" s="17">
        <v>9.2356542941971098E-2</v>
      </c>
      <c r="D493" s="17">
        <v>0.10864977123932799</v>
      </c>
      <c r="E493" s="17">
        <v>7.6079365052702796E-2</v>
      </c>
      <c r="F493" s="17"/>
      <c r="G493" s="17">
        <v>9.6148636146774394E-2</v>
      </c>
      <c r="H493" s="17">
        <v>8.2075443942468407E-2</v>
      </c>
      <c r="I493" s="17">
        <v>9.64077501603057E-2</v>
      </c>
      <c r="J493" s="17">
        <v>0.118481242273801</v>
      </c>
      <c r="K493" s="17"/>
      <c r="L493" s="17">
        <v>0.115748601678069</v>
      </c>
      <c r="M493" s="17">
        <v>0.106105225354239</v>
      </c>
      <c r="N493" s="17">
        <v>8.0077989950157594E-2</v>
      </c>
      <c r="O493" s="17">
        <v>6.3969042602790696E-2</v>
      </c>
      <c r="P493" s="17"/>
      <c r="Q493" s="17">
        <v>0.11331822083302399</v>
      </c>
      <c r="R493" s="17">
        <v>0.12077784495842001</v>
      </c>
      <c r="S493" s="17">
        <v>9.6832112559508604E-2</v>
      </c>
      <c r="T493" s="17">
        <v>7.7593095379511506E-2</v>
      </c>
      <c r="U493" s="17">
        <v>6.2533886784894799E-2</v>
      </c>
      <c r="V493" s="17">
        <v>8.3682984530617302E-2</v>
      </c>
      <c r="W493" s="17">
        <v>6.7284867649482896E-2</v>
      </c>
      <c r="X493" s="17">
        <v>5.36035327593858E-2</v>
      </c>
      <c r="Y493" s="17">
        <v>0.10015812743727499</v>
      </c>
      <c r="Z493" s="17"/>
      <c r="AA493" s="17">
        <v>5.8082774215579898E-2</v>
      </c>
      <c r="AB493" s="17">
        <v>9.1364560456139707E-2</v>
      </c>
      <c r="AC493" s="17">
        <v>0.14203788893883301</v>
      </c>
      <c r="AD493" s="17">
        <v>7.8208926131711404E-2</v>
      </c>
      <c r="AE493" s="17">
        <v>0</v>
      </c>
      <c r="AF493" s="17"/>
      <c r="AG493" s="17">
        <v>9.1565877250706904E-2</v>
      </c>
      <c r="AH493" s="17">
        <v>9.3220839490330804E-2</v>
      </c>
      <c r="AI493" s="17"/>
      <c r="AJ493" s="17">
        <v>0.102815969313666</v>
      </c>
      <c r="AK493" s="17">
        <v>9.6113464905022303E-2</v>
      </c>
      <c r="AL493" s="17">
        <v>8.3728103683634994E-2</v>
      </c>
      <c r="AM493" s="17">
        <v>8.6958970567411406E-2</v>
      </c>
      <c r="AN493" s="17"/>
      <c r="AO493" s="17">
        <v>9.3587772226769797E-2</v>
      </c>
      <c r="AP493" s="17">
        <v>7.3915399076473098E-2</v>
      </c>
      <c r="AQ493" s="17">
        <v>0.101292875738376</v>
      </c>
      <c r="AR493" s="17"/>
      <c r="AS493" s="17">
        <v>0.10444176440617201</v>
      </c>
      <c r="AT493" s="17">
        <v>9.2309886291859294E-2</v>
      </c>
      <c r="AU493" s="17">
        <v>6.5482352836752897E-2</v>
      </c>
      <c r="AV493" s="17">
        <v>0.19059147828470299</v>
      </c>
      <c r="AW493" s="17">
        <v>9.6127464363758797E-2</v>
      </c>
      <c r="AX493" s="17"/>
      <c r="AY493" s="17">
        <v>0.130852646498822</v>
      </c>
      <c r="AZ493" s="17">
        <v>8.7244158577042902E-2</v>
      </c>
      <c r="BA493" s="17">
        <v>7.3709595548874296E-2</v>
      </c>
    </row>
    <row r="494" spans="2:53" x14ac:dyDescent="0.35">
      <c r="B494" t="s">
        <v>285</v>
      </c>
      <c r="C494" s="17">
        <v>1.5698924777600001E-2</v>
      </c>
      <c r="D494" s="17">
        <v>1.21532994977191E-2</v>
      </c>
      <c r="E494" s="17">
        <v>1.9241057273139399E-2</v>
      </c>
      <c r="F494" s="17"/>
      <c r="G494" s="17">
        <v>1.52537545968142E-2</v>
      </c>
      <c r="H494" s="17">
        <v>9.8589326263098208E-3</v>
      </c>
      <c r="I494" s="17">
        <v>1.31047123718611E-2</v>
      </c>
      <c r="J494" s="17">
        <v>4.86906967792681E-2</v>
      </c>
      <c r="K494" s="17"/>
      <c r="L494" s="17">
        <v>1.66430289999886E-2</v>
      </c>
      <c r="M494" s="17">
        <v>1.3270809887471501E-2</v>
      </c>
      <c r="N494" s="17">
        <v>1.8925220757287701E-2</v>
      </c>
      <c r="O494" s="17">
        <v>1.44281869401392E-2</v>
      </c>
      <c r="P494" s="17"/>
      <c r="Q494" s="17">
        <v>3.7149632051609698E-2</v>
      </c>
      <c r="R494" s="17">
        <v>5.5880601676377099E-3</v>
      </c>
      <c r="S494" s="17">
        <v>3.2339783945830099E-2</v>
      </c>
      <c r="T494" s="17">
        <v>0</v>
      </c>
      <c r="U494" s="17">
        <v>1.15750234946158E-2</v>
      </c>
      <c r="V494" s="17">
        <v>1.5468197171087101E-2</v>
      </c>
      <c r="W494" s="17">
        <v>9.5679449732236303E-3</v>
      </c>
      <c r="X494" s="17">
        <v>1.6538161560480401E-2</v>
      </c>
      <c r="Y494" s="17">
        <v>7.6866131169480304E-3</v>
      </c>
      <c r="Z494" s="17"/>
      <c r="AA494" s="17">
        <v>1.60147256996769E-2</v>
      </c>
      <c r="AB494" s="17">
        <v>4.5991857835280901E-3</v>
      </c>
      <c r="AC494" s="17">
        <v>1.7381151032544499E-2</v>
      </c>
      <c r="AD494" s="17">
        <v>3.8759727445969297E-2</v>
      </c>
      <c r="AE494" s="17">
        <v>5.9750328851735E-2</v>
      </c>
      <c r="AF494" s="17"/>
      <c r="AG494" s="17">
        <v>1.6559415281248002E-2</v>
      </c>
      <c r="AH494" s="17">
        <v>1.47583009710832E-2</v>
      </c>
      <c r="AI494" s="17"/>
      <c r="AJ494" s="17">
        <v>8.1024809926893201E-3</v>
      </c>
      <c r="AK494" s="17">
        <v>7.9194215838046794E-3</v>
      </c>
      <c r="AL494" s="17">
        <v>1.16895809051399E-2</v>
      </c>
      <c r="AM494" s="17">
        <v>3.4158390906665101E-2</v>
      </c>
      <c r="AN494" s="17"/>
      <c r="AO494" s="17">
        <v>8.4679969327618003E-3</v>
      </c>
      <c r="AP494" s="17">
        <v>9.8829131473622493E-3</v>
      </c>
      <c r="AQ494" s="17">
        <v>2.2001853668829299E-2</v>
      </c>
      <c r="AR494" s="17"/>
      <c r="AS494" s="17">
        <v>2.0472195604038099E-2</v>
      </c>
      <c r="AT494" s="17">
        <v>1.95534126564578E-2</v>
      </c>
      <c r="AU494" s="17">
        <v>1.4737765729151101E-2</v>
      </c>
      <c r="AV494" s="17">
        <v>0</v>
      </c>
      <c r="AW494" s="17">
        <v>7.4291413164884598E-3</v>
      </c>
      <c r="AX494" s="17"/>
      <c r="AY494" s="17">
        <v>1.7965721123689E-2</v>
      </c>
      <c r="AZ494" s="17">
        <v>1.5064563283733399E-2</v>
      </c>
      <c r="BA494" s="17">
        <v>9.8505631225865708E-3</v>
      </c>
    </row>
    <row r="495" spans="2:53" x14ac:dyDescent="0.35">
      <c r="B495" t="s">
        <v>92</v>
      </c>
      <c r="C495" s="17">
        <v>1.01224333040835E-2</v>
      </c>
      <c r="D495" s="17">
        <v>5.3551298893497398E-3</v>
      </c>
      <c r="E495" s="17">
        <v>1.48850404631772E-2</v>
      </c>
      <c r="F495" s="17"/>
      <c r="G495" s="17">
        <v>7.3071188657721602E-3</v>
      </c>
      <c r="H495" s="17">
        <v>1.4761487854057899E-2</v>
      </c>
      <c r="I495" s="17">
        <v>8.1599314025127302E-3</v>
      </c>
      <c r="J495" s="17">
        <v>0</v>
      </c>
      <c r="K495" s="17"/>
      <c r="L495" s="17">
        <v>6.5960449811055203E-3</v>
      </c>
      <c r="M495" s="17">
        <v>3.6252216535604801E-3</v>
      </c>
      <c r="N495" s="17">
        <v>2.5601589461003799E-2</v>
      </c>
      <c r="O495" s="17">
        <v>7.1068651245700699E-3</v>
      </c>
      <c r="P495" s="17"/>
      <c r="Q495" s="17">
        <v>7.11145988082304E-3</v>
      </c>
      <c r="R495" s="17">
        <v>1.1705798135136799E-2</v>
      </c>
      <c r="S495" s="17">
        <v>0</v>
      </c>
      <c r="T495" s="17">
        <v>0</v>
      </c>
      <c r="U495" s="17">
        <v>0</v>
      </c>
      <c r="V495" s="17">
        <v>1.5720102688676602E-2</v>
      </c>
      <c r="W495" s="17">
        <v>3.7499873563475297E-2</v>
      </c>
      <c r="X495" s="17">
        <v>0</v>
      </c>
      <c r="Y495" s="17">
        <v>1.3923519080870399E-2</v>
      </c>
      <c r="Z495" s="17"/>
      <c r="AA495" s="17">
        <v>1.0307447230177199E-2</v>
      </c>
      <c r="AB495" s="17">
        <v>8.0699074784990193E-3</v>
      </c>
      <c r="AC495" s="17">
        <v>1.470779631334E-2</v>
      </c>
      <c r="AD495" s="17">
        <v>7.6908504506085704E-3</v>
      </c>
      <c r="AE495" s="17">
        <v>0</v>
      </c>
      <c r="AF495" s="17"/>
      <c r="AG495" s="17">
        <v>5.7142562517713104E-3</v>
      </c>
      <c r="AH495" s="17">
        <v>1.49411224832985E-2</v>
      </c>
      <c r="AI495" s="17"/>
      <c r="AJ495" s="17">
        <v>1.2957370027989801E-2</v>
      </c>
      <c r="AK495" s="17">
        <v>6.4226638685713801E-3</v>
      </c>
      <c r="AL495" s="17">
        <v>7.8743168582965806E-3</v>
      </c>
      <c r="AM495" s="17">
        <v>1.35247720539848E-2</v>
      </c>
      <c r="AN495" s="17"/>
      <c r="AO495" s="17">
        <v>1.19372818386657E-2</v>
      </c>
      <c r="AP495" s="17">
        <v>0</v>
      </c>
      <c r="AQ495" s="17">
        <v>1.37996169504242E-2</v>
      </c>
      <c r="AR495" s="17"/>
      <c r="AS495" s="17">
        <v>8.3496304957335708E-3</v>
      </c>
      <c r="AT495" s="17">
        <v>7.54375968542308E-3</v>
      </c>
      <c r="AU495" s="17">
        <v>1.2931895931602501E-2</v>
      </c>
      <c r="AV495" s="17">
        <v>0</v>
      </c>
      <c r="AW495" s="17">
        <v>5.4437875799911101E-3</v>
      </c>
      <c r="AX495" s="17"/>
      <c r="AY495" s="17">
        <v>9.5114811291782692E-3</v>
      </c>
      <c r="AZ495" s="17">
        <v>7.2952423665907798E-3</v>
      </c>
      <c r="BA495" s="17">
        <v>9.9517603792758907E-3</v>
      </c>
    </row>
    <row r="496" spans="2:53" x14ac:dyDescent="0.35">
      <c r="B496" t="s">
        <v>286</v>
      </c>
      <c r="C496" s="17">
        <v>0.72418446930091596</v>
      </c>
      <c r="D496" s="17">
        <v>0.70279221018034499</v>
      </c>
      <c r="E496" s="17">
        <v>0.74555565497412901</v>
      </c>
      <c r="F496" s="17"/>
      <c r="G496" s="17">
        <v>0.73891002091820401</v>
      </c>
      <c r="H496" s="17">
        <v>0.73815507809045999</v>
      </c>
      <c r="I496" s="17">
        <v>0.73989402931737103</v>
      </c>
      <c r="J496" s="17">
        <v>0.60028889057936496</v>
      </c>
      <c r="K496" s="17"/>
      <c r="L496" s="17">
        <v>0.677415128836518</v>
      </c>
      <c r="M496" s="17">
        <v>0.74867284293139902</v>
      </c>
      <c r="N496" s="17">
        <v>0.74469406589738496</v>
      </c>
      <c r="O496" s="17">
        <v>0.73007574129907404</v>
      </c>
      <c r="P496" s="17"/>
      <c r="Q496" s="17">
        <v>0.70683628789573405</v>
      </c>
      <c r="R496" s="17">
        <v>0.72601967558574798</v>
      </c>
      <c r="S496" s="17">
        <v>0.70623633943616804</v>
      </c>
      <c r="T496" s="17">
        <v>0.75143081443742399</v>
      </c>
      <c r="U496" s="17">
        <v>0.76922405680216099</v>
      </c>
      <c r="V496" s="17">
        <v>0.73161976832791897</v>
      </c>
      <c r="W496" s="17">
        <v>0.66997519407755202</v>
      </c>
      <c r="X496" s="17">
        <v>0.73643620169350099</v>
      </c>
      <c r="Y496" s="17">
        <v>0.73407204881676003</v>
      </c>
      <c r="Z496" s="17"/>
      <c r="AA496" s="17">
        <v>0.730708179000498</v>
      </c>
      <c r="AB496" s="17">
        <v>0.77403471493138598</v>
      </c>
      <c r="AC496" s="17">
        <v>0.669173429585317</v>
      </c>
      <c r="AD496" s="17">
        <v>0.72874203330946696</v>
      </c>
      <c r="AE496" s="17">
        <v>0.79294364820166297</v>
      </c>
      <c r="AF496" s="17"/>
      <c r="AG496" s="17">
        <v>0.74743780191416898</v>
      </c>
      <c r="AH496" s="17">
        <v>0.69876566671779505</v>
      </c>
      <c r="AI496" s="17"/>
      <c r="AJ496" s="17">
        <v>0.70384552109293397</v>
      </c>
      <c r="AK496" s="17">
        <v>0.71915969272973501</v>
      </c>
      <c r="AL496" s="17">
        <v>0.75948139772469203</v>
      </c>
      <c r="AM496" s="17">
        <v>0.71563113254131405</v>
      </c>
      <c r="AN496" s="17"/>
      <c r="AO496" s="17">
        <v>0.73067543258732703</v>
      </c>
      <c r="AP496" s="17">
        <v>0.76629900113078298</v>
      </c>
      <c r="AQ496" s="17">
        <v>0.70162925317684</v>
      </c>
      <c r="AR496" s="17"/>
      <c r="AS496" s="17">
        <v>0.67004648634084596</v>
      </c>
      <c r="AT496" s="17">
        <v>0.78798794752798895</v>
      </c>
      <c r="AU496" s="17">
        <v>0.73471731899200299</v>
      </c>
      <c r="AV496" s="17">
        <v>0.653059777645284</v>
      </c>
      <c r="AW496" s="17">
        <v>0.70138024704873003</v>
      </c>
      <c r="AX496" s="17"/>
      <c r="AY496" s="17">
        <v>0.64062467891791197</v>
      </c>
      <c r="AZ496" s="17">
        <v>0.77710265012717505</v>
      </c>
      <c r="BA496" s="17">
        <v>0.72677164429667096</v>
      </c>
    </row>
    <row r="497" spans="2:53" x14ac:dyDescent="0.35">
      <c r="B497" t="s">
        <v>287</v>
      </c>
      <c r="C497" s="17">
        <v>0.108055467719571</v>
      </c>
      <c r="D497" s="17">
        <v>0.12080307073704701</v>
      </c>
      <c r="E497" s="17">
        <v>9.5320422325842299E-2</v>
      </c>
      <c r="F497" s="17"/>
      <c r="G497" s="17">
        <v>0.111402390743589</v>
      </c>
      <c r="H497" s="17">
        <v>9.1934376568778203E-2</v>
      </c>
      <c r="I497" s="17">
        <v>0.109512462532167</v>
      </c>
      <c r="J497" s="17">
        <v>0.16717193905306901</v>
      </c>
      <c r="K497" s="17"/>
      <c r="L497" s="17">
        <v>0.13239163067805801</v>
      </c>
      <c r="M497" s="17">
        <v>0.11937603524171</v>
      </c>
      <c r="N497" s="17">
        <v>9.9003210707445194E-2</v>
      </c>
      <c r="O497" s="17">
        <v>7.8397229542929797E-2</v>
      </c>
      <c r="P497" s="17"/>
      <c r="Q497" s="17">
        <v>0.15046785288463399</v>
      </c>
      <c r="R497" s="17">
        <v>0.126365905126058</v>
      </c>
      <c r="S497" s="17">
        <v>0.129171896505339</v>
      </c>
      <c r="T497" s="17">
        <v>7.7593095379511506E-2</v>
      </c>
      <c r="U497" s="17">
        <v>7.4108910279510595E-2</v>
      </c>
      <c r="V497" s="17">
        <v>9.9151181701704297E-2</v>
      </c>
      <c r="W497" s="17">
        <v>7.6852812622706504E-2</v>
      </c>
      <c r="X497" s="17">
        <v>7.0141694319866194E-2</v>
      </c>
      <c r="Y497" s="17">
        <v>0.107844740554223</v>
      </c>
      <c r="Z497" s="17"/>
      <c r="AA497" s="17">
        <v>7.4097499915256895E-2</v>
      </c>
      <c r="AB497" s="17">
        <v>9.5963746239667802E-2</v>
      </c>
      <c r="AC497" s="17">
        <v>0.15941903997137799</v>
      </c>
      <c r="AD497" s="17">
        <v>0.11696865357768101</v>
      </c>
      <c r="AE497" s="17">
        <v>5.9750328851735E-2</v>
      </c>
      <c r="AF497" s="17"/>
      <c r="AG497" s="17">
        <v>0.10812529253195501</v>
      </c>
      <c r="AH497" s="17">
        <v>0.10797914046141401</v>
      </c>
      <c r="AI497" s="17"/>
      <c r="AJ497" s="17">
        <v>0.110918450306355</v>
      </c>
      <c r="AK497" s="17">
        <v>0.104032886488827</v>
      </c>
      <c r="AL497" s="17">
        <v>9.5417684588775004E-2</v>
      </c>
      <c r="AM497" s="17">
        <v>0.12111736147407701</v>
      </c>
      <c r="AN497" s="17"/>
      <c r="AO497" s="17">
        <v>0.102055769159532</v>
      </c>
      <c r="AP497" s="17">
        <v>8.3798312223835394E-2</v>
      </c>
      <c r="AQ497" s="17">
        <v>0.123294729407205</v>
      </c>
      <c r="AR497" s="17"/>
      <c r="AS497" s="17">
        <v>0.12491396001021</v>
      </c>
      <c r="AT497" s="17">
        <v>0.11186329894831699</v>
      </c>
      <c r="AU497" s="17">
        <v>8.0220118565903997E-2</v>
      </c>
      <c r="AV497" s="17">
        <v>0.19059147828470299</v>
      </c>
      <c r="AW497" s="17">
        <v>0.10355660568024699</v>
      </c>
      <c r="AX497" s="17"/>
      <c r="AY497" s="17">
        <v>0.14881836762251099</v>
      </c>
      <c r="AZ497" s="17">
        <v>0.102308721860776</v>
      </c>
      <c r="BA497" s="17">
        <v>8.3560158671460799E-2</v>
      </c>
    </row>
    <row r="498" spans="2:53" x14ac:dyDescent="0.35">
      <c r="B498" t="s">
        <v>95</v>
      </c>
      <c r="C498" s="17">
        <v>0.61612900158134498</v>
      </c>
      <c r="D498" s="17">
        <v>0.581989139443299</v>
      </c>
      <c r="E498" s="17">
        <v>0.65023523264828698</v>
      </c>
      <c r="F498" s="17"/>
      <c r="G498" s="17">
        <v>0.62750763017461597</v>
      </c>
      <c r="H498" s="17">
        <v>0.64622070152168198</v>
      </c>
      <c r="I498" s="17">
        <v>0.63038156678520396</v>
      </c>
      <c r="J498" s="17">
        <v>0.43311695152629598</v>
      </c>
      <c r="K498" s="17"/>
      <c r="L498" s="17">
        <v>0.54502349815845996</v>
      </c>
      <c r="M498" s="17">
        <v>0.62929680768968899</v>
      </c>
      <c r="N498" s="17">
        <v>0.64569085518993996</v>
      </c>
      <c r="O498" s="17">
        <v>0.651678511756144</v>
      </c>
      <c r="P498" s="17"/>
      <c r="Q498" s="17">
        <v>0.556368435011101</v>
      </c>
      <c r="R498" s="17">
        <v>0.59965377045969004</v>
      </c>
      <c r="S498" s="17">
        <v>0.57706444293082904</v>
      </c>
      <c r="T498" s="17">
        <v>0.67383771905791201</v>
      </c>
      <c r="U498" s="17">
        <v>0.69511514652265005</v>
      </c>
      <c r="V498" s="17">
        <v>0.63246858662621497</v>
      </c>
      <c r="W498" s="17">
        <v>0.59312238145484497</v>
      </c>
      <c r="X498" s="17">
        <v>0.66629450737363505</v>
      </c>
      <c r="Y498" s="17">
        <v>0.62622730826253703</v>
      </c>
      <c r="Z498" s="17"/>
      <c r="AA498" s="17">
        <v>0.65661067908524096</v>
      </c>
      <c r="AB498" s="17">
        <v>0.67807096869171801</v>
      </c>
      <c r="AC498" s="17">
        <v>0.50975438961393904</v>
      </c>
      <c r="AD498" s="17">
        <v>0.61177337973178603</v>
      </c>
      <c r="AE498" s="17">
        <v>0.73319331934992804</v>
      </c>
      <c r="AF498" s="17"/>
      <c r="AG498" s="17">
        <v>0.63931250938221396</v>
      </c>
      <c r="AH498" s="17">
        <v>0.59078652625638095</v>
      </c>
      <c r="AI498" s="17"/>
      <c r="AJ498" s="17">
        <v>0.59292707078657902</v>
      </c>
      <c r="AK498" s="17">
        <v>0.61512680624090799</v>
      </c>
      <c r="AL498" s="17">
        <v>0.66406371313591706</v>
      </c>
      <c r="AM498" s="17">
        <v>0.59451377106723802</v>
      </c>
      <c r="AN498" s="17"/>
      <c r="AO498" s="17">
        <v>0.62861966342779496</v>
      </c>
      <c r="AP498" s="17">
        <v>0.68250068890694804</v>
      </c>
      <c r="AQ498" s="17">
        <v>0.57833452376963501</v>
      </c>
      <c r="AR498" s="17"/>
      <c r="AS498" s="17">
        <v>0.54513252633063602</v>
      </c>
      <c r="AT498" s="17">
        <v>0.67612464857967203</v>
      </c>
      <c r="AU498" s="17">
        <v>0.65449720042609905</v>
      </c>
      <c r="AV498" s="17">
        <v>0.46246829936058098</v>
      </c>
      <c r="AW498" s="17">
        <v>0.59782364136848298</v>
      </c>
      <c r="AX498" s="17"/>
      <c r="AY498" s="17">
        <v>0.49180631129540098</v>
      </c>
      <c r="AZ498" s="17">
        <v>0.67479392826639895</v>
      </c>
      <c r="BA498" s="17">
        <v>0.64321148562521002</v>
      </c>
    </row>
    <row r="499" spans="2:53" x14ac:dyDescent="0.35">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row>
    <row r="500" spans="2:53" x14ac:dyDescent="0.35">
      <c r="B500" s="6" t="s">
        <v>291</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row>
    <row r="501" spans="2:53" x14ac:dyDescent="0.35">
      <c r="B501" s="24" t="s">
        <v>84</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row>
    <row r="502" spans="2:53" x14ac:dyDescent="0.35">
      <c r="B502" t="s">
        <v>281</v>
      </c>
      <c r="C502" s="17">
        <v>7.5347721851693403E-2</v>
      </c>
      <c r="D502" s="17">
        <v>7.1952392953577998E-2</v>
      </c>
      <c r="E502" s="17">
        <v>7.8739706021961495E-2</v>
      </c>
      <c r="F502" s="17"/>
      <c r="G502" s="17">
        <v>7.4950652262825102E-2</v>
      </c>
      <c r="H502" s="17">
        <v>7.6485849852551802E-2</v>
      </c>
      <c r="I502" s="17">
        <v>6.3268287046019098E-2</v>
      </c>
      <c r="J502" s="17">
        <v>0.108580611077704</v>
      </c>
      <c r="K502" s="17"/>
      <c r="L502" s="17">
        <v>9.8370027084320397E-2</v>
      </c>
      <c r="M502" s="17">
        <v>7.8951051382866205E-2</v>
      </c>
      <c r="N502" s="17">
        <v>6.5753523333031999E-2</v>
      </c>
      <c r="O502" s="17">
        <v>5.1480455071865099E-2</v>
      </c>
      <c r="P502" s="17"/>
      <c r="Q502" s="17">
        <v>0.13618941763008999</v>
      </c>
      <c r="R502" s="17">
        <v>6.5144530272536499E-2</v>
      </c>
      <c r="S502" s="17">
        <v>5.1739311325680298E-2</v>
      </c>
      <c r="T502" s="17">
        <v>6.4671601451288696E-2</v>
      </c>
      <c r="U502" s="17">
        <v>4.86857510670115E-2</v>
      </c>
      <c r="V502" s="17">
        <v>0.10580468940203</v>
      </c>
      <c r="W502" s="17">
        <v>2.9447723178240501E-2</v>
      </c>
      <c r="X502" s="17">
        <v>1.6648509267462398E-2</v>
      </c>
      <c r="Y502" s="17">
        <v>8.1503471122244806E-2</v>
      </c>
      <c r="Z502" s="17"/>
      <c r="AA502" s="17">
        <v>6.5668541295454103E-2</v>
      </c>
      <c r="AB502" s="17">
        <v>6.2002321633393698E-2</v>
      </c>
      <c r="AC502" s="17">
        <v>7.7954622894317996E-2</v>
      </c>
      <c r="AD502" s="17">
        <v>0.13761697630262101</v>
      </c>
      <c r="AE502" s="17">
        <v>0.18993332770274299</v>
      </c>
      <c r="AF502" s="17"/>
      <c r="AG502" s="17">
        <v>6.7072932670172294E-2</v>
      </c>
      <c r="AH502" s="17">
        <v>8.43931019750635E-2</v>
      </c>
      <c r="AI502" s="17"/>
      <c r="AJ502" s="17">
        <v>5.8041897938387599E-2</v>
      </c>
      <c r="AK502" s="17">
        <v>6.3809163385704401E-2</v>
      </c>
      <c r="AL502" s="17">
        <v>6.36808133930893E-2</v>
      </c>
      <c r="AM502" s="17">
        <v>0.113195575222699</v>
      </c>
      <c r="AN502" s="17"/>
      <c r="AO502" s="17">
        <v>8.6617489571202702E-2</v>
      </c>
      <c r="AP502" s="17">
        <v>5.3720043764040201E-2</v>
      </c>
      <c r="AQ502" s="17">
        <v>7.8851121012468994E-2</v>
      </c>
      <c r="AR502" s="17"/>
      <c r="AS502" s="17">
        <v>7.7264588730195594E-2</v>
      </c>
      <c r="AT502" s="17">
        <v>7.1383940367751003E-2</v>
      </c>
      <c r="AU502" s="17">
        <v>0.11528189154396699</v>
      </c>
      <c r="AV502" s="17">
        <v>0.18619758202397099</v>
      </c>
      <c r="AW502" s="17">
        <v>5.9725939082902198E-2</v>
      </c>
      <c r="AX502" s="17"/>
      <c r="AY502" s="17">
        <v>0.10031798449249001</v>
      </c>
      <c r="AZ502" s="17">
        <v>6.2883071899771895E-2</v>
      </c>
      <c r="BA502" s="17">
        <v>7.4226761940455493E-2</v>
      </c>
    </row>
    <row r="503" spans="2:53" x14ac:dyDescent="0.35">
      <c r="B503" t="s">
        <v>282</v>
      </c>
      <c r="C503" s="17">
        <v>0.25660260573204502</v>
      </c>
      <c r="D503" s="17">
        <v>0.28058358307838299</v>
      </c>
      <c r="E503" s="17">
        <v>0.23264525197126801</v>
      </c>
      <c r="F503" s="17"/>
      <c r="G503" s="17">
        <v>0.21879018908926701</v>
      </c>
      <c r="H503" s="17">
        <v>0.229522721009008</v>
      </c>
      <c r="I503" s="17">
        <v>0.28818350889928401</v>
      </c>
      <c r="J503" s="17">
        <v>0.314425007187072</v>
      </c>
      <c r="K503" s="17"/>
      <c r="L503" s="17">
        <v>0.258385065258597</v>
      </c>
      <c r="M503" s="17">
        <v>0.26795131845356501</v>
      </c>
      <c r="N503" s="17">
        <v>0.27612465147600601</v>
      </c>
      <c r="O503" s="17">
        <v>0.226721898381229</v>
      </c>
      <c r="P503" s="17"/>
      <c r="Q503" s="17">
        <v>0.28783435405616098</v>
      </c>
      <c r="R503" s="17">
        <v>0.225480887151571</v>
      </c>
      <c r="S503" s="17">
        <v>0.28080086584650199</v>
      </c>
      <c r="T503" s="17">
        <v>0.204927298673139</v>
      </c>
      <c r="U503" s="17">
        <v>0.268296197951362</v>
      </c>
      <c r="V503" s="17">
        <v>0.27809034211642503</v>
      </c>
      <c r="W503" s="17">
        <v>0.216047170108144</v>
      </c>
      <c r="X503" s="17">
        <v>0.33152689331466301</v>
      </c>
      <c r="Y503" s="17">
        <v>0.25360335447223098</v>
      </c>
      <c r="Z503" s="17"/>
      <c r="AA503" s="17">
        <v>0.22311519623158399</v>
      </c>
      <c r="AB503" s="17">
        <v>0.24900600087170499</v>
      </c>
      <c r="AC503" s="17">
        <v>0.26087328159120998</v>
      </c>
      <c r="AD503" s="17">
        <v>0.34923384127095702</v>
      </c>
      <c r="AE503" s="17">
        <v>0.122722429519284</v>
      </c>
      <c r="AF503" s="17"/>
      <c r="AG503" s="17">
        <v>0.25016636464390501</v>
      </c>
      <c r="AH503" s="17">
        <v>0.26363822270436399</v>
      </c>
      <c r="AI503" s="17"/>
      <c r="AJ503" s="17">
        <v>0.26947338333896398</v>
      </c>
      <c r="AK503" s="17">
        <v>0.231027723146084</v>
      </c>
      <c r="AL503" s="17">
        <v>0.25423096748322099</v>
      </c>
      <c r="AM503" s="17">
        <v>0.27420486205809103</v>
      </c>
      <c r="AN503" s="17"/>
      <c r="AO503" s="17">
        <v>0.24820171326768001</v>
      </c>
      <c r="AP503" s="17">
        <v>0.23947337617352199</v>
      </c>
      <c r="AQ503" s="17">
        <v>0.26864256847274798</v>
      </c>
      <c r="AR503" s="17"/>
      <c r="AS503" s="17">
        <v>0.34823131221188097</v>
      </c>
      <c r="AT503" s="17">
        <v>0.212976009207202</v>
      </c>
      <c r="AU503" s="17">
        <v>0.23200945587503</v>
      </c>
      <c r="AV503" s="17">
        <v>0.28298528613007801</v>
      </c>
      <c r="AW503" s="17">
        <v>0.21552851667150899</v>
      </c>
      <c r="AX503" s="17"/>
      <c r="AY503" s="17">
        <v>0.34785811386418403</v>
      </c>
      <c r="AZ503" s="17">
        <v>0.25362406005538302</v>
      </c>
      <c r="BA503" s="17">
        <v>0.20953217481674599</v>
      </c>
    </row>
    <row r="504" spans="2:53" x14ac:dyDescent="0.35">
      <c r="B504" t="s">
        <v>283</v>
      </c>
      <c r="C504" s="17">
        <v>0.231416746771819</v>
      </c>
      <c r="D504" s="17">
        <v>0.26378376275604398</v>
      </c>
      <c r="E504" s="17">
        <v>0.19908161543351199</v>
      </c>
      <c r="F504" s="17"/>
      <c r="G504" s="17">
        <v>0.22411333486052301</v>
      </c>
      <c r="H504" s="17">
        <v>0.23575379301017599</v>
      </c>
      <c r="I504" s="17">
        <v>0.211917216412981</v>
      </c>
      <c r="J504" s="17">
        <v>0.28213535256939498</v>
      </c>
      <c r="K504" s="17"/>
      <c r="L504" s="17">
        <v>0.22712123886317601</v>
      </c>
      <c r="M504" s="17">
        <v>0.23124100111635701</v>
      </c>
      <c r="N504" s="17">
        <v>0.23605804601076499</v>
      </c>
      <c r="O504" s="17">
        <v>0.23307999445164601</v>
      </c>
      <c r="P504" s="17"/>
      <c r="Q504" s="17">
        <v>0.21351751901591601</v>
      </c>
      <c r="R504" s="17">
        <v>0.26929024298427601</v>
      </c>
      <c r="S504" s="17">
        <v>0.14649769540249899</v>
      </c>
      <c r="T504" s="17">
        <v>0.27180532611242297</v>
      </c>
      <c r="U504" s="17">
        <v>0.26178794985738701</v>
      </c>
      <c r="V504" s="17">
        <v>0.24228272535608</v>
      </c>
      <c r="W504" s="17">
        <v>0.23398931340878101</v>
      </c>
      <c r="X504" s="17">
        <v>0.218400933271963</v>
      </c>
      <c r="Y504" s="17">
        <v>0.211787106941699</v>
      </c>
      <c r="Z504" s="17"/>
      <c r="AA504" s="17">
        <v>0.25709276781267199</v>
      </c>
      <c r="AB504" s="17">
        <v>0.27435612739985399</v>
      </c>
      <c r="AC504" s="17">
        <v>0.19378937735793</v>
      </c>
      <c r="AD504" s="17">
        <v>0.164091376092001</v>
      </c>
      <c r="AE504" s="17">
        <v>0.27748597749444098</v>
      </c>
      <c r="AF504" s="17"/>
      <c r="AG504" s="17">
        <v>0.22723146783673601</v>
      </c>
      <c r="AH504" s="17">
        <v>0.235991780414331</v>
      </c>
      <c r="AI504" s="17"/>
      <c r="AJ504" s="17">
        <v>0.24312595418983499</v>
      </c>
      <c r="AK504" s="17">
        <v>0.26585356441805402</v>
      </c>
      <c r="AL504" s="17">
        <v>0.246566488800357</v>
      </c>
      <c r="AM504" s="17">
        <v>0.171361215706854</v>
      </c>
      <c r="AN504" s="17"/>
      <c r="AO504" s="17">
        <v>0.222886065279887</v>
      </c>
      <c r="AP504" s="17">
        <v>0.27274224713282602</v>
      </c>
      <c r="AQ504" s="17">
        <v>0.219781794855479</v>
      </c>
      <c r="AR504" s="17"/>
      <c r="AS504" s="17">
        <v>0.21949840609395599</v>
      </c>
      <c r="AT504" s="17">
        <v>0.225103005780555</v>
      </c>
      <c r="AU504" s="17">
        <v>0.18309316731873701</v>
      </c>
      <c r="AV504" s="17">
        <v>7.3810101927957505E-2</v>
      </c>
      <c r="AW504" s="17">
        <v>0.24843122819671301</v>
      </c>
      <c r="AX504" s="17"/>
      <c r="AY504" s="17">
        <v>0.21844886293678101</v>
      </c>
      <c r="AZ504" s="17">
        <v>0.21670232789525101</v>
      </c>
      <c r="BA504" s="17">
        <v>0.302120375893069</v>
      </c>
    </row>
    <row r="505" spans="2:53" x14ac:dyDescent="0.35">
      <c r="B505" t="s">
        <v>284</v>
      </c>
      <c r="C505" s="17">
        <v>0.25458217133505401</v>
      </c>
      <c r="D505" s="17">
        <v>0.24043410673600499</v>
      </c>
      <c r="E505" s="17">
        <v>0.26871629872004499</v>
      </c>
      <c r="F505" s="17"/>
      <c r="G505" s="17">
        <v>0.27172445060725098</v>
      </c>
      <c r="H505" s="17">
        <v>0.27103006854994499</v>
      </c>
      <c r="I505" s="17">
        <v>0.25264097381572997</v>
      </c>
      <c r="J505" s="17">
        <v>0.17245597122734399</v>
      </c>
      <c r="K505" s="17"/>
      <c r="L505" s="17">
        <v>0.25951622996417401</v>
      </c>
      <c r="M505" s="17">
        <v>0.248301854776003</v>
      </c>
      <c r="N505" s="17">
        <v>0.249663263241344</v>
      </c>
      <c r="O505" s="17">
        <v>0.26113188504482299</v>
      </c>
      <c r="P505" s="17"/>
      <c r="Q505" s="17">
        <v>0.26105024707090602</v>
      </c>
      <c r="R505" s="17">
        <v>0.31420986778976601</v>
      </c>
      <c r="S505" s="17">
        <v>0.21759165635543501</v>
      </c>
      <c r="T505" s="17">
        <v>0.223259102092774</v>
      </c>
      <c r="U505" s="17">
        <v>0.27467081001757498</v>
      </c>
      <c r="V505" s="17">
        <v>0.18897028105979399</v>
      </c>
      <c r="W505" s="17">
        <v>0.26964096344201799</v>
      </c>
      <c r="X505" s="17">
        <v>0.24114046024058999</v>
      </c>
      <c r="Y505" s="17">
        <v>0.26503135193508598</v>
      </c>
      <c r="Z505" s="17"/>
      <c r="AA505" s="17">
        <v>0.27916516582137602</v>
      </c>
      <c r="AB505" s="17">
        <v>0.23052619779973901</v>
      </c>
      <c r="AC505" s="17">
        <v>0.27930541257228297</v>
      </c>
      <c r="AD505" s="17">
        <v>0.19358377197026599</v>
      </c>
      <c r="AE505" s="17">
        <v>0.32978201900208898</v>
      </c>
      <c r="AF505" s="17"/>
      <c r="AG505" s="17">
        <v>0.248176346471116</v>
      </c>
      <c r="AH505" s="17">
        <v>0.26158453956788502</v>
      </c>
      <c r="AI505" s="17"/>
      <c r="AJ505" s="17">
        <v>0.25099124917668703</v>
      </c>
      <c r="AK505" s="17">
        <v>0.25267708847852499</v>
      </c>
      <c r="AL505" s="17">
        <v>0.25291480475525602</v>
      </c>
      <c r="AM505" s="17">
        <v>0.26124487775300598</v>
      </c>
      <c r="AN505" s="17"/>
      <c r="AO505" s="17">
        <v>0.24067581298374399</v>
      </c>
      <c r="AP505" s="17">
        <v>0.228741375068095</v>
      </c>
      <c r="AQ505" s="17">
        <v>0.26892893536560097</v>
      </c>
      <c r="AR505" s="17"/>
      <c r="AS505" s="17">
        <v>0.209169323112572</v>
      </c>
      <c r="AT505" s="17">
        <v>0.28611782303404698</v>
      </c>
      <c r="AU505" s="17">
        <v>0.256213382954048</v>
      </c>
      <c r="AV505" s="17">
        <v>0.30722317337729699</v>
      </c>
      <c r="AW505" s="17">
        <v>0.27844401476207198</v>
      </c>
      <c r="AX505" s="17"/>
      <c r="AY505" s="17">
        <v>0.19792487753836999</v>
      </c>
      <c r="AZ505" s="17">
        <v>0.27668850960938401</v>
      </c>
      <c r="BA505" s="17">
        <v>0.263096952463995</v>
      </c>
    </row>
    <row r="506" spans="2:53" x14ac:dyDescent="0.35">
      <c r="B506" t="s">
        <v>285</v>
      </c>
      <c r="C506" s="17">
        <v>0.159853371144344</v>
      </c>
      <c r="D506" s="17">
        <v>0.12396339334264</v>
      </c>
      <c r="E506" s="17">
        <v>0.19570799384149401</v>
      </c>
      <c r="F506" s="17"/>
      <c r="G506" s="17">
        <v>0.159182100061381</v>
      </c>
      <c r="H506" s="17">
        <v>0.161668758462755</v>
      </c>
      <c r="I506" s="17">
        <v>0.17248390855998599</v>
      </c>
      <c r="J506" s="17">
        <v>0.11376151451594101</v>
      </c>
      <c r="K506" s="17"/>
      <c r="L506" s="17">
        <v>0.141222857441163</v>
      </c>
      <c r="M506" s="17">
        <v>0.15108895179131199</v>
      </c>
      <c r="N506" s="17">
        <v>0.14496700780999799</v>
      </c>
      <c r="O506" s="17">
        <v>0.20282873528973699</v>
      </c>
      <c r="P506" s="17"/>
      <c r="Q506" s="17">
        <v>7.2355199649006094E-2</v>
      </c>
      <c r="R506" s="17">
        <v>0.11432612437543201</v>
      </c>
      <c r="S506" s="17">
        <v>0.25991649279557899</v>
      </c>
      <c r="T506" s="17">
        <v>0.21474743490877801</v>
      </c>
      <c r="U506" s="17">
        <v>0.135319827257736</v>
      </c>
      <c r="V506" s="17">
        <v>0.16913185937699399</v>
      </c>
      <c r="W506" s="17">
        <v>0.232006742087247</v>
      </c>
      <c r="X506" s="17">
        <v>0.13722240920550599</v>
      </c>
      <c r="Y506" s="17">
        <v>0.173946406786846</v>
      </c>
      <c r="Z506" s="17"/>
      <c r="AA506" s="17">
        <v>0.16652215977627599</v>
      </c>
      <c r="AB506" s="17">
        <v>0.151878718875161</v>
      </c>
      <c r="AC506" s="17">
        <v>0.16399066987060401</v>
      </c>
      <c r="AD506" s="17">
        <v>0.13858897435898401</v>
      </c>
      <c r="AE506" s="17">
        <v>8.0076246281442207E-2</v>
      </c>
      <c r="AF506" s="17"/>
      <c r="AG506" s="17">
        <v>0.17781276649803099</v>
      </c>
      <c r="AH506" s="17">
        <v>0.14022150449537199</v>
      </c>
      <c r="AI506" s="17"/>
      <c r="AJ506" s="17">
        <v>0.140914287010316</v>
      </c>
      <c r="AK506" s="17">
        <v>0.16122231032607201</v>
      </c>
      <c r="AL506" s="17">
        <v>0.16195566797593</v>
      </c>
      <c r="AM506" s="17">
        <v>0.173221966534503</v>
      </c>
      <c r="AN506" s="17"/>
      <c r="AO506" s="17">
        <v>0.17612087884795799</v>
      </c>
      <c r="AP506" s="17">
        <v>0.178105591288828</v>
      </c>
      <c r="AQ506" s="17">
        <v>0.14501391244943801</v>
      </c>
      <c r="AR506" s="17"/>
      <c r="AS506" s="17">
        <v>0.12753467439021199</v>
      </c>
      <c r="AT506" s="17">
        <v>0.183895985540141</v>
      </c>
      <c r="AU506" s="17">
        <v>0.19479484435449901</v>
      </c>
      <c r="AV506" s="17">
        <v>0.14978385654069701</v>
      </c>
      <c r="AW506" s="17">
        <v>0.18485524958726299</v>
      </c>
      <c r="AX506" s="17"/>
      <c r="AY506" s="17">
        <v>0.110205292465385</v>
      </c>
      <c r="AZ506" s="17">
        <v>0.17474705060142201</v>
      </c>
      <c r="BA506" s="17">
        <v>0.12648508789502799</v>
      </c>
    </row>
    <row r="507" spans="2:53" x14ac:dyDescent="0.35">
      <c r="B507" t="s">
        <v>92</v>
      </c>
      <c r="C507" s="17">
        <v>2.21973831650445E-2</v>
      </c>
      <c r="D507" s="17">
        <v>1.9282761133349601E-2</v>
      </c>
      <c r="E507" s="17">
        <v>2.5109134011718302E-2</v>
      </c>
      <c r="F507" s="17"/>
      <c r="G507" s="17">
        <v>5.1239273118752302E-2</v>
      </c>
      <c r="H507" s="17">
        <v>2.5538809115564599E-2</v>
      </c>
      <c r="I507" s="17">
        <v>1.15061052659994E-2</v>
      </c>
      <c r="J507" s="17">
        <v>8.6415434225452607E-3</v>
      </c>
      <c r="K507" s="17"/>
      <c r="L507" s="17">
        <v>1.5384581388569201E-2</v>
      </c>
      <c r="M507" s="17">
        <v>2.24658224798963E-2</v>
      </c>
      <c r="N507" s="17">
        <v>2.74335081288542E-2</v>
      </c>
      <c r="O507" s="17">
        <v>2.4757031760699499E-2</v>
      </c>
      <c r="P507" s="17"/>
      <c r="Q507" s="17">
        <v>2.9053262577920999E-2</v>
      </c>
      <c r="R507" s="17">
        <v>1.1548347426418901E-2</v>
      </c>
      <c r="S507" s="17">
        <v>4.3453978274303501E-2</v>
      </c>
      <c r="T507" s="17">
        <v>2.0589236761596401E-2</v>
      </c>
      <c r="U507" s="17">
        <v>1.1239463848928001E-2</v>
      </c>
      <c r="V507" s="17">
        <v>1.5720102688676602E-2</v>
      </c>
      <c r="W507" s="17">
        <v>1.8868087775569899E-2</v>
      </c>
      <c r="X507" s="17">
        <v>5.5060794699815598E-2</v>
      </c>
      <c r="Y507" s="17">
        <v>1.41283087418936E-2</v>
      </c>
      <c r="Z507" s="17"/>
      <c r="AA507" s="17">
        <v>8.4361690626386498E-3</v>
      </c>
      <c r="AB507" s="17">
        <v>3.22306334201483E-2</v>
      </c>
      <c r="AC507" s="17">
        <v>2.40866357136547E-2</v>
      </c>
      <c r="AD507" s="17">
        <v>1.68850600051706E-2</v>
      </c>
      <c r="AE507" s="17">
        <v>0</v>
      </c>
      <c r="AF507" s="17"/>
      <c r="AG507" s="17">
        <v>2.95401218800397E-2</v>
      </c>
      <c r="AH507" s="17">
        <v>1.4170850842983701E-2</v>
      </c>
      <c r="AI507" s="17"/>
      <c r="AJ507" s="17">
        <v>3.7453228345810899E-2</v>
      </c>
      <c r="AK507" s="17">
        <v>2.5410150245559902E-2</v>
      </c>
      <c r="AL507" s="17">
        <v>2.06512575921475E-2</v>
      </c>
      <c r="AM507" s="17">
        <v>6.7715027248471497E-3</v>
      </c>
      <c r="AN507" s="17"/>
      <c r="AO507" s="17">
        <v>2.5498040049528499E-2</v>
      </c>
      <c r="AP507" s="17">
        <v>2.72173665726878E-2</v>
      </c>
      <c r="AQ507" s="17">
        <v>1.8781667844265E-2</v>
      </c>
      <c r="AR507" s="17"/>
      <c r="AS507" s="17">
        <v>1.83016954611828E-2</v>
      </c>
      <c r="AT507" s="17">
        <v>2.0523236070304599E-2</v>
      </c>
      <c r="AU507" s="17">
        <v>1.8607257953719598E-2</v>
      </c>
      <c r="AV507" s="17">
        <v>0</v>
      </c>
      <c r="AW507" s="17">
        <v>1.30150516995408E-2</v>
      </c>
      <c r="AX507" s="17"/>
      <c r="AY507" s="17">
        <v>2.5244868702790899E-2</v>
      </c>
      <c r="AZ507" s="17">
        <v>1.5354979938787899E-2</v>
      </c>
      <c r="BA507" s="17">
        <v>2.4538646990706899E-2</v>
      </c>
    </row>
    <row r="508" spans="2:53" x14ac:dyDescent="0.35">
      <c r="B508" t="s">
        <v>286</v>
      </c>
      <c r="C508" s="17">
        <v>0.33195032758373799</v>
      </c>
      <c r="D508" s="17">
        <v>0.35253597603196102</v>
      </c>
      <c r="E508" s="17">
        <v>0.31138495799323002</v>
      </c>
      <c r="F508" s="17"/>
      <c r="G508" s="17">
        <v>0.293740841352092</v>
      </c>
      <c r="H508" s="17">
        <v>0.30600857086156003</v>
      </c>
      <c r="I508" s="17">
        <v>0.35145179594530401</v>
      </c>
      <c r="J508" s="17">
        <v>0.42300561826477501</v>
      </c>
      <c r="K508" s="17"/>
      <c r="L508" s="17">
        <v>0.35675509234291802</v>
      </c>
      <c r="M508" s="17">
        <v>0.34690236983643202</v>
      </c>
      <c r="N508" s="17">
        <v>0.34187817480903798</v>
      </c>
      <c r="O508" s="17">
        <v>0.27820235345309402</v>
      </c>
      <c r="P508" s="17"/>
      <c r="Q508" s="17">
        <v>0.42402377168625099</v>
      </c>
      <c r="R508" s="17">
        <v>0.29062541742410702</v>
      </c>
      <c r="S508" s="17">
        <v>0.33254017717218298</v>
      </c>
      <c r="T508" s="17">
        <v>0.269598900124428</v>
      </c>
      <c r="U508" s="17">
        <v>0.31698194901837301</v>
      </c>
      <c r="V508" s="17">
        <v>0.383895031518455</v>
      </c>
      <c r="W508" s="17">
        <v>0.24549489328638499</v>
      </c>
      <c r="X508" s="17">
        <v>0.34817540258212498</v>
      </c>
      <c r="Y508" s="17">
        <v>0.33510682559447502</v>
      </c>
      <c r="Z508" s="17"/>
      <c r="AA508" s="17">
        <v>0.28878373752703801</v>
      </c>
      <c r="AB508" s="17">
        <v>0.31100832250509802</v>
      </c>
      <c r="AC508" s="17">
        <v>0.33882790448552802</v>
      </c>
      <c r="AD508" s="17">
        <v>0.48685081757357801</v>
      </c>
      <c r="AE508" s="17">
        <v>0.31265575722202699</v>
      </c>
      <c r="AF508" s="17"/>
      <c r="AG508" s="17">
        <v>0.31723929731407802</v>
      </c>
      <c r="AH508" s="17">
        <v>0.34803132467942799</v>
      </c>
      <c r="AI508" s="17"/>
      <c r="AJ508" s="17">
        <v>0.32751528127735102</v>
      </c>
      <c r="AK508" s="17">
        <v>0.29483688653178902</v>
      </c>
      <c r="AL508" s="17">
        <v>0.31791178087631</v>
      </c>
      <c r="AM508" s="17">
        <v>0.38740043728078899</v>
      </c>
      <c r="AN508" s="17"/>
      <c r="AO508" s="17">
        <v>0.334819202838883</v>
      </c>
      <c r="AP508" s="17">
        <v>0.29319341993756198</v>
      </c>
      <c r="AQ508" s="17">
        <v>0.34749368948521703</v>
      </c>
      <c r="AR508" s="17"/>
      <c r="AS508" s="17">
        <v>0.42549590094207701</v>
      </c>
      <c r="AT508" s="17">
        <v>0.28435994957495297</v>
      </c>
      <c r="AU508" s="17">
        <v>0.34729134741899698</v>
      </c>
      <c r="AV508" s="17">
        <v>0.46918286815404903</v>
      </c>
      <c r="AW508" s="17">
        <v>0.27525445575441199</v>
      </c>
      <c r="AX508" s="17"/>
      <c r="AY508" s="17">
        <v>0.44817609835667399</v>
      </c>
      <c r="AZ508" s="17">
        <v>0.31650713195515501</v>
      </c>
      <c r="BA508" s="17">
        <v>0.28375893675720198</v>
      </c>
    </row>
    <row r="509" spans="2:53" x14ac:dyDescent="0.35">
      <c r="B509" t="s">
        <v>287</v>
      </c>
      <c r="C509" s="17">
        <v>0.41443554247939901</v>
      </c>
      <c r="D509" s="17">
        <v>0.36439750007864502</v>
      </c>
      <c r="E509" s="17">
        <v>0.46442429256154</v>
      </c>
      <c r="F509" s="17"/>
      <c r="G509" s="17">
        <v>0.43090655066863298</v>
      </c>
      <c r="H509" s="17">
        <v>0.43269882701269902</v>
      </c>
      <c r="I509" s="17">
        <v>0.425124882375716</v>
      </c>
      <c r="J509" s="17">
        <v>0.28621748574328398</v>
      </c>
      <c r="K509" s="17"/>
      <c r="L509" s="17">
        <v>0.40073908740533698</v>
      </c>
      <c r="M509" s="17">
        <v>0.39939080656731502</v>
      </c>
      <c r="N509" s="17">
        <v>0.39463027105134202</v>
      </c>
      <c r="O509" s="17">
        <v>0.46396062033455998</v>
      </c>
      <c r="P509" s="17"/>
      <c r="Q509" s="17">
        <v>0.33340544671991201</v>
      </c>
      <c r="R509" s="17">
        <v>0.428535992165198</v>
      </c>
      <c r="S509" s="17">
        <v>0.47750814915101503</v>
      </c>
      <c r="T509" s="17">
        <v>0.43800653700155201</v>
      </c>
      <c r="U509" s="17">
        <v>0.40999063727531099</v>
      </c>
      <c r="V509" s="17">
        <v>0.35810214043678801</v>
      </c>
      <c r="W509" s="17">
        <v>0.50164770552926496</v>
      </c>
      <c r="X509" s="17">
        <v>0.37836286944609598</v>
      </c>
      <c r="Y509" s="17">
        <v>0.43897775872193201</v>
      </c>
      <c r="Z509" s="17"/>
      <c r="AA509" s="17">
        <v>0.44568732559765201</v>
      </c>
      <c r="AB509" s="17">
        <v>0.38240491667490001</v>
      </c>
      <c r="AC509" s="17">
        <v>0.44329608244288699</v>
      </c>
      <c r="AD509" s="17">
        <v>0.33217274632924998</v>
      </c>
      <c r="AE509" s="17">
        <v>0.40985826528353098</v>
      </c>
      <c r="AF509" s="17"/>
      <c r="AG509" s="17">
        <v>0.42598911296914699</v>
      </c>
      <c r="AH509" s="17">
        <v>0.40180604406325698</v>
      </c>
      <c r="AI509" s="17"/>
      <c r="AJ509" s="17">
        <v>0.39190553618700302</v>
      </c>
      <c r="AK509" s="17">
        <v>0.41389939880459697</v>
      </c>
      <c r="AL509" s="17">
        <v>0.41487047273118599</v>
      </c>
      <c r="AM509" s="17">
        <v>0.43446684428750998</v>
      </c>
      <c r="AN509" s="17"/>
      <c r="AO509" s="17">
        <v>0.41679669183170198</v>
      </c>
      <c r="AP509" s="17">
        <v>0.40684696635692302</v>
      </c>
      <c r="AQ509" s="17">
        <v>0.41394284781503898</v>
      </c>
      <c r="AR509" s="17"/>
      <c r="AS509" s="17">
        <v>0.33670399750278501</v>
      </c>
      <c r="AT509" s="17">
        <v>0.47001380857418801</v>
      </c>
      <c r="AU509" s="17">
        <v>0.45100822730854701</v>
      </c>
      <c r="AV509" s="17">
        <v>0.45700702991799302</v>
      </c>
      <c r="AW509" s="17">
        <v>0.46329926434933499</v>
      </c>
      <c r="AX509" s="17"/>
      <c r="AY509" s="17">
        <v>0.30813017000375398</v>
      </c>
      <c r="AZ509" s="17">
        <v>0.451435560210806</v>
      </c>
      <c r="BA509" s="17">
        <v>0.389582040359023</v>
      </c>
    </row>
    <row r="510" spans="2:53" x14ac:dyDescent="0.35">
      <c r="B510" t="s">
        <v>95</v>
      </c>
      <c r="C510" s="17">
        <v>-8.2485214895660394E-2</v>
      </c>
      <c r="D510" s="17">
        <v>-1.1861524046683501E-2</v>
      </c>
      <c r="E510" s="17">
        <v>-0.15303933456831001</v>
      </c>
      <c r="F510" s="17"/>
      <c r="G510" s="17">
        <v>-0.13716570931654101</v>
      </c>
      <c r="H510" s="17">
        <v>-0.12669025615113899</v>
      </c>
      <c r="I510" s="17">
        <v>-7.3673086430412399E-2</v>
      </c>
      <c r="J510" s="17">
        <v>0.136788132521491</v>
      </c>
      <c r="K510" s="17"/>
      <c r="L510" s="17">
        <v>-4.3983995062419297E-2</v>
      </c>
      <c r="M510" s="17">
        <v>-5.2488436730882902E-2</v>
      </c>
      <c r="N510" s="17">
        <v>-5.2752096242303301E-2</v>
      </c>
      <c r="O510" s="17">
        <v>-0.18575826688146599</v>
      </c>
      <c r="P510" s="17"/>
      <c r="Q510" s="17">
        <v>9.06183249663393E-2</v>
      </c>
      <c r="R510" s="17">
        <v>-0.137910574741091</v>
      </c>
      <c r="S510" s="17">
        <v>-0.14496797197883199</v>
      </c>
      <c r="T510" s="17">
        <v>-0.16840763687712401</v>
      </c>
      <c r="U510" s="17">
        <v>-9.3008688256938102E-2</v>
      </c>
      <c r="V510" s="17">
        <v>2.57928910816673E-2</v>
      </c>
      <c r="W510" s="17">
        <v>-0.25615281224288</v>
      </c>
      <c r="X510" s="17">
        <v>-3.0187466863971599E-2</v>
      </c>
      <c r="Y510" s="17">
        <v>-0.103870933127457</v>
      </c>
      <c r="Z510" s="17"/>
      <c r="AA510" s="17">
        <v>-0.156903588070614</v>
      </c>
      <c r="AB510" s="17">
        <v>-7.13965941698015E-2</v>
      </c>
      <c r="AC510" s="17">
        <v>-0.10446817795735901</v>
      </c>
      <c r="AD510" s="17">
        <v>0.154678071244329</v>
      </c>
      <c r="AE510" s="17">
        <v>-9.72025080615041E-2</v>
      </c>
      <c r="AF510" s="17"/>
      <c r="AG510" s="17">
        <v>-0.108749815655069</v>
      </c>
      <c r="AH510" s="17">
        <v>-5.3774719383829203E-2</v>
      </c>
      <c r="AI510" s="17"/>
      <c r="AJ510" s="17">
        <v>-6.4390254909651695E-2</v>
      </c>
      <c r="AK510" s="17">
        <v>-0.11906251227280799</v>
      </c>
      <c r="AL510" s="17">
        <v>-9.6958691854875295E-2</v>
      </c>
      <c r="AM510" s="17">
        <v>-4.70664070067204E-2</v>
      </c>
      <c r="AN510" s="17"/>
      <c r="AO510" s="17">
        <v>-8.1977488992819605E-2</v>
      </c>
      <c r="AP510" s="17">
        <v>-0.113653546419361</v>
      </c>
      <c r="AQ510" s="17">
        <v>-6.6449158329821498E-2</v>
      </c>
      <c r="AR510" s="17"/>
      <c r="AS510" s="17">
        <v>8.8791903439292302E-2</v>
      </c>
      <c r="AT510" s="17">
        <v>-0.18565385899923501</v>
      </c>
      <c r="AU510" s="17">
        <v>-0.103716879889549</v>
      </c>
      <c r="AV510" s="17">
        <v>1.21758382360556E-2</v>
      </c>
      <c r="AW510" s="17">
        <v>-0.18804480859492301</v>
      </c>
      <c r="AX510" s="17"/>
      <c r="AY510" s="17">
        <v>0.14004592835292001</v>
      </c>
      <c r="AZ510" s="17">
        <v>-0.13492842825565099</v>
      </c>
      <c r="BA510" s="17">
        <v>-0.105823103601821</v>
      </c>
    </row>
    <row r="511" spans="2:53" x14ac:dyDescent="0.35">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row>
    <row r="512" spans="2:53" x14ac:dyDescent="0.35">
      <c r="B512" s="6" t="s">
        <v>292</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row>
    <row r="513" spans="2:53" x14ac:dyDescent="0.35">
      <c r="B513" s="24" t="s">
        <v>84</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row>
    <row r="514" spans="2:53" x14ac:dyDescent="0.35">
      <c r="B514" t="s">
        <v>281</v>
      </c>
      <c r="C514" s="17">
        <v>0.31882744996021201</v>
      </c>
      <c r="D514" s="17">
        <v>0.24808363321656701</v>
      </c>
      <c r="E514" s="17">
        <v>0.38950157719188799</v>
      </c>
      <c r="F514" s="17"/>
      <c r="G514" s="17">
        <v>0.397442428193237</v>
      </c>
      <c r="H514" s="17">
        <v>0.325944228957463</v>
      </c>
      <c r="I514" s="17">
        <v>0.29513399288525899</v>
      </c>
      <c r="J514" s="17">
        <v>0.273888187880024</v>
      </c>
      <c r="K514" s="17"/>
      <c r="L514" s="17">
        <v>0.25315502934400402</v>
      </c>
      <c r="M514" s="17">
        <v>0.29856753025577698</v>
      </c>
      <c r="N514" s="17">
        <v>0.36055384718933597</v>
      </c>
      <c r="O514" s="17">
        <v>0.37538006095654097</v>
      </c>
      <c r="P514" s="17"/>
      <c r="Q514" s="17">
        <v>0.26367767237492701</v>
      </c>
      <c r="R514" s="17">
        <v>0.249981681318488</v>
      </c>
      <c r="S514" s="17">
        <v>0.40422710459730898</v>
      </c>
      <c r="T514" s="17">
        <v>0.39282046503213802</v>
      </c>
      <c r="U514" s="17">
        <v>0.34877459123680898</v>
      </c>
      <c r="V514" s="17">
        <v>0.35454329538371399</v>
      </c>
      <c r="W514" s="17">
        <v>0.30138028352749102</v>
      </c>
      <c r="X514" s="17">
        <v>0.35631186294695799</v>
      </c>
      <c r="Y514" s="17">
        <v>0.29707171698200902</v>
      </c>
      <c r="Z514" s="17"/>
      <c r="AA514" s="17">
        <v>0.36734962073496402</v>
      </c>
      <c r="AB514" s="17">
        <v>0.33921363133628202</v>
      </c>
      <c r="AC514" s="17">
        <v>0.26417573862031002</v>
      </c>
      <c r="AD514" s="17">
        <v>0.23590906719617499</v>
      </c>
      <c r="AE514" s="17">
        <v>0.454708962617423</v>
      </c>
      <c r="AF514" s="17"/>
      <c r="AG514" s="17">
        <v>0.33228780411091402</v>
      </c>
      <c r="AH514" s="17">
        <v>0.30411359837832702</v>
      </c>
      <c r="AI514" s="17"/>
      <c r="AJ514" s="17">
        <v>0.32118797605383698</v>
      </c>
      <c r="AK514" s="17">
        <v>0.33165286510000203</v>
      </c>
      <c r="AL514" s="17">
        <v>0.29400712757410902</v>
      </c>
      <c r="AM514" s="17">
        <v>0.32562613659898099</v>
      </c>
      <c r="AN514" s="17"/>
      <c r="AO514" s="17">
        <v>0.34686258315112101</v>
      </c>
      <c r="AP514" s="17">
        <v>0.33330919597173098</v>
      </c>
      <c r="AQ514" s="17">
        <v>0.29639538059964898</v>
      </c>
      <c r="AR514" s="17"/>
      <c r="AS514" s="17">
        <v>0.28330134691251302</v>
      </c>
      <c r="AT514" s="17">
        <v>0.338618940310908</v>
      </c>
      <c r="AU514" s="17">
        <v>0.32959207727831002</v>
      </c>
      <c r="AV514" s="17">
        <v>0.22145420543379901</v>
      </c>
      <c r="AW514" s="17">
        <v>0.35665059405708199</v>
      </c>
      <c r="AX514" s="17"/>
      <c r="AY514" s="17">
        <v>0.28290855556321198</v>
      </c>
      <c r="AZ514" s="17">
        <v>0.346914067059158</v>
      </c>
      <c r="BA514" s="17">
        <v>0.24715177362681701</v>
      </c>
    </row>
    <row r="515" spans="2:53" x14ac:dyDescent="0.35">
      <c r="B515" t="s">
        <v>282</v>
      </c>
      <c r="C515" s="17">
        <v>0.36978920766228801</v>
      </c>
      <c r="D515" s="17">
        <v>0.38253689247492001</v>
      </c>
      <c r="E515" s="17">
        <v>0.35705408055398002</v>
      </c>
      <c r="F515" s="17"/>
      <c r="G515" s="17">
        <v>0.36128812329120702</v>
      </c>
      <c r="H515" s="17">
        <v>0.36031371055860201</v>
      </c>
      <c r="I515" s="17">
        <v>0.37849752629269801</v>
      </c>
      <c r="J515" s="17">
        <v>0.39195787595834303</v>
      </c>
      <c r="K515" s="17"/>
      <c r="L515" s="17">
        <v>0.379876415767681</v>
      </c>
      <c r="M515" s="17">
        <v>0.39599460186512198</v>
      </c>
      <c r="N515" s="17">
        <v>0.334308734059032</v>
      </c>
      <c r="O515" s="17">
        <v>0.36434338653903198</v>
      </c>
      <c r="P515" s="17"/>
      <c r="Q515" s="17">
        <v>0.38405990189415401</v>
      </c>
      <c r="R515" s="17">
        <v>0.38812958215835502</v>
      </c>
      <c r="S515" s="17">
        <v>0.28102498271146198</v>
      </c>
      <c r="T515" s="17">
        <v>0.35525098365954499</v>
      </c>
      <c r="U515" s="17">
        <v>0.41187740770796899</v>
      </c>
      <c r="V515" s="17">
        <v>0.30177999776689302</v>
      </c>
      <c r="W515" s="17">
        <v>0.404179900396268</v>
      </c>
      <c r="X515" s="17">
        <v>0.38287831922156401</v>
      </c>
      <c r="Y515" s="17">
        <v>0.40614852219464498</v>
      </c>
      <c r="Z515" s="17"/>
      <c r="AA515" s="17">
        <v>0.38559450477177598</v>
      </c>
      <c r="AB515" s="17">
        <v>0.37106715967758203</v>
      </c>
      <c r="AC515" s="17">
        <v>0.35108815596869802</v>
      </c>
      <c r="AD515" s="17">
        <v>0.39003317267482901</v>
      </c>
      <c r="AE515" s="17">
        <v>0.35245423222557198</v>
      </c>
      <c r="AF515" s="17"/>
      <c r="AG515" s="17">
        <v>0.35904536160082801</v>
      </c>
      <c r="AH515" s="17">
        <v>0.38153357594539899</v>
      </c>
      <c r="AI515" s="17"/>
      <c r="AJ515" s="17">
        <v>0.35892021970900201</v>
      </c>
      <c r="AK515" s="17">
        <v>0.36870249779490299</v>
      </c>
      <c r="AL515" s="17">
        <v>0.374435539798602</v>
      </c>
      <c r="AM515" s="17">
        <v>0.376330189230134</v>
      </c>
      <c r="AN515" s="17"/>
      <c r="AO515" s="17">
        <v>0.38914694506075898</v>
      </c>
      <c r="AP515" s="17">
        <v>0.41242194340044602</v>
      </c>
      <c r="AQ515" s="17">
        <v>0.34432206357040601</v>
      </c>
      <c r="AR515" s="17"/>
      <c r="AS515" s="17">
        <v>0.305792090914625</v>
      </c>
      <c r="AT515" s="17">
        <v>0.41492059094768102</v>
      </c>
      <c r="AU515" s="17">
        <v>0.427498249593524</v>
      </c>
      <c r="AV515" s="17">
        <v>0.42915145958932499</v>
      </c>
      <c r="AW515" s="17">
        <v>0.36980170736481</v>
      </c>
      <c r="AX515" s="17"/>
      <c r="AY515" s="17">
        <v>0.24117471831371401</v>
      </c>
      <c r="AZ515" s="17">
        <v>0.40732692519681402</v>
      </c>
      <c r="BA515" s="17">
        <v>0.4320509967308</v>
      </c>
    </row>
    <row r="516" spans="2:53" x14ac:dyDescent="0.35">
      <c r="B516" t="s">
        <v>283</v>
      </c>
      <c r="C516" s="17">
        <v>0.166209586513027</v>
      </c>
      <c r="D516" s="17">
        <v>0.17923118294643001</v>
      </c>
      <c r="E516" s="17">
        <v>0.15320081761342499</v>
      </c>
      <c r="F516" s="17"/>
      <c r="G516" s="17">
        <v>0.162369362609808</v>
      </c>
      <c r="H516" s="17">
        <v>0.17843365060135899</v>
      </c>
      <c r="I516" s="17">
        <v>0.16779730702335099</v>
      </c>
      <c r="J516" s="17">
        <v>0.114486299334808</v>
      </c>
      <c r="K516" s="17"/>
      <c r="L516" s="17">
        <v>0.172501287574092</v>
      </c>
      <c r="M516" s="17">
        <v>0.16969442416200101</v>
      </c>
      <c r="N516" s="17">
        <v>0.16447115365427301</v>
      </c>
      <c r="O516" s="17">
        <v>0.157984977473898</v>
      </c>
      <c r="P516" s="17"/>
      <c r="Q516" s="17">
        <v>0.17305790993687201</v>
      </c>
      <c r="R516" s="17">
        <v>0.18969222650666601</v>
      </c>
      <c r="S516" s="17">
        <v>0.165363771671585</v>
      </c>
      <c r="T516" s="17">
        <v>0.14132272353598099</v>
      </c>
      <c r="U516" s="17">
        <v>0.14257246873292501</v>
      </c>
      <c r="V516" s="17">
        <v>0.15419271848174801</v>
      </c>
      <c r="W516" s="17">
        <v>0.19630177208754801</v>
      </c>
      <c r="X516" s="17">
        <v>0.17202509020517801</v>
      </c>
      <c r="Y516" s="17">
        <v>0.15224527415649799</v>
      </c>
      <c r="Z516" s="17"/>
      <c r="AA516" s="17">
        <v>0.13948580481051701</v>
      </c>
      <c r="AB516" s="17">
        <v>0.188020755296364</v>
      </c>
      <c r="AC516" s="17">
        <v>0.185998598852923</v>
      </c>
      <c r="AD516" s="17">
        <v>0.17461608818676699</v>
      </c>
      <c r="AE516" s="17">
        <v>0.19283680515700399</v>
      </c>
      <c r="AF516" s="17"/>
      <c r="AG516" s="17">
        <v>0.15821169733333301</v>
      </c>
      <c r="AH516" s="17">
        <v>0.17495228028176599</v>
      </c>
      <c r="AI516" s="17"/>
      <c r="AJ516" s="17">
        <v>0.16053333135617301</v>
      </c>
      <c r="AK516" s="17">
        <v>0.17087544676989899</v>
      </c>
      <c r="AL516" s="17">
        <v>0.19981218906285</v>
      </c>
      <c r="AM516" s="17">
        <v>0.13609467023692301</v>
      </c>
      <c r="AN516" s="17"/>
      <c r="AO516" s="17">
        <v>0.13774515465064199</v>
      </c>
      <c r="AP516" s="17">
        <v>0.16221281935971099</v>
      </c>
      <c r="AQ516" s="17">
        <v>0.18109748218465199</v>
      </c>
      <c r="AR516" s="17"/>
      <c r="AS516" s="17">
        <v>0.199836923649303</v>
      </c>
      <c r="AT516" s="17">
        <v>0.13625897403703299</v>
      </c>
      <c r="AU516" s="17">
        <v>0.13006974048502701</v>
      </c>
      <c r="AV516" s="17">
        <v>0.15880285669217301</v>
      </c>
      <c r="AW516" s="17">
        <v>0.149048436145088</v>
      </c>
      <c r="AX516" s="17"/>
      <c r="AY516" s="17">
        <v>0.226837715439628</v>
      </c>
      <c r="AZ516" s="17">
        <v>0.12887626350505699</v>
      </c>
      <c r="BA516" s="17">
        <v>0.18895229809240599</v>
      </c>
    </row>
    <row r="517" spans="2:53" x14ac:dyDescent="0.35">
      <c r="B517" t="s">
        <v>284</v>
      </c>
      <c r="C517" s="17">
        <v>9.63295611163697E-2</v>
      </c>
      <c r="D517" s="17">
        <v>0.13071750030278401</v>
      </c>
      <c r="E517" s="17">
        <v>6.1975497380981397E-2</v>
      </c>
      <c r="F517" s="17"/>
      <c r="G517" s="17">
        <v>4.1781752398953001E-2</v>
      </c>
      <c r="H517" s="17">
        <v>9.4996430637176596E-2</v>
      </c>
      <c r="I517" s="17">
        <v>9.7086054821613199E-2</v>
      </c>
      <c r="J517" s="17">
        <v>0.16117988265133401</v>
      </c>
      <c r="K517" s="17"/>
      <c r="L517" s="17">
        <v>0.144276031508837</v>
      </c>
      <c r="M517" s="17">
        <v>9.2385365548234705E-2</v>
      </c>
      <c r="N517" s="17">
        <v>7.2066878270173496E-2</v>
      </c>
      <c r="O517" s="17">
        <v>7.0385815632483098E-2</v>
      </c>
      <c r="P517" s="17"/>
      <c r="Q517" s="17">
        <v>0.11180205077746699</v>
      </c>
      <c r="R517" s="17">
        <v>0.127256545148552</v>
      </c>
      <c r="S517" s="17">
        <v>0.11708285667373899</v>
      </c>
      <c r="T517" s="17">
        <v>6.6778763910979894E-2</v>
      </c>
      <c r="U517" s="17">
        <v>4.7497689599452303E-2</v>
      </c>
      <c r="V517" s="17">
        <v>0.10741504843371601</v>
      </c>
      <c r="W517" s="17">
        <v>6.0260900540107201E-2</v>
      </c>
      <c r="X517" s="17">
        <v>8.8784727626300797E-2</v>
      </c>
      <c r="Y517" s="17">
        <v>0.100713347878628</v>
      </c>
      <c r="Z517" s="17"/>
      <c r="AA517" s="17">
        <v>7.6578191505686802E-2</v>
      </c>
      <c r="AB517" s="17">
        <v>5.4692119832424002E-2</v>
      </c>
      <c r="AC517" s="17">
        <v>0.13725649748093599</v>
      </c>
      <c r="AD517" s="17">
        <v>0.126848277157045</v>
      </c>
      <c r="AE517" s="17">
        <v>0</v>
      </c>
      <c r="AF517" s="17"/>
      <c r="AG517" s="17">
        <v>9.7676320213454404E-2</v>
      </c>
      <c r="AH517" s="17">
        <v>9.4857384883174203E-2</v>
      </c>
      <c r="AI517" s="17"/>
      <c r="AJ517" s="17">
        <v>0.11028811798653999</v>
      </c>
      <c r="AK517" s="17">
        <v>9.3053815101099696E-2</v>
      </c>
      <c r="AL517" s="17">
        <v>8.7046988052725205E-2</v>
      </c>
      <c r="AM517" s="17">
        <v>9.5809457162558301E-2</v>
      </c>
      <c r="AN517" s="17"/>
      <c r="AO517" s="17">
        <v>8.3757262257813506E-2</v>
      </c>
      <c r="AP517" s="17">
        <v>6.2484649795215397E-2</v>
      </c>
      <c r="AQ517" s="17">
        <v>0.118732571164781</v>
      </c>
      <c r="AR517" s="17"/>
      <c r="AS517" s="17">
        <v>0.12616173499727101</v>
      </c>
      <c r="AT517" s="17">
        <v>7.2585519348050007E-2</v>
      </c>
      <c r="AU517" s="17">
        <v>7.9494908960268396E-2</v>
      </c>
      <c r="AV517" s="17">
        <v>0.19059147828470299</v>
      </c>
      <c r="AW517" s="17">
        <v>0.100804412353622</v>
      </c>
      <c r="AX517" s="17"/>
      <c r="AY517" s="17">
        <v>0.16291300325343699</v>
      </c>
      <c r="AZ517" s="17">
        <v>7.33252649544167E-2</v>
      </c>
      <c r="BA517" s="17">
        <v>0.107675124485884</v>
      </c>
    </row>
    <row r="518" spans="2:53" x14ac:dyDescent="0.35">
      <c r="B518" t="s">
        <v>285</v>
      </c>
      <c r="C518" s="17">
        <v>4.1619773978051701E-2</v>
      </c>
      <c r="D518" s="17">
        <v>5.1108273453299102E-2</v>
      </c>
      <c r="E518" s="17">
        <v>3.2140621593874402E-2</v>
      </c>
      <c r="F518" s="17"/>
      <c r="G518" s="17">
        <v>3.7118333506795297E-2</v>
      </c>
      <c r="H518" s="17">
        <v>3.3408079367723102E-2</v>
      </c>
      <c r="I518" s="17">
        <v>5.1612905132625099E-2</v>
      </c>
      <c r="J518" s="17">
        <v>4.9990609812971203E-2</v>
      </c>
      <c r="K518" s="17"/>
      <c r="L518" s="17">
        <v>4.2343652865066701E-2</v>
      </c>
      <c r="M518" s="17">
        <v>3.9732856515304303E-2</v>
      </c>
      <c r="N518" s="17">
        <v>5.36595787125052E-2</v>
      </c>
      <c r="O518" s="17">
        <v>2.8371829870925801E-2</v>
      </c>
      <c r="P518" s="17"/>
      <c r="Q518" s="17">
        <v>6.0291005135756998E-2</v>
      </c>
      <c r="R518" s="17">
        <v>3.8859512158763397E-2</v>
      </c>
      <c r="S518" s="17">
        <v>3.2301284345905103E-2</v>
      </c>
      <c r="T518" s="17">
        <v>2.22048621664372E-2</v>
      </c>
      <c r="U518" s="17">
        <v>4.9277842722844897E-2</v>
      </c>
      <c r="V518" s="17">
        <v>8.2068939933928706E-2</v>
      </c>
      <c r="W518" s="17">
        <v>9.5045278365080595E-3</v>
      </c>
      <c r="X518" s="17">
        <v>0</v>
      </c>
      <c r="Y518" s="17">
        <v>4.3821138788219603E-2</v>
      </c>
      <c r="Z518" s="17"/>
      <c r="AA518" s="17">
        <v>2.6429440557745501E-2</v>
      </c>
      <c r="AB518" s="17">
        <v>3.4421213293227601E-2</v>
      </c>
      <c r="AC518" s="17">
        <v>5.3918231618250198E-2</v>
      </c>
      <c r="AD518" s="17">
        <v>6.4902544334576096E-2</v>
      </c>
      <c r="AE518" s="17">
        <v>0</v>
      </c>
      <c r="AF518" s="17"/>
      <c r="AG518" s="17">
        <v>4.8218742741685701E-2</v>
      </c>
      <c r="AH518" s="17">
        <v>3.4406275291872103E-2</v>
      </c>
      <c r="AI518" s="17"/>
      <c r="AJ518" s="17">
        <v>4.3789538464849002E-2</v>
      </c>
      <c r="AK518" s="17">
        <v>3.2491711938298001E-2</v>
      </c>
      <c r="AL518" s="17">
        <v>3.68238386534167E-2</v>
      </c>
      <c r="AM518" s="17">
        <v>5.35917319297807E-2</v>
      </c>
      <c r="AN518" s="17"/>
      <c r="AO518" s="17">
        <v>3.7648970581363697E-2</v>
      </c>
      <c r="AP518" s="17">
        <v>2.9571391472896402E-2</v>
      </c>
      <c r="AQ518" s="17">
        <v>4.7812657736909799E-2</v>
      </c>
      <c r="AR518" s="17"/>
      <c r="AS518" s="17">
        <v>7.9128855597592904E-2</v>
      </c>
      <c r="AT518" s="17">
        <v>2.5904464586193901E-2</v>
      </c>
      <c r="AU518" s="17">
        <v>3.3345023682870602E-2</v>
      </c>
      <c r="AV518" s="17">
        <v>0</v>
      </c>
      <c r="AW518" s="17">
        <v>2.36948500793971E-2</v>
      </c>
      <c r="AX518" s="17"/>
      <c r="AY518" s="17">
        <v>7.6383488366538396E-2</v>
      </c>
      <c r="AZ518" s="17">
        <v>3.5007808259438E-2</v>
      </c>
      <c r="BA518" s="17">
        <v>2.4169807064093201E-2</v>
      </c>
    </row>
    <row r="519" spans="2:53" x14ac:dyDescent="0.35">
      <c r="B519" t="s">
        <v>92</v>
      </c>
      <c r="C519" s="17">
        <v>7.2244207700516002E-3</v>
      </c>
      <c r="D519" s="17">
        <v>8.3225176060001908E-3</v>
      </c>
      <c r="E519" s="17">
        <v>6.1274056658516601E-3</v>
      </c>
      <c r="F519" s="17"/>
      <c r="G519" s="17">
        <v>0</v>
      </c>
      <c r="H519" s="17">
        <v>6.9038998776765398E-3</v>
      </c>
      <c r="I519" s="17">
        <v>9.8722138444544503E-3</v>
      </c>
      <c r="J519" s="17">
        <v>8.4971443625198196E-3</v>
      </c>
      <c r="K519" s="17"/>
      <c r="L519" s="17">
        <v>7.8475829403190905E-3</v>
      </c>
      <c r="M519" s="17">
        <v>3.6252216535604801E-3</v>
      </c>
      <c r="N519" s="17">
        <v>1.4939808114679799E-2</v>
      </c>
      <c r="O519" s="17">
        <v>3.5339295271208898E-3</v>
      </c>
      <c r="P519" s="17"/>
      <c r="Q519" s="17">
        <v>7.11145988082304E-3</v>
      </c>
      <c r="R519" s="17">
        <v>6.0804527091756896E-3</v>
      </c>
      <c r="S519" s="17">
        <v>0</v>
      </c>
      <c r="T519" s="17">
        <v>2.1622201694918599E-2</v>
      </c>
      <c r="U519" s="17">
        <v>0</v>
      </c>
      <c r="V519" s="17">
        <v>0</v>
      </c>
      <c r="W519" s="17">
        <v>2.8372615612078E-2</v>
      </c>
      <c r="X519" s="17">
        <v>0</v>
      </c>
      <c r="Y519" s="17">
        <v>0</v>
      </c>
      <c r="Z519" s="17"/>
      <c r="AA519" s="17">
        <v>4.5624376193113599E-3</v>
      </c>
      <c r="AB519" s="17">
        <v>1.25851205641201E-2</v>
      </c>
      <c r="AC519" s="17">
        <v>7.5627774588833199E-3</v>
      </c>
      <c r="AD519" s="17">
        <v>7.6908504506085704E-3</v>
      </c>
      <c r="AE519" s="17">
        <v>0</v>
      </c>
      <c r="AF519" s="17"/>
      <c r="AG519" s="17">
        <v>4.5600739997838898E-3</v>
      </c>
      <c r="AH519" s="17">
        <v>1.01368852194619E-2</v>
      </c>
      <c r="AI519" s="17"/>
      <c r="AJ519" s="17">
        <v>5.2808164295985397E-3</v>
      </c>
      <c r="AK519" s="17">
        <v>3.2236632957995401E-3</v>
      </c>
      <c r="AL519" s="17">
        <v>7.8743168582965806E-3</v>
      </c>
      <c r="AM519" s="17">
        <v>1.2547814841623E-2</v>
      </c>
      <c r="AN519" s="17"/>
      <c r="AO519" s="17">
        <v>4.8390842983009304E-3</v>
      </c>
      <c r="AP519" s="17">
        <v>0</v>
      </c>
      <c r="AQ519" s="17">
        <v>1.16398447436012E-2</v>
      </c>
      <c r="AR519" s="17"/>
      <c r="AS519" s="17">
        <v>5.7790479286940104E-3</v>
      </c>
      <c r="AT519" s="17">
        <v>1.1711510770133601E-2</v>
      </c>
      <c r="AU519" s="17">
        <v>0</v>
      </c>
      <c r="AV519" s="17">
        <v>0</v>
      </c>
      <c r="AW519" s="17">
        <v>0</v>
      </c>
      <c r="AX519" s="17"/>
      <c r="AY519" s="17">
        <v>9.7825190634712508E-3</v>
      </c>
      <c r="AZ519" s="17">
        <v>8.5496710251154896E-3</v>
      </c>
      <c r="BA519" s="17">
        <v>0</v>
      </c>
    </row>
    <row r="520" spans="2:53" x14ac:dyDescent="0.35">
      <c r="B520" t="s">
        <v>286</v>
      </c>
      <c r="C520" s="17">
        <v>0.68861665762250002</v>
      </c>
      <c r="D520" s="17">
        <v>0.63062052569148697</v>
      </c>
      <c r="E520" s="17">
        <v>0.74655565774586696</v>
      </c>
      <c r="F520" s="17"/>
      <c r="G520" s="17">
        <v>0.75873055148444402</v>
      </c>
      <c r="H520" s="17">
        <v>0.68625793951606495</v>
      </c>
      <c r="I520" s="17">
        <v>0.67363151917795605</v>
      </c>
      <c r="J520" s="17">
        <v>0.66584606383836697</v>
      </c>
      <c r="K520" s="17"/>
      <c r="L520" s="17">
        <v>0.63303144511168496</v>
      </c>
      <c r="M520" s="17">
        <v>0.69456213212089901</v>
      </c>
      <c r="N520" s="17">
        <v>0.69486258124836797</v>
      </c>
      <c r="O520" s="17">
        <v>0.73972344749557295</v>
      </c>
      <c r="P520" s="17"/>
      <c r="Q520" s="17">
        <v>0.64773757426908096</v>
      </c>
      <c r="R520" s="17">
        <v>0.63811126347684299</v>
      </c>
      <c r="S520" s="17">
        <v>0.68525208730877096</v>
      </c>
      <c r="T520" s="17">
        <v>0.74807144869168296</v>
      </c>
      <c r="U520" s="17">
        <v>0.76065199894477797</v>
      </c>
      <c r="V520" s="17">
        <v>0.656323293150607</v>
      </c>
      <c r="W520" s="17">
        <v>0.70556018392375797</v>
      </c>
      <c r="X520" s="17">
        <v>0.73919018216852195</v>
      </c>
      <c r="Y520" s="17">
        <v>0.70322023917665399</v>
      </c>
      <c r="Z520" s="17"/>
      <c r="AA520" s="17">
        <v>0.75294412550673995</v>
      </c>
      <c r="AB520" s="17">
        <v>0.71028079101386399</v>
      </c>
      <c r="AC520" s="17">
        <v>0.61526389458900799</v>
      </c>
      <c r="AD520" s="17">
        <v>0.62594223987100295</v>
      </c>
      <c r="AE520" s="17">
        <v>0.80716319484299603</v>
      </c>
      <c r="AF520" s="17"/>
      <c r="AG520" s="17">
        <v>0.69133316571174297</v>
      </c>
      <c r="AH520" s="17">
        <v>0.68564717432372602</v>
      </c>
      <c r="AI520" s="17"/>
      <c r="AJ520" s="17">
        <v>0.68010819576283899</v>
      </c>
      <c r="AK520" s="17">
        <v>0.70035536289490397</v>
      </c>
      <c r="AL520" s="17">
        <v>0.66844266737271196</v>
      </c>
      <c r="AM520" s="17">
        <v>0.70195632582911505</v>
      </c>
      <c r="AN520" s="17"/>
      <c r="AO520" s="17">
        <v>0.73600952821188004</v>
      </c>
      <c r="AP520" s="17">
        <v>0.74573113937217705</v>
      </c>
      <c r="AQ520" s="17">
        <v>0.64071744417005505</v>
      </c>
      <c r="AR520" s="17"/>
      <c r="AS520" s="17">
        <v>0.58909343782713797</v>
      </c>
      <c r="AT520" s="17">
        <v>0.75353953125858997</v>
      </c>
      <c r="AU520" s="17">
        <v>0.75709032687183397</v>
      </c>
      <c r="AV520" s="17">
        <v>0.650605665023124</v>
      </c>
      <c r="AW520" s="17">
        <v>0.72645230142189199</v>
      </c>
      <c r="AX520" s="17"/>
      <c r="AY520" s="17">
        <v>0.52408327387692599</v>
      </c>
      <c r="AZ520" s="17">
        <v>0.75424099225597296</v>
      </c>
      <c r="BA520" s="17">
        <v>0.679202770357617</v>
      </c>
    </row>
    <row r="521" spans="2:53" x14ac:dyDescent="0.35">
      <c r="B521" t="s">
        <v>287</v>
      </c>
      <c r="C521" s="17">
        <v>0.13794933509442101</v>
      </c>
      <c r="D521" s="17">
        <v>0.181825773756084</v>
      </c>
      <c r="E521" s="17">
        <v>9.4116118974855806E-2</v>
      </c>
      <c r="F521" s="17"/>
      <c r="G521" s="17">
        <v>7.8900085905748304E-2</v>
      </c>
      <c r="H521" s="17">
        <v>0.1284045100049</v>
      </c>
      <c r="I521" s="17">
        <v>0.14869895995423801</v>
      </c>
      <c r="J521" s="17">
        <v>0.211170492464305</v>
      </c>
      <c r="K521" s="17"/>
      <c r="L521" s="17">
        <v>0.186619684373904</v>
      </c>
      <c r="M521" s="17">
        <v>0.13211822206353899</v>
      </c>
      <c r="N521" s="17">
        <v>0.12572645698267901</v>
      </c>
      <c r="O521" s="17">
        <v>9.8757645503408806E-2</v>
      </c>
      <c r="P521" s="17"/>
      <c r="Q521" s="17">
        <v>0.17209305591322399</v>
      </c>
      <c r="R521" s="17">
        <v>0.16611605730731499</v>
      </c>
      <c r="S521" s="17">
        <v>0.14938414101964401</v>
      </c>
      <c r="T521" s="17">
        <v>8.8983626077417097E-2</v>
      </c>
      <c r="U521" s="17">
        <v>9.67755323222972E-2</v>
      </c>
      <c r="V521" s="17">
        <v>0.18948398836764499</v>
      </c>
      <c r="W521" s="17">
        <v>6.9765428376615299E-2</v>
      </c>
      <c r="X521" s="17">
        <v>8.8784727626300797E-2</v>
      </c>
      <c r="Y521" s="17">
        <v>0.14453448666684801</v>
      </c>
      <c r="Z521" s="17"/>
      <c r="AA521" s="17">
        <v>0.103007632063432</v>
      </c>
      <c r="AB521" s="17">
        <v>8.91133331256517E-2</v>
      </c>
      <c r="AC521" s="17">
        <v>0.19117472909918601</v>
      </c>
      <c r="AD521" s="17">
        <v>0.19175082149162101</v>
      </c>
      <c r="AE521" s="17">
        <v>0</v>
      </c>
      <c r="AF521" s="17"/>
      <c r="AG521" s="17">
        <v>0.14589506295513999</v>
      </c>
      <c r="AH521" s="17">
        <v>0.12926366017504601</v>
      </c>
      <c r="AI521" s="17"/>
      <c r="AJ521" s="17">
        <v>0.15407765645138899</v>
      </c>
      <c r="AK521" s="17">
        <v>0.125545527039398</v>
      </c>
      <c r="AL521" s="17">
        <v>0.123870826706142</v>
      </c>
      <c r="AM521" s="17">
        <v>0.14940118909233899</v>
      </c>
      <c r="AN521" s="17"/>
      <c r="AO521" s="17">
        <v>0.12140623283917699</v>
      </c>
      <c r="AP521" s="17">
        <v>9.2056041268111802E-2</v>
      </c>
      <c r="AQ521" s="17">
        <v>0.16654522890169099</v>
      </c>
      <c r="AR521" s="17"/>
      <c r="AS521" s="17">
        <v>0.20529059059486399</v>
      </c>
      <c r="AT521" s="17">
        <v>9.8489983934243894E-2</v>
      </c>
      <c r="AU521" s="17">
        <v>0.112839932643139</v>
      </c>
      <c r="AV521" s="17">
        <v>0.19059147828470299</v>
      </c>
      <c r="AW521" s="17">
        <v>0.124499262433019</v>
      </c>
      <c r="AX521" s="17"/>
      <c r="AY521" s="17">
        <v>0.23929649161997499</v>
      </c>
      <c r="AZ521" s="17">
        <v>0.10833307321385501</v>
      </c>
      <c r="BA521" s="17">
        <v>0.13184493154997801</v>
      </c>
    </row>
    <row r="522" spans="2:53" x14ac:dyDescent="0.35">
      <c r="B522" t="s">
        <v>95</v>
      </c>
      <c r="C522" s="17">
        <v>0.55066732252807904</v>
      </c>
      <c r="D522" s="17">
        <v>0.44879475193540302</v>
      </c>
      <c r="E522" s="17">
        <v>0.65243953877101202</v>
      </c>
      <c r="F522" s="17"/>
      <c r="G522" s="17">
        <v>0.67983046557869498</v>
      </c>
      <c r="H522" s="17">
        <v>0.55785342951116501</v>
      </c>
      <c r="I522" s="17">
        <v>0.52493255922371795</v>
      </c>
      <c r="J522" s="17">
        <v>0.454675571374062</v>
      </c>
      <c r="K522" s="17"/>
      <c r="L522" s="17">
        <v>0.44641176073778099</v>
      </c>
      <c r="M522" s="17">
        <v>0.56244391005736005</v>
      </c>
      <c r="N522" s="17">
        <v>0.56913612426568905</v>
      </c>
      <c r="O522" s="17">
        <v>0.64096580199216402</v>
      </c>
      <c r="P522" s="17"/>
      <c r="Q522" s="17">
        <v>0.47564451835585703</v>
      </c>
      <c r="R522" s="17">
        <v>0.471995206169528</v>
      </c>
      <c r="S522" s="17">
        <v>0.53586794628912704</v>
      </c>
      <c r="T522" s="17">
        <v>0.65908782261426602</v>
      </c>
      <c r="U522" s="17">
        <v>0.66387646662248101</v>
      </c>
      <c r="V522" s="17">
        <v>0.46683930478296198</v>
      </c>
      <c r="W522" s="17">
        <v>0.63579475554714304</v>
      </c>
      <c r="X522" s="17">
        <v>0.65040545454222098</v>
      </c>
      <c r="Y522" s="17">
        <v>0.55868575250980601</v>
      </c>
      <c r="Z522" s="17"/>
      <c r="AA522" s="17">
        <v>0.64993649344330695</v>
      </c>
      <c r="AB522" s="17">
        <v>0.62116745788821204</v>
      </c>
      <c r="AC522" s="17">
        <v>0.42408916548982201</v>
      </c>
      <c r="AD522" s="17">
        <v>0.43419141837938202</v>
      </c>
      <c r="AE522" s="17">
        <v>0.80716319484299603</v>
      </c>
      <c r="AF522" s="17"/>
      <c r="AG522" s="17">
        <v>0.54543810275660198</v>
      </c>
      <c r="AH522" s="17">
        <v>0.55638351414868004</v>
      </c>
      <c r="AI522" s="17"/>
      <c r="AJ522" s="17">
        <v>0.52603053931145105</v>
      </c>
      <c r="AK522" s="17">
        <v>0.57480983585550605</v>
      </c>
      <c r="AL522" s="17">
        <v>0.54457184066657005</v>
      </c>
      <c r="AM522" s="17">
        <v>0.55255513673677603</v>
      </c>
      <c r="AN522" s="17"/>
      <c r="AO522" s="17">
        <v>0.61460329537270297</v>
      </c>
      <c r="AP522" s="17">
        <v>0.65367509810406599</v>
      </c>
      <c r="AQ522" s="17">
        <v>0.47417221526836401</v>
      </c>
      <c r="AR522" s="17"/>
      <c r="AS522" s="17">
        <v>0.38380284723227398</v>
      </c>
      <c r="AT522" s="17">
        <v>0.65504954732434595</v>
      </c>
      <c r="AU522" s="17">
        <v>0.64425039422869501</v>
      </c>
      <c r="AV522" s="17">
        <v>0.46001418673842098</v>
      </c>
      <c r="AW522" s="17">
        <v>0.60195303898887298</v>
      </c>
      <c r="AX522" s="17"/>
      <c r="AY522" s="17">
        <v>0.28478678225695098</v>
      </c>
      <c r="AZ522" s="17">
        <v>0.64590791904211797</v>
      </c>
      <c r="BA522" s="17">
        <v>0.547357838807639</v>
      </c>
    </row>
    <row r="523" spans="2:53" x14ac:dyDescent="0.35">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row>
    <row r="524" spans="2:53" x14ac:dyDescent="0.35">
      <c r="B524" s="6" t="s">
        <v>293</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row>
    <row r="525" spans="2:53" x14ac:dyDescent="0.35">
      <c r="B525" s="24" t="s">
        <v>84</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row>
    <row r="526" spans="2:53" x14ac:dyDescent="0.35">
      <c r="B526" t="s">
        <v>281</v>
      </c>
      <c r="C526" s="17">
        <v>7.0829057405270096E-2</v>
      </c>
      <c r="D526" s="17">
        <v>9.3129076907290803E-2</v>
      </c>
      <c r="E526" s="17">
        <v>4.8551005582511499E-2</v>
      </c>
      <c r="F526" s="17"/>
      <c r="G526" s="17">
        <v>7.9079606617550702E-2</v>
      </c>
      <c r="H526" s="17">
        <v>7.31358279625412E-2</v>
      </c>
      <c r="I526" s="17">
        <v>5.5808791830409897E-2</v>
      </c>
      <c r="J526" s="17">
        <v>9.8544898518988996E-2</v>
      </c>
      <c r="K526" s="17"/>
      <c r="L526" s="17">
        <v>7.4276403461861804E-2</v>
      </c>
      <c r="M526" s="17">
        <v>8.6990699127228704E-2</v>
      </c>
      <c r="N526" s="17">
        <v>6.1094339199699803E-2</v>
      </c>
      <c r="O526" s="17">
        <v>5.5147684523837101E-2</v>
      </c>
      <c r="P526" s="17"/>
      <c r="Q526" s="17">
        <v>9.96973352300181E-2</v>
      </c>
      <c r="R526" s="17">
        <v>6.3276769998566101E-2</v>
      </c>
      <c r="S526" s="17">
        <v>9.3679245929727997E-2</v>
      </c>
      <c r="T526" s="17">
        <v>1.1896472961171901E-2</v>
      </c>
      <c r="U526" s="17">
        <v>4.9277842722844897E-2</v>
      </c>
      <c r="V526" s="17">
        <v>0.122951355604607</v>
      </c>
      <c r="W526" s="17">
        <v>3.1643593153376601E-2</v>
      </c>
      <c r="X526" s="17">
        <v>3.5181194866915101E-2</v>
      </c>
      <c r="Y526" s="17">
        <v>8.7323478953652306E-2</v>
      </c>
      <c r="Z526" s="17"/>
      <c r="AA526" s="17">
        <v>4.0757068708687803E-2</v>
      </c>
      <c r="AB526" s="17">
        <v>6.5626423723706098E-2</v>
      </c>
      <c r="AC526" s="17">
        <v>8.3951508287114798E-2</v>
      </c>
      <c r="AD526" s="17">
        <v>8.3305447132696595E-2</v>
      </c>
      <c r="AE526" s="17">
        <v>0.25668655267588902</v>
      </c>
      <c r="AF526" s="17"/>
      <c r="AG526" s="17">
        <v>7.0701940547964998E-2</v>
      </c>
      <c r="AH526" s="17">
        <v>7.0968012038335707E-2</v>
      </c>
      <c r="AI526" s="17"/>
      <c r="AJ526" s="17">
        <v>6.4504887848919695E-2</v>
      </c>
      <c r="AK526" s="17">
        <v>5.3932245430315801E-2</v>
      </c>
      <c r="AL526" s="17">
        <v>6.18443980757711E-2</v>
      </c>
      <c r="AM526" s="17">
        <v>0.102201710484733</v>
      </c>
      <c r="AN526" s="17"/>
      <c r="AO526" s="17">
        <v>7.0115396690328305E-2</v>
      </c>
      <c r="AP526" s="17">
        <v>5.5047689001636597E-2</v>
      </c>
      <c r="AQ526" s="17">
        <v>7.9200196865666705E-2</v>
      </c>
      <c r="AR526" s="17"/>
      <c r="AS526" s="17">
        <v>0.103415487249834</v>
      </c>
      <c r="AT526" s="17">
        <v>5.4553557724186297E-2</v>
      </c>
      <c r="AU526" s="17">
        <v>6.6096386426906698E-2</v>
      </c>
      <c r="AV526" s="17">
        <v>8.0739880753695994E-2</v>
      </c>
      <c r="AW526" s="17">
        <v>5.1453661765082002E-2</v>
      </c>
      <c r="AX526" s="17"/>
      <c r="AY526" s="17">
        <v>0.10145963334131999</v>
      </c>
      <c r="AZ526" s="17">
        <v>6.2226793435745199E-2</v>
      </c>
      <c r="BA526" s="17">
        <v>5.3747440250862297E-2</v>
      </c>
    </row>
    <row r="527" spans="2:53" x14ac:dyDescent="0.35">
      <c r="B527" t="s">
        <v>282</v>
      </c>
      <c r="C527" s="17">
        <v>0.26490368499502098</v>
      </c>
      <c r="D527" s="17">
        <v>0.30059782052630402</v>
      </c>
      <c r="E527" s="17">
        <v>0.22924471164468599</v>
      </c>
      <c r="F527" s="17"/>
      <c r="G527" s="17">
        <v>0.25881958771574598</v>
      </c>
      <c r="H527" s="17">
        <v>0.25650767137270603</v>
      </c>
      <c r="I527" s="17">
        <v>0.28451169879135602</v>
      </c>
      <c r="J527" s="17">
        <v>0.245949109114103</v>
      </c>
      <c r="K527" s="17"/>
      <c r="L527" s="17">
        <v>0.31601263040869298</v>
      </c>
      <c r="M527" s="17">
        <v>0.26432511204338799</v>
      </c>
      <c r="N527" s="17">
        <v>0.28545590703065499</v>
      </c>
      <c r="O527" s="17">
        <v>0.193281399166575</v>
      </c>
      <c r="P527" s="17"/>
      <c r="Q527" s="17">
        <v>0.311022568936281</v>
      </c>
      <c r="R527" s="17">
        <v>0.26251502285478701</v>
      </c>
      <c r="S527" s="17">
        <v>0.220285337336762</v>
      </c>
      <c r="T527" s="17">
        <v>0.32440243578335798</v>
      </c>
      <c r="U527" s="17">
        <v>0.29218218081984398</v>
      </c>
      <c r="V527" s="17">
        <v>0.293202414686069</v>
      </c>
      <c r="W527" s="17">
        <v>0.206171041563875</v>
      </c>
      <c r="X527" s="17">
        <v>0.15453922869129</v>
      </c>
      <c r="Y527" s="17">
        <v>0.23295256267290701</v>
      </c>
      <c r="Z527" s="17"/>
      <c r="AA527" s="17">
        <v>0.21651282236338801</v>
      </c>
      <c r="AB527" s="17">
        <v>0.23569177263250901</v>
      </c>
      <c r="AC527" s="17">
        <v>0.27799152218949802</v>
      </c>
      <c r="AD527" s="17">
        <v>0.41596976412451497</v>
      </c>
      <c r="AE527" s="17">
        <v>8.7870944153251307E-2</v>
      </c>
      <c r="AF527" s="17"/>
      <c r="AG527" s="17">
        <v>0.28088489689007101</v>
      </c>
      <c r="AH527" s="17">
        <v>0.24743422042598101</v>
      </c>
      <c r="AI527" s="17"/>
      <c r="AJ527" s="17">
        <v>0.30624932981966702</v>
      </c>
      <c r="AK527" s="17">
        <v>0.24921380337716201</v>
      </c>
      <c r="AL527" s="17">
        <v>0.27847958253847399</v>
      </c>
      <c r="AM527" s="17">
        <v>0.23269563553377301</v>
      </c>
      <c r="AN527" s="17"/>
      <c r="AO527" s="17">
        <v>0.26445881031955598</v>
      </c>
      <c r="AP527" s="17">
        <v>0.26749842374659999</v>
      </c>
      <c r="AQ527" s="17">
        <v>0.264753175645914</v>
      </c>
      <c r="AR527" s="17"/>
      <c r="AS527" s="17">
        <v>0.30590716850583199</v>
      </c>
      <c r="AT527" s="17">
        <v>0.24939968554216699</v>
      </c>
      <c r="AU527" s="17">
        <v>0.260383502327246</v>
      </c>
      <c r="AV527" s="17">
        <v>0.695303460344188</v>
      </c>
      <c r="AW527" s="17">
        <v>0.214654770175046</v>
      </c>
      <c r="AX527" s="17"/>
      <c r="AY527" s="17">
        <v>0.37304380102154799</v>
      </c>
      <c r="AZ527" s="17">
        <v>0.242149104934687</v>
      </c>
      <c r="BA527" s="17">
        <v>0.30782649320813599</v>
      </c>
    </row>
    <row r="528" spans="2:53" x14ac:dyDescent="0.35">
      <c r="B528" t="s">
        <v>283</v>
      </c>
      <c r="C528" s="17">
        <v>0.24534420246542399</v>
      </c>
      <c r="D528" s="17">
        <v>0.24642209451175601</v>
      </c>
      <c r="E528" s="17">
        <v>0.24426737224716699</v>
      </c>
      <c r="F528" s="17"/>
      <c r="G528" s="17">
        <v>0.186046027766576</v>
      </c>
      <c r="H528" s="17">
        <v>0.25303823379671397</v>
      </c>
      <c r="I528" s="17">
        <v>0.24812103835796401</v>
      </c>
      <c r="J528" s="17">
        <v>0.27152582588234198</v>
      </c>
      <c r="K528" s="17"/>
      <c r="L528" s="17">
        <v>0.25193665416004302</v>
      </c>
      <c r="M528" s="17">
        <v>0.24374509436879899</v>
      </c>
      <c r="N528" s="17">
        <v>0.23239139100092701</v>
      </c>
      <c r="O528" s="17">
        <v>0.252267277954346</v>
      </c>
      <c r="P528" s="17"/>
      <c r="Q528" s="17">
        <v>0.221952559861088</v>
      </c>
      <c r="R528" s="17">
        <v>0.24454172730259199</v>
      </c>
      <c r="S528" s="17">
        <v>0.27468313210072298</v>
      </c>
      <c r="T528" s="17">
        <v>0.17239759265110399</v>
      </c>
      <c r="U528" s="17">
        <v>0.25113493583822</v>
      </c>
      <c r="V528" s="17">
        <v>0.224451809332636</v>
      </c>
      <c r="W528" s="17">
        <v>0.32917765247324499</v>
      </c>
      <c r="X528" s="17">
        <v>0.30608435081233798</v>
      </c>
      <c r="Y528" s="17">
        <v>0.246593964348537</v>
      </c>
      <c r="Z528" s="17"/>
      <c r="AA528" s="17">
        <v>0.27329617390937699</v>
      </c>
      <c r="AB528" s="17">
        <v>0.23193903700159299</v>
      </c>
      <c r="AC528" s="17">
        <v>0.28092096332845101</v>
      </c>
      <c r="AD528" s="17">
        <v>0.16013974314433099</v>
      </c>
      <c r="AE528" s="17">
        <v>0.31621489299132599</v>
      </c>
      <c r="AF528" s="17"/>
      <c r="AG528" s="17">
        <v>0.23291813764535599</v>
      </c>
      <c r="AH528" s="17">
        <v>0.25892744637285298</v>
      </c>
      <c r="AI528" s="17"/>
      <c r="AJ528" s="17">
        <v>0.21161034896831299</v>
      </c>
      <c r="AK528" s="17">
        <v>0.24860973247464299</v>
      </c>
      <c r="AL528" s="17">
        <v>0.26428409486230398</v>
      </c>
      <c r="AM528" s="17">
        <v>0.254620068958333</v>
      </c>
      <c r="AN528" s="17"/>
      <c r="AO528" s="17">
        <v>0.20869110588648501</v>
      </c>
      <c r="AP528" s="17">
        <v>0.24474958219058701</v>
      </c>
      <c r="AQ528" s="17">
        <v>0.26240633765156401</v>
      </c>
      <c r="AR528" s="17"/>
      <c r="AS528" s="17">
        <v>0.22957945677035599</v>
      </c>
      <c r="AT528" s="17">
        <v>0.24783472203399401</v>
      </c>
      <c r="AU528" s="17">
        <v>0.22212437430911799</v>
      </c>
      <c r="AV528" s="17">
        <v>0</v>
      </c>
      <c r="AW528" s="17">
        <v>0.28024152157390098</v>
      </c>
      <c r="AX528" s="17"/>
      <c r="AY528" s="17">
        <v>0.23011610434593599</v>
      </c>
      <c r="AZ528" s="17">
        <v>0.243010472096439</v>
      </c>
      <c r="BA528" s="17">
        <v>0.25206703143078502</v>
      </c>
    </row>
    <row r="529" spans="2:53" x14ac:dyDescent="0.35">
      <c r="B529" t="s">
        <v>284</v>
      </c>
      <c r="C529" s="17">
        <v>0.241653171210997</v>
      </c>
      <c r="D529" s="17">
        <v>0.21461855842295599</v>
      </c>
      <c r="E529" s="17">
        <v>0.268661152286782</v>
      </c>
      <c r="F529" s="17"/>
      <c r="G529" s="17">
        <v>0.29221792649214301</v>
      </c>
      <c r="H529" s="17">
        <v>0.22860832523633601</v>
      </c>
      <c r="I529" s="17">
        <v>0.23757698115445899</v>
      </c>
      <c r="J529" s="17">
        <v>0.25175646307508998</v>
      </c>
      <c r="K529" s="17"/>
      <c r="L529" s="17">
        <v>0.223596662890401</v>
      </c>
      <c r="M529" s="17">
        <v>0.23645314076801399</v>
      </c>
      <c r="N529" s="17">
        <v>0.246909632179797</v>
      </c>
      <c r="O529" s="17">
        <v>0.26290315889024402</v>
      </c>
      <c r="P529" s="17"/>
      <c r="Q529" s="17">
        <v>0.241551756754559</v>
      </c>
      <c r="R529" s="17">
        <v>0.29839622488932099</v>
      </c>
      <c r="S529" s="17">
        <v>0.22511081067584501</v>
      </c>
      <c r="T529" s="17">
        <v>0.23528783898858699</v>
      </c>
      <c r="U529" s="17">
        <v>0.25080746905938101</v>
      </c>
      <c r="V529" s="17">
        <v>0.22980676829470301</v>
      </c>
      <c r="W529" s="17">
        <v>0.22928318290716601</v>
      </c>
      <c r="X529" s="17">
        <v>0.22414056892467199</v>
      </c>
      <c r="Y529" s="17">
        <v>0.21140885324865499</v>
      </c>
      <c r="Z529" s="17"/>
      <c r="AA529" s="17">
        <v>0.26476142448749801</v>
      </c>
      <c r="AB529" s="17">
        <v>0.26742225568084699</v>
      </c>
      <c r="AC529" s="17">
        <v>0.21499085954578401</v>
      </c>
      <c r="AD529" s="17">
        <v>0.214627767718783</v>
      </c>
      <c r="AE529" s="17">
        <v>0.19971628510474099</v>
      </c>
      <c r="AF529" s="17"/>
      <c r="AG529" s="17">
        <v>0.23231669671470301</v>
      </c>
      <c r="AH529" s="17">
        <v>0.25185910624795599</v>
      </c>
      <c r="AI529" s="17"/>
      <c r="AJ529" s="17">
        <v>0.26542650656332401</v>
      </c>
      <c r="AK529" s="17">
        <v>0.21893261550833601</v>
      </c>
      <c r="AL529" s="17">
        <v>0.22256219027091401</v>
      </c>
      <c r="AM529" s="17">
        <v>0.26169158960243299</v>
      </c>
      <c r="AN529" s="17"/>
      <c r="AO529" s="17">
        <v>0.27192412609781902</v>
      </c>
      <c r="AP529" s="17">
        <v>0.24224481674758599</v>
      </c>
      <c r="AQ529" s="17">
        <v>0.22457891461246501</v>
      </c>
      <c r="AR529" s="17"/>
      <c r="AS529" s="17">
        <v>0.24516656018489699</v>
      </c>
      <c r="AT529" s="17">
        <v>0.244277327453545</v>
      </c>
      <c r="AU529" s="17">
        <v>0.233242175691459</v>
      </c>
      <c r="AV529" s="17">
        <v>7.4172802361419501E-2</v>
      </c>
      <c r="AW529" s="17">
        <v>0.24490656619411</v>
      </c>
      <c r="AX529" s="17"/>
      <c r="AY529" s="17">
        <v>0.19189086209843001</v>
      </c>
      <c r="AZ529" s="17">
        <v>0.24242582024588299</v>
      </c>
      <c r="BA529" s="17">
        <v>0.25555416543168702</v>
      </c>
    </row>
    <row r="530" spans="2:53" x14ac:dyDescent="0.35">
      <c r="B530" t="s">
        <v>285</v>
      </c>
      <c r="C530" s="17">
        <v>0.164913545214738</v>
      </c>
      <c r="D530" s="17">
        <v>0.127631603423318</v>
      </c>
      <c r="E530" s="17">
        <v>0.202158760682243</v>
      </c>
      <c r="F530" s="17"/>
      <c r="G530" s="17">
        <v>0.183836851407985</v>
      </c>
      <c r="H530" s="17">
        <v>0.175785159376348</v>
      </c>
      <c r="I530" s="17">
        <v>0.165718772244037</v>
      </c>
      <c r="J530" s="17">
        <v>9.5561680157907905E-2</v>
      </c>
      <c r="K530" s="17"/>
      <c r="L530" s="17">
        <v>0.122963685805193</v>
      </c>
      <c r="M530" s="17">
        <v>0.15772857185990399</v>
      </c>
      <c r="N530" s="17">
        <v>0.15645318902511199</v>
      </c>
      <c r="O530" s="17">
        <v>0.225796533293804</v>
      </c>
      <c r="P530" s="17"/>
      <c r="Q530" s="17">
        <v>0.118452003252584</v>
      </c>
      <c r="R530" s="17">
        <v>0.11972190752831501</v>
      </c>
      <c r="S530" s="17">
        <v>0.18624147395694199</v>
      </c>
      <c r="T530" s="17">
        <v>0.24500960908664601</v>
      </c>
      <c r="U530" s="17">
        <v>0.15659757155970999</v>
      </c>
      <c r="V530" s="17">
        <v>0.129587652081985</v>
      </c>
      <c r="W530" s="17">
        <v>0.16560497819881401</v>
      </c>
      <c r="X530" s="17">
        <v>0.226930564841233</v>
      </c>
      <c r="Y530" s="17">
        <v>0.207592832034356</v>
      </c>
      <c r="Z530" s="17"/>
      <c r="AA530" s="17">
        <v>0.19748658868281699</v>
      </c>
      <c r="AB530" s="17">
        <v>0.181067591528251</v>
      </c>
      <c r="AC530" s="17">
        <v>0.127407457479741</v>
      </c>
      <c r="AD530" s="17">
        <v>0.118266427429066</v>
      </c>
      <c r="AE530" s="17">
        <v>0.139511325074793</v>
      </c>
      <c r="AF530" s="17"/>
      <c r="AG530" s="17">
        <v>0.17573211736017699</v>
      </c>
      <c r="AH530" s="17">
        <v>0.15308749197024801</v>
      </c>
      <c r="AI530" s="17"/>
      <c r="AJ530" s="17">
        <v>0.144161126306832</v>
      </c>
      <c r="AK530" s="17">
        <v>0.21374417533180001</v>
      </c>
      <c r="AL530" s="17">
        <v>0.15793368938963101</v>
      </c>
      <c r="AM530" s="17">
        <v>0.13828792769656501</v>
      </c>
      <c r="AN530" s="17"/>
      <c r="AO530" s="17">
        <v>0.17377758721240799</v>
      </c>
      <c r="AP530" s="17">
        <v>0.181287551040173</v>
      </c>
      <c r="AQ530" s="17">
        <v>0.154474149086503</v>
      </c>
      <c r="AR530" s="17"/>
      <c r="AS530" s="17">
        <v>0.103411881372191</v>
      </c>
      <c r="AT530" s="17">
        <v>0.194090161187119</v>
      </c>
      <c r="AU530" s="17">
        <v>0.21815356124526999</v>
      </c>
      <c r="AV530" s="17">
        <v>0.14978385654069701</v>
      </c>
      <c r="AW530" s="17">
        <v>0.20874348029186099</v>
      </c>
      <c r="AX530" s="17"/>
      <c r="AY530" s="17">
        <v>9.3625745175771505E-2</v>
      </c>
      <c r="AZ530" s="17">
        <v>0.19673242739657501</v>
      </c>
      <c r="BA530" s="17">
        <v>0.12118366362774299</v>
      </c>
    </row>
    <row r="531" spans="2:53" x14ac:dyDescent="0.35">
      <c r="B531" t="s">
        <v>92</v>
      </c>
      <c r="C531" s="17">
        <v>1.2356338708549399E-2</v>
      </c>
      <c r="D531" s="17">
        <v>1.7600846208376101E-2</v>
      </c>
      <c r="E531" s="17">
        <v>7.1169975566101997E-3</v>
      </c>
      <c r="F531" s="17"/>
      <c r="G531" s="17">
        <v>0</v>
      </c>
      <c r="H531" s="17">
        <v>1.29247822553544E-2</v>
      </c>
      <c r="I531" s="17">
        <v>8.2627176217734098E-3</v>
      </c>
      <c r="J531" s="17">
        <v>3.6662023251567498E-2</v>
      </c>
      <c r="K531" s="17"/>
      <c r="L531" s="17">
        <v>1.12139632738089E-2</v>
      </c>
      <c r="M531" s="17">
        <v>1.0757381832665501E-2</v>
      </c>
      <c r="N531" s="17">
        <v>1.7695541563809099E-2</v>
      </c>
      <c r="O531" s="17">
        <v>1.06039461711941E-2</v>
      </c>
      <c r="P531" s="17"/>
      <c r="Q531" s="17">
        <v>7.3237759654696697E-3</v>
      </c>
      <c r="R531" s="17">
        <v>1.1548347426418901E-2</v>
      </c>
      <c r="S531" s="17">
        <v>0</v>
      </c>
      <c r="T531" s="17">
        <v>1.1006050529134099E-2</v>
      </c>
      <c r="U531" s="17">
        <v>0</v>
      </c>
      <c r="V531" s="17">
        <v>0</v>
      </c>
      <c r="W531" s="17">
        <v>3.8119551703522998E-2</v>
      </c>
      <c r="X531" s="17">
        <v>5.3124091863551499E-2</v>
      </c>
      <c r="Y531" s="17">
        <v>1.41283087418936E-2</v>
      </c>
      <c r="Z531" s="17"/>
      <c r="AA531" s="17">
        <v>7.1859218482323104E-3</v>
      </c>
      <c r="AB531" s="17">
        <v>1.8252919433095E-2</v>
      </c>
      <c r="AC531" s="17">
        <v>1.47376891694112E-2</v>
      </c>
      <c r="AD531" s="17">
        <v>7.6908504506085704E-3</v>
      </c>
      <c r="AE531" s="17">
        <v>0</v>
      </c>
      <c r="AF531" s="17"/>
      <c r="AG531" s="17">
        <v>7.4462108417280397E-3</v>
      </c>
      <c r="AH531" s="17">
        <v>1.7723722944625799E-2</v>
      </c>
      <c r="AI531" s="17"/>
      <c r="AJ531" s="17">
        <v>8.0478004929448992E-3</v>
      </c>
      <c r="AK531" s="17">
        <v>1.5567427877743199E-2</v>
      </c>
      <c r="AL531" s="17">
        <v>1.4896044862905701E-2</v>
      </c>
      <c r="AM531" s="17">
        <v>1.0503067724163101E-2</v>
      </c>
      <c r="AN531" s="17"/>
      <c r="AO531" s="17">
        <v>1.1032973793403201E-2</v>
      </c>
      <c r="AP531" s="17">
        <v>9.1719372734178906E-3</v>
      </c>
      <c r="AQ531" s="17">
        <v>1.4587226137886501E-2</v>
      </c>
      <c r="AR531" s="17"/>
      <c r="AS531" s="17">
        <v>1.25194459168891E-2</v>
      </c>
      <c r="AT531" s="17">
        <v>9.8445460589884903E-3</v>
      </c>
      <c r="AU531" s="17">
        <v>0</v>
      </c>
      <c r="AV531" s="17">
        <v>0</v>
      </c>
      <c r="AW531" s="17">
        <v>0</v>
      </c>
      <c r="AX531" s="17"/>
      <c r="AY531" s="17">
        <v>9.8638540169942897E-3</v>
      </c>
      <c r="AZ531" s="17">
        <v>1.34553818906706E-2</v>
      </c>
      <c r="BA531" s="17">
        <v>9.6212060507865297E-3</v>
      </c>
    </row>
    <row r="532" spans="2:53" x14ac:dyDescent="0.35">
      <c r="B532" t="s">
        <v>286</v>
      </c>
      <c r="C532" s="17">
        <v>0.335732742400291</v>
      </c>
      <c r="D532" s="17">
        <v>0.39372689743359501</v>
      </c>
      <c r="E532" s="17">
        <v>0.27779571722719798</v>
      </c>
      <c r="F532" s="17"/>
      <c r="G532" s="17">
        <v>0.33789919433329701</v>
      </c>
      <c r="H532" s="17">
        <v>0.329643499335247</v>
      </c>
      <c r="I532" s="17">
        <v>0.340320490621766</v>
      </c>
      <c r="J532" s="17">
        <v>0.34449400763309201</v>
      </c>
      <c r="K532" s="17"/>
      <c r="L532" s="17">
        <v>0.39028903387055403</v>
      </c>
      <c r="M532" s="17">
        <v>0.351315811170616</v>
      </c>
      <c r="N532" s="17">
        <v>0.34655024623035502</v>
      </c>
      <c r="O532" s="17">
        <v>0.248429083690412</v>
      </c>
      <c r="P532" s="17"/>
      <c r="Q532" s="17">
        <v>0.410719904166299</v>
      </c>
      <c r="R532" s="17">
        <v>0.32579179285335302</v>
      </c>
      <c r="S532" s="17">
        <v>0.31396458326649002</v>
      </c>
      <c r="T532" s="17">
        <v>0.33629890874453</v>
      </c>
      <c r="U532" s="17">
        <v>0.34146002354268901</v>
      </c>
      <c r="V532" s="17">
        <v>0.41615377029067602</v>
      </c>
      <c r="W532" s="17">
        <v>0.237814634717252</v>
      </c>
      <c r="X532" s="17">
        <v>0.18972042355820601</v>
      </c>
      <c r="Y532" s="17">
        <v>0.32027604162655898</v>
      </c>
      <c r="Z532" s="17"/>
      <c r="AA532" s="17">
        <v>0.25726989107207598</v>
      </c>
      <c r="AB532" s="17">
        <v>0.30131819635621498</v>
      </c>
      <c r="AC532" s="17">
        <v>0.36194303047661203</v>
      </c>
      <c r="AD532" s="17">
        <v>0.49927521125721203</v>
      </c>
      <c r="AE532" s="17">
        <v>0.34455749682914</v>
      </c>
      <c r="AF532" s="17"/>
      <c r="AG532" s="17">
        <v>0.35158683743803598</v>
      </c>
      <c r="AH532" s="17">
        <v>0.31840223246431698</v>
      </c>
      <c r="AI532" s="17"/>
      <c r="AJ532" s="17">
        <v>0.37075421766858702</v>
      </c>
      <c r="AK532" s="17">
        <v>0.30314604880747797</v>
      </c>
      <c r="AL532" s="17">
        <v>0.34032398061424501</v>
      </c>
      <c r="AM532" s="17">
        <v>0.33489734601850601</v>
      </c>
      <c r="AN532" s="17"/>
      <c r="AO532" s="17">
        <v>0.33457420700988499</v>
      </c>
      <c r="AP532" s="17">
        <v>0.32254611274823602</v>
      </c>
      <c r="AQ532" s="17">
        <v>0.34395337251158098</v>
      </c>
      <c r="AR532" s="17"/>
      <c r="AS532" s="17">
        <v>0.40932265575566601</v>
      </c>
      <c r="AT532" s="17">
        <v>0.30395324326635398</v>
      </c>
      <c r="AU532" s="17">
        <v>0.32647988875415301</v>
      </c>
      <c r="AV532" s="17">
        <v>0.77604334109788398</v>
      </c>
      <c r="AW532" s="17">
        <v>0.26610843194012801</v>
      </c>
      <c r="AX532" s="17"/>
      <c r="AY532" s="17">
        <v>0.47450343436286901</v>
      </c>
      <c r="AZ532" s="17">
        <v>0.304375898370432</v>
      </c>
      <c r="BA532" s="17">
        <v>0.36157393345899902</v>
      </c>
    </row>
    <row r="533" spans="2:53" x14ac:dyDescent="0.35">
      <c r="B533" t="s">
        <v>287</v>
      </c>
      <c r="C533" s="17">
        <v>0.406566716425736</v>
      </c>
      <c r="D533" s="17">
        <v>0.34225016184627399</v>
      </c>
      <c r="E533" s="17">
        <v>0.47081991296902498</v>
      </c>
      <c r="F533" s="17"/>
      <c r="G533" s="17">
        <v>0.47605477790012701</v>
      </c>
      <c r="H533" s="17">
        <v>0.40439348461268398</v>
      </c>
      <c r="I533" s="17">
        <v>0.40329575339849599</v>
      </c>
      <c r="J533" s="17">
        <v>0.34731814323299798</v>
      </c>
      <c r="K533" s="17"/>
      <c r="L533" s="17">
        <v>0.34656034869559399</v>
      </c>
      <c r="M533" s="17">
        <v>0.39418171262791901</v>
      </c>
      <c r="N533" s="17">
        <v>0.40336282120490902</v>
      </c>
      <c r="O533" s="17">
        <v>0.48869969218404802</v>
      </c>
      <c r="P533" s="17"/>
      <c r="Q533" s="17">
        <v>0.36000376000714401</v>
      </c>
      <c r="R533" s="17">
        <v>0.41811813241763601</v>
      </c>
      <c r="S533" s="17">
        <v>0.411352284632787</v>
      </c>
      <c r="T533" s="17">
        <v>0.480297448075232</v>
      </c>
      <c r="U533" s="17">
        <v>0.407405040619091</v>
      </c>
      <c r="V533" s="17">
        <v>0.35939442037668801</v>
      </c>
      <c r="W533" s="17">
        <v>0.39488816110598002</v>
      </c>
      <c r="X533" s="17">
        <v>0.45107113376590502</v>
      </c>
      <c r="Y533" s="17">
        <v>0.41900168528301102</v>
      </c>
      <c r="Z533" s="17"/>
      <c r="AA533" s="17">
        <v>0.462248013170315</v>
      </c>
      <c r="AB533" s="17">
        <v>0.44848984720909801</v>
      </c>
      <c r="AC533" s="17">
        <v>0.34239831702552498</v>
      </c>
      <c r="AD533" s="17">
        <v>0.33289419514784901</v>
      </c>
      <c r="AE533" s="17">
        <v>0.33922761017953401</v>
      </c>
      <c r="AF533" s="17"/>
      <c r="AG533" s="17">
        <v>0.40804881407487997</v>
      </c>
      <c r="AH533" s="17">
        <v>0.404946598218204</v>
      </c>
      <c r="AI533" s="17"/>
      <c r="AJ533" s="17">
        <v>0.40958763287015598</v>
      </c>
      <c r="AK533" s="17">
        <v>0.43267679084013599</v>
      </c>
      <c r="AL533" s="17">
        <v>0.38049587966054499</v>
      </c>
      <c r="AM533" s="17">
        <v>0.399979517298998</v>
      </c>
      <c r="AN533" s="17"/>
      <c r="AO533" s="17">
        <v>0.44570171331022701</v>
      </c>
      <c r="AP533" s="17">
        <v>0.42353236778775899</v>
      </c>
      <c r="AQ533" s="17">
        <v>0.37905306369896802</v>
      </c>
      <c r="AR533" s="17"/>
      <c r="AS533" s="17">
        <v>0.348578441557089</v>
      </c>
      <c r="AT533" s="17">
        <v>0.43836748864066399</v>
      </c>
      <c r="AU533" s="17">
        <v>0.45139573693672902</v>
      </c>
      <c r="AV533" s="17">
        <v>0.223956658902116</v>
      </c>
      <c r="AW533" s="17">
        <v>0.45365004648597101</v>
      </c>
      <c r="AX533" s="17"/>
      <c r="AY533" s="17">
        <v>0.28551660727420097</v>
      </c>
      <c r="AZ533" s="17">
        <v>0.43915824764245798</v>
      </c>
      <c r="BA533" s="17">
        <v>0.37673782905942999</v>
      </c>
    </row>
    <row r="534" spans="2:53" x14ac:dyDescent="0.35">
      <c r="B534" t="s">
        <v>95</v>
      </c>
      <c r="C534" s="17">
        <v>-7.0833974025444807E-2</v>
      </c>
      <c r="D534" s="17">
        <v>5.1476735587320598E-2</v>
      </c>
      <c r="E534" s="17">
        <v>-0.193024195741827</v>
      </c>
      <c r="F534" s="17"/>
      <c r="G534" s="17">
        <v>-0.13815558356683</v>
      </c>
      <c r="H534" s="17">
        <v>-7.4749985277437106E-2</v>
      </c>
      <c r="I534" s="17">
        <v>-6.2975262776730295E-2</v>
      </c>
      <c r="J534" s="17">
        <v>-2.82413559990652E-3</v>
      </c>
      <c r="K534" s="17"/>
      <c r="L534" s="17">
        <v>4.3728685174960598E-2</v>
      </c>
      <c r="M534" s="17">
        <v>-4.2865901457302097E-2</v>
      </c>
      <c r="N534" s="17">
        <v>-5.6812574974554303E-2</v>
      </c>
      <c r="O534" s="17">
        <v>-0.24027060849363599</v>
      </c>
      <c r="P534" s="17"/>
      <c r="Q534" s="17">
        <v>5.0716144159155201E-2</v>
      </c>
      <c r="R534" s="17">
        <v>-9.2326339564282794E-2</v>
      </c>
      <c r="S534" s="17">
        <v>-9.7387701366296903E-2</v>
      </c>
      <c r="T534" s="17">
        <v>-0.143998539330703</v>
      </c>
      <c r="U534" s="17">
        <v>-6.5945017076402795E-2</v>
      </c>
      <c r="V534" s="17">
        <v>5.6759349913988399E-2</v>
      </c>
      <c r="W534" s="17">
        <v>-0.15707352638872801</v>
      </c>
      <c r="X534" s="17">
        <v>-0.26135071020769901</v>
      </c>
      <c r="Y534" s="17">
        <v>-9.8725643656451798E-2</v>
      </c>
      <c r="Z534" s="17"/>
      <c r="AA534" s="17">
        <v>-0.20497812209824001</v>
      </c>
      <c r="AB534" s="17">
        <v>-0.147171650852883</v>
      </c>
      <c r="AC534" s="17">
        <v>1.9544713451087301E-2</v>
      </c>
      <c r="AD534" s="17">
        <v>0.16638101610936301</v>
      </c>
      <c r="AE534" s="17">
        <v>5.3298866496055402E-3</v>
      </c>
      <c r="AF534" s="17"/>
      <c r="AG534" s="17">
        <v>-5.6461976636844297E-2</v>
      </c>
      <c r="AH534" s="17">
        <v>-8.6544365753887201E-2</v>
      </c>
      <c r="AI534" s="17"/>
      <c r="AJ534" s="17">
        <v>-3.8833415201568799E-2</v>
      </c>
      <c r="AK534" s="17">
        <v>-0.12953074203265799</v>
      </c>
      <c r="AL534" s="17">
        <v>-4.01718990462996E-2</v>
      </c>
      <c r="AM534" s="17">
        <v>-6.5082171280492498E-2</v>
      </c>
      <c r="AN534" s="17"/>
      <c r="AO534" s="17">
        <v>-0.111127506300342</v>
      </c>
      <c r="AP534" s="17">
        <v>-0.10098625503952301</v>
      </c>
      <c r="AQ534" s="17">
        <v>-3.5099691187387302E-2</v>
      </c>
      <c r="AR534" s="17"/>
      <c r="AS534" s="17">
        <v>6.0744214198576799E-2</v>
      </c>
      <c r="AT534" s="17">
        <v>-0.13441424537430999</v>
      </c>
      <c r="AU534" s="17">
        <v>-0.12491584818257601</v>
      </c>
      <c r="AV534" s="17">
        <v>0.55208668219576795</v>
      </c>
      <c r="AW534" s="17">
        <v>-0.187541614545844</v>
      </c>
      <c r="AX534" s="17"/>
      <c r="AY534" s="17">
        <v>0.18898682708866699</v>
      </c>
      <c r="AZ534" s="17">
        <v>-0.13478234927202601</v>
      </c>
      <c r="BA534" s="17">
        <v>-1.5163895600431101E-2</v>
      </c>
    </row>
    <row r="535" spans="2:53" x14ac:dyDescent="0.35">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row>
    <row r="536" spans="2:53" x14ac:dyDescent="0.35">
      <c r="B536" s="6" t="s">
        <v>294</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row>
    <row r="537" spans="2:53" x14ac:dyDescent="0.35">
      <c r="B537" s="24" t="s">
        <v>84</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row>
    <row r="538" spans="2:53" x14ac:dyDescent="0.35">
      <c r="B538" t="s">
        <v>281</v>
      </c>
      <c r="C538" s="17">
        <v>0.252870934288833</v>
      </c>
      <c r="D538" s="17">
        <v>0.207190263573931</v>
      </c>
      <c r="E538" s="17">
        <v>0.29850660511830301</v>
      </c>
      <c r="F538" s="17"/>
      <c r="G538" s="17">
        <v>0.31794411109388099</v>
      </c>
      <c r="H538" s="17">
        <v>0.25729210469901898</v>
      </c>
      <c r="I538" s="17">
        <v>0.25973645143815899</v>
      </c>
      <c r="J538" s="17">
        <v>0.13952358734817399</v>
      </c>
      <c r="K538" s="17"/>
      <c r="L538" s="17">
        <v>0.21056360463468901</v>
      </c>
      <c r="M538" s="17">
        <v>0.28445439966252101</v>
      </c>
      <c r="N538" s="17">
        <v>0.23112934475909599</v>
      </c>
      <c r="O538" s="17">
        <v>0.281860128849997</v>
      </c>
      <c r="P538" s="17"/>
      <c r="Q538" s="17">
        <v>0.25188092114184601</v>
      </c>
      <c r="R538" s="17">
        <v>0.221911574333858</v>
      </c>
      <c r="S538" s="17">
        <v>0.31946545636131601</v>
      </c>
      <c r="T538" s="17">
        <v>0.225238248155091</v>
      </c>
      <c r="U538" s="17">
        <v>0.29022218747182199</v>
      </c>
      <c r="V538" s="17">
        <v>0.242276916233576</v>
      </c>
      <c r="W538" s="17">
        <v>0.27168071718180797</v>
      </c>
      <c r="X538" s="17">
        <v>0.20615806686204</v>
      </c>
      <c r="Y538" s="17">
        <v>0.25458330785112498</v>
      </c>
      <c r="Z538" s="17"/>
      <c r="AA538" s="17">
        <v>0.254157427821673</v>
      </c>
      <c r="AB538" s="17">
        <v>0.23259712071803401</v>
      </c>
      <c r="AC538" s="17">
        <v>0.21979119588132501</v>
      </c>
      <c r="AD538" s="17">
        <v>0.34454428187154001</v>
      </c>
      <c r="AE538" s="17">
        <v>0.30361953243331102</v>
      </c>
      <c r="AF538" s="17"/>
      <c r="AG538" s="17">
        <v>0.27114960392582699</v>
      </c>
      <c r="AH538" s="17">
        <v>0.23289006089264599</v>
      </c>
      <c r="AI538" s="17"/>
      <c r="AJ538" s="17">
        <v>0.27466707501155402</v>
      </c>
      <c r="AK538" s="17">
        <v>0.239793383729061</v>
      </c>
      <c r="AL538" s="17">
        <v>0.237740692904301</v>
      </c>
      <c r="AM538" s="17">
        <v>0.26097902190614197</v>
      </c>
      <c r="AN538" s="17"/>
      <c r="AO538" s="17">
        <v>0.26303597031681902</v>
      </c>
      <c r="AP538" s="17">
        <v>0.25842131654164602</v>
      </c>
      <c r="AQ538" s="17">
        <v>0.24389465750447201</v>
      </c>
      <c r="AR538" s="17"/>
      <c r="AS538" s="17">
        <v>0.18371360606074999</v>
      </c>
      <c r="AT538" s="17">
        <v>0.32314118458080199</v>
      </c>
      <c r="AU538" s="17">
        <v>0.26097207313383097</v>
      </c>
      <c r="AV538" s="17">
        <v>0.51336800117425896</v>
      </c>
      <c r="AW538" s="17">
        <v>0.25648467988613199</v>
      </c>
      <c r="AX538" s="17"/>
      <c r="AY538" s="17">
        <v>0.144573304848062</v>
      </c>
      <c r="AZ538" s="17">
        <v>0.31156257486783401</v>
      </c>
      <c r="BA538" s="17">
        <v>0.257770801858617</v>
      </c>
    </row>
    <row r="539" spans="2:53" x14ac:dyDescent="0.35">
      <c r="B539" t="s">
        <v>282</v>
      </c>
      <c r="C539" s="17">
        <v>0.45523403733783402</v>
      </c>
      <c r="D539" s="17">
        <v>0.463234107776055</v>
      </c>
      <c r="E539" s="17">
        <v>0.44724184774390702</v>
      </c>
      <c r="F539" s="17"/>
      <c r="G539" s="17">
        <v>0.43371690736132701</v>
      </c>
      <c r="H539" s="17">
        <v>0.46968117794088998</v>
      </c>
      <c r="I539" s="17">
        <v>0.448111143503372</v>
      </c>
      <c r="J539" s="17">
        <v>0.44125714237913599</v>
      </c>
      <c r="K539" s="17"/>
      <c r="L539" s="17">
        <v>0.45627676666017097</v>
      </c>
      <c r="M539" s="17">
        <v>0.44646967402361198</v>
      </c>
      <c r="N539" s="17">
        <v>0.45564077716659201</v>
      </c>
      <c r="O539" s="17">
        <v>0.464685832616543</v>
      </c>
      <c r="P539" s="17"/>
      <c r="Q539" s="17">
        <v>0.44882657241814</v>
      </c>
      <c r="R539" s="17">
        <v>0.50437909961216498</v>
      </c>
      <c r="S539" s="17">
        <v>0.45142320759518501</v>
      </c>
      <c r="T539" s="17">
        <v>0.48113194814231502</v>
      </c>
      <c r="U539" s="17">
        <v>0.441984002037627</v>
      </c>
      <c r="V539" s="17">
        <v>0.34969075132705402</v>
      </c>
      <c r="W539" s="17">
        <v>0.44860370534444599</v>
      </c>
      <c r="X539" s="17">
        <v>0.444673956084847</v>
      </c>
      <c r="Y539" s="17">
        <v>0.492816769018666</v>
      </c>
      <c r="Z539" s="17"/>
      <c r="AA539" s="17">
        <v>0.49724608685109201</v>
      </c>
      <c r="AB539" s="17">
        <v>0.47357981397924098</v>
      </c>
      <c r="AC539" s="17">
        <v>0.446954062806866</v>
      </c>
      <c r="AD539" s="17">
        <v>0.39021775043273699</v>
      </c>
      <c r="AE539" s="17">
        <v>0.42090025179222901</v>
      </c>
      <c r="AF539" s="17"/>
      <c r="AG539" s="17">
        <v>0.44370798558721902</v>
      </c>
      <c r="AH539" s="17">
        <v>0.467833454328271</v>
      </c>
      <c r="AI539" s="17"/>
      <c r="AJ539" s="17">
        <v>0.45942609069040602</v>
      </c>
      <c r="AK539" s="17">
        <v>0.47648832096645499</v>
      </c>
      <c r="AL539" s="17">
        <v>0.47629749524273901</v>
      </c>
      <c r="AM539" s="17">
        <v>0.41030692475385999</v>
      </c>
      <c r="AN539" s="17"/>
      <c r="AO539" s="17">
        <v>0.487271849018032</v>
      </c>
      <c r="AP539" s="17">
        <v>0.46553769194233802</v>
      </c>
      <c r="AQ539" s="17">
        <v>0.435405089803927</v>
      </c>
      <c r="AR539" s="17"/>
      <c r="AS539" s="17">
        <v>0.448169099433191</v>
      </c>
      <c r="AT539" s="17">
        <v>0.47310047572776698</v>
      </c>
      <c r="AU539" s="17">
        <v>0.46158467181964302</v>
      </c>
      <c r="AV539" s="17">
        <v>0.22223041861308099</v>
      </c>
      <c r="AW539" s="17">
        <v>0.463794022883326</v>
      </c>
      <c r="AX539" s="17"/>
      <c r="AY539" s="17">
        <v>0.42429458932284198</v>
      </c>
      <c r="AZ539" s="17">
        <v>0.47318515495484897</v>
      </c>
      <c r="BA539" s="17">
        <v>0.442029908728719</v>
      </c>
    </row>
    <row r="540" spans="2:53" x14ac:dyDescent="0.35">
      <c r="B540" t="s">
        <v>283</v>
      </c>
      <c r="C540" s="17">
        <v>0.192355340901433</v>
      </c>
      <c r="D540" s="17">
        <v>0.205931286114445</v>
      </c>
      <c r="E540" s="17">
        <v>0.178792769309467</v>
      </c>
      <c r="F540" s="17"/>
      <c r="G540" s="17">
        <v>0.17660512040377099</v>
      </c>
      <c r="H540" s="17">
        <v>0.18006474629958699</v>
      </c>
      <c r="I540" s="17">
        <v>0.18697252035853301</v>
      </c>
      <c r="J540" s="17">
        <v>0.278285025233034</v>
      </c>
      <c r="K540" s="17"/>
      <c r="L540" s="17">
        <v>0.22429721574766601</v>
      </c>
      <c r="M540" s="17">
        <v>0.16812782902571899</v>
      </c>
      <c r="N540" s="17">
        <v>0.199784634590223</v>
      </c>
      <c r="O540" s="17">
        <v>0.17728637133571701</v>
      </c>
      <c r="P540" s="17"/>
      <c r="Q540" s="17">
        <v>0.19580986199550299</v>
      </c>
      <c r="R540" s="17">
        <v>0.170951304357435</v>
      </c>
      <c r="S540" s="17">
        <v>0.112760642511238</v>
      </c>
      <c r="T540" s="17">
        <v>0.226521620160512</v>
      </c>
      <c r="U540" s="17">
        <v>0.17100032619922501</v>
      </c>
      <c r="V540" s="17">
        <v>0.26866953795034598</v>
      </c>
      <c r="W540" s="17">
        <v>0.19409326616011899</v>
      </c>
      <c r="X540" s="17">
        <v>0.259036335193365</v>
      </c>
      <c r="Y540" s="17">
        <v>0.16505212313113199</v>
      </c>
      <c r="Z540" s="17"/>
      <c r="AA540" s="17">
        <v>0.19292061864958099</v>
      </c>
      <c r="AB540" s="17">
        <v>0.16537587345354399</v>
      </c>
      <c r="AC540" s="17">
        <v>0.21774291993180001</v>
      </c>
      <c r="AD540" s="17">
        <v>0.18612213671415301</v>
      </c>
      <c r="AE540" s="17">
        <v>0.27548021577445903</v>
      </c>
      <c r="AF540" s="17"/>
      <c r="AG540" s="17">
        <v>0.18853922049448499</v>
      </c>
      <c r="AH540" s="17">
        <v>0.19652683807437399</v>
      </c>
      <c r="AI540" s="17"/>
      <c r="AJ540" s="17">
        <v>0.17798239182508799</v>
      </c>
      <c r="AK540" s="17">
        <v>0.196484249105328</v>
      </c>
      <c r="AL540" s="17">
        <v>0.171242559597752</v>
      </c>
      <c r="AM540" s="17">
        <v>0.219687752893031</v>
      </c>
      <c r="AN540" s="17"/>
      <c r="AO540" s="17">
        <v>0.17799002532507599</v>
      </c>
      <c r="AP540" s="17">
        <v>0.19397424312456801</v>
      </c>
      <c r="AQ540" s="17">
        <v>0.198380018389993</v>
      </c>
      <c r="AR540" s="17"/>
      <c r="AS540" s="17">
        <v>0.248038502636898</v>
      </c>
      <c r="AT540" s="17">
        <v>0.13255520529624401</v>
      </c>
      <c r="AU540" s="17">
        <v>0.14580046396447499</v>
      </c>
      <c r="AV540" s="17">
        <v>0.18366169945896399</v>
      </c>
      <c r="AW540" s="17">
        <v>0.19017676162814201</v>
      </c>
      <c r="AX540" s="17"/>
      <c r="AY540" s="17">
        <v>0.27388698165427</v>
      </c>
      <c r="AZ540" s="17">
        <v>0.13716028007830999</v>
      </c>
      <c r="BA540" s="17">
        <v>0.202513531055343</v>
      </c>
    </row>
    <row r="541" spans="2:53" x14ac:dyDescent="0.35">
      <c r="B541" t="s">
        <v>284</v>
      </c>
      <c r="C541" s="17">
        <v>6.5933377929797005E-2</v>
      </c>
      <c r="D541" s="17">
        <v>8.9562705870482096E-2</v>
      </c>
      <c r="E541" s="17">
        <v>4.2327327165947198E-2</v>
      </c>
      <c r="F541" s="17"/>
      <c r="G541" s="17">
        <v>4.9683790815002599E-2</v>
      </c>
      <c r="H541" s="17">
        <v>4.8503805160813401E-2</v>
      </c>
      <c r="I541" s="17">
        <v>7.9399004540967794E-2</v>
      </c>
      <c r="J541" s="17">
        <v>0.11533742744761</v>
      </c>
      <c r="K541" s="17"/>
      <c r="L541" s="17">
        <v>8.9450475388500594E-2</v>
      </c>
      <c r="M541" s="17">
        <v>7.7379100543157497E-2</v>
      </c>
      <c r="N541" s="17">
        <v>5.8653314169344398E-2</v>
      </c>
      <c r="O541" s="17">
        <v>3.5301550777419602E-2</v>
      </c>
      <c r="P541" s="17"/>
      <c r="Q541" s="17">
        <v>5.2073962020709803E-2</v>
      </c>
      <c r="R541" s="17">
        <v>8.0195551661316394E-2</v>
      </c>
      <c r="S541" s="17">
        <v>9.6931229213852305E-2</v>
      </c>
      <c r="T541" s="17">
        <v>5.6102133012948099E-2</v>
      </c>
      <c r="U541" s="17">
        <v>6.1814034748720603E-2</v>
      </c>
      <c r="V541" s="17">
        <v>9.1751615914653598E-2</v>
      </c>
      <c r="W541" s="17">
        <v>3.8381607925979097E-2</v>
      </c>
      <c r="X541" s="17">
        <v>5.36035327593858E-2</v>
      </c>
      <c r="Y541" s="17">
        <v>5.8561185913872597E-2</v>
      </c>
      <c r="Z541" s="17"/>
      <c r="AA541" s="17">
        <v>2.8472652384468201E-2</v>
      </c>
      <c r="AB541" s="17">
        <v>8.6542148472117705E-2</v>
      </c>
      <c r="AC541" s="17">
        <v>8.3141021403889806E-2</v>
      </c>
      <c r="AD541" s="17">
        <v>5.2889140054648703E-2</v>
      </c>
      <c r="AE541" s="17">
        <v>0</v>
      </c>
      <c r="AF541" s="17"/>
      <c r="AG541" s="17">
        <v>6.9257968322651298E-2</v>
      </c>
      <c r="AH541" s="17">
        <v>6.2299184574753301E-2</v>
      </c>
      <c r="AI541" s="17"/>
      <c r="AJ541" s="17">
        <v>5.4588151807786499E-2</v>
      </c>
      <c r="AK541" s="17">
        <v>6.64228993356554E-2</v>
      </c>
      <c r="AL541" s="17">
        <v>7.2445953578286496E-2</v>
      </c>
      <c r="AM541" s="17">
        <v>6.9562787837248202E-2</v>
      </c>
      <c r="AN541" s="17"/>
      <c r="AO541" s="17">
        <v>5.0045352904674503E-2</v>
      </c>
      <c r="AP541" s="17">
        <v>5.2571184927506197E-2</v>
      </c>
      <c r="AQ541" s="17">
        <v>8.0557459256461295E-2</v>
      </c>
      <c r="AR541" s="17"/>
      <c r="AS541" s="17">
        <v>8.0138474502440604E-2</v>
      </c>
      <c r="AT541" s="17">
        <v>4.5733807009195701E-2</v>
      </c>
      <c r="AU541" s="17">
        <v>8.8671831573249899E-2</v>
      </c>
      <c r="AV541" s="17">
        <v>8.0739880753695994E-2</v>
      </c>
      <c r="AW541" s="17">
        <v>6.4252371687774604E-2</v>
      </c>
      <c r="AX541" s="17"/>
      <c r="AY541" s="17">
        <v>0.110425315738248</v>
      </c>
      <c r="AZ541" s="17">
        <v>5.2835427104178503E-2</v>
      </c>
      <c r="BA541" s="17">
        <v>6.6108297591666296E-2</v>
      </c>
    </row>
    <row r="542" spans="2:53" x14ac:dyDescent="0.35">
      <c r="B542" t="s">
        <v>285</v>
      </c>
      <c r="C542" s="17">
        <v>1.5735492702737199E-2</v>
      </c>
      <c r="D542" s="17">
        <v>1.8133762973508698E-2</v>
      </c>
      <c r="E542" s="17">
        <v>1.3339584960486799E-2</v>
      </c>
      <c r="F542" s="17"/>
      <c r="G542" s="17">
        <v>1.47429514602457E-2</v>
      </c>
      <c r="H542" s="17">
        <v>1.8980555944872801E-2</v>
      </c>
      <c r="I542" s="17">
        <v>1.1290614260414901E-2</v>
      </c>
      <c r="J542" s="17">
        <v>1.7099673229525401E-2</v>
      </c>
      <c r="K542" s="17"/>
      <c r="L542" s="17">
        <v>8.1979742951633003E-3</v>
      </c>
      <c r="M542" s="17">
        <v>1.10800980264355E-2</v>
      </c>
      <c r="N542" s="17">
        <v>2.3721622832439799E-2</v>
      </c>
      <c r="O542" s="17">
        <v>2.1752770502943702E-2</v>
      </c>
      <c r="P542" s="17"/>
      <c r="Q542" s="17">
        <v>2.2020194385062201E-2</v>
      </c>
      <c r="R542" s="17">
        <v>1.6482017326051299E-2</v>
      </c>
      <c r="S542" s="17">
        <v>9.7097321592046707E-3</v>
      </c>
      <c r="T542" s="17">
        <v>0</v>
      </c>
      <c r="U542" s="17">
        <v>3.49794495426047E-2</v>
      </c>
      <c r="V542" s="17">
        <v>2.41466316117427E-2</v>
      </c>
      <c r="W542" s="17">
        <v>0</v>
      </c>
      <c r="X542" s="17">
        <v>1.8532685599452699E-2</v>
      </c>
      <c r="Y542" s="17">
        <v>1.5010212671824801E-2</v>
      </c>
      <c r="Z542" s="17"/>
      <c r="AA542" s="17">
        <v>1.5387152531462601E-2</v>
      </c>
      <c r="AB542" s="17">
        <v>1.15138991800969E-2</v>
      </c>
      <c r="AC542" s="17">
        <v>8.0987588579006006E-3</v>
      </c>
      <c r="AD542" s="17">
        <v>1.8535840476312099E-2</v>
      </c>
      <c r="AE542" s="17">
        <v>0</v>
      </c>
      <c r="AF542" s="17"/>
      <c r="AG542" s="17">
        <v>1.7663950914404699E-2</v>
      </c>
      <c r="AH542" s="17">
        <v>1.3627446540604099E-2</v>
      </c>
      <c r="AI542" s="17"/>
      <c r="AJ542" s="17">
        <v>1.6607226239016101E-2</v>
      </c>
      <c r="AK542" s="17">
        <v>1.1078785769276799E-2</v>
      </c>
      <c r="AL542" s="17">
        <v>2.06831312271436E-2</v>
      </c>
      <c r="AM542" s="17">
        <v>1.53989386190992E-2</v>
      </c>
      <c r="AN542" s="17"/>
      <c r="AO542" s="17">
        <v>8.4679969327618003E-3</v>
      </c>
      <c r="AP542" s="17">
        <v>1.7576451961611499E-2</v>
      </c>
      <c r="AQ542" s="17">
        <v>1.8734402382123198E-2</v>
      </c>
      <c r="AR542" s="17"/>
      <c r="AS542" s="17">
        <v>2.4795546662851099E-2</v>
      </c>
      <c r="AT542" s="17">
        <v>1.3691611643813001E-2</v>
      </c>
      <c r="AU542" s="17">
        <v>2.9564113860310201E-2</v>
      </c>
      <c r="AV542" s="17">
        <v>0</v>
      </c>
      <c r="AW542" s="17">
        <v>5.8276366569950597E-3</v>
      </c>
      <c r="AX542" s="17"/>
      <c r="AY542" s="17">
        <v>2.56985114017949E-2</v>
      </c>
      <c r="AZ542" s="17">
        <v>1.07853143246147E-2</v>
      </c>
      <c r="BA542" s="17">
        <v>2.1260202102161702E-2</v>
      </c>
    </row>
    <row r="543" spans="2:53" x14ac:dyDescent="0.35">
      <c r="B543" t="s">
        <v>92</v>
      </c>
      <c r="C543" s="17">
        <v>1.7870816839365498E-2</v>
      </c>
      <c r="D543" s="17">
        <v>1.5947873691578799E-2</v>
      </c>
      <c r="E543" s="17">
        <v>1.9791865701889198E-2</v>
      </c>
      <c r="F543" s="17"/>
      <c r="G543" s="17">
        <v>7.3071188657721602E-3</v>
      </c>
      <c r="H543" s="17">
        <v>2.5477609954818101E-2</v>
      </c>
      <c r="I543" s="17">
        <v>1.44902658985528E-2</v>
      </c>
      <c r="J543" s="17">
        <v>8.4971443625198196E-3</v>
      </c>
      <c r="K543" s="17"/>
      <c r="L543" s="17">
        <v>1.12139632738089E-2</v>
      </c>
      <c r="M543" s="17">
        <v>1.24888987185553E-2</v>
      </c>
      <c r="N543" s="17">
        <v>3.10703064823055E-2</v>
      </c>
      <c r="O543" s="17">
        <v>1.91133459173796E-2</v>
      </c>
      <c r="P543" s="17"/>
      <c r="Q543" s="17">
        <v>2.9388488038738499E-2</v>
      </c>
      <c r="R543" s="17">
        <v>6.0804527091756896E-3</v>
      </c>
      <c r="S543" s="17">
        <v>9.7097321592046707E-3</v>
      </c>
      <c r="T543" s="17">
        <v>1.1006050529134099E-2</v>
      </c>
      <c r="U543" s="17">
        <v>0</v>
      </c>
      <c r="V543" s="17">
        <v>2.34645469626267E-2</v>
      </c>
      <c r="W543" s="17">
        <v>4.7240703387647902E-2</v>
      </c>
      <c r="X543" s="17">
        <v>1.7995423500910299E-2</v>
      </c>
      <c r="Y543" s="17">
        <v>1.39764014133797E-2</v>
      </c>
      <c r="Z543" s="17"/>
      <c r="AA543" s="17">
        <v>1.1816061761723401E-2</v>
      </c>
      <c r="AB543" s="17">
        <v>3.03911441969658E-2</v>
      </c>
      <c r="AC543" s="17">
        <v>2.42720411182193E-2</v>
      </c>
      <c r="AD543" s="17">
        <v>7.6908504506085704E-3</v>
      </c>
      <c r="AE543" s="17">
        <v>0</v>
      </c>
      <c r="AF543" s="17"/>
      <c r="AG543" s="17">
        <v>9.6812707554120997E-3</v>
      </c>
      <c r="AH543" s="17">
        <v>2.6823015589352201E-2</v>
      </c>
      <c r="AI543" s="17"/>
      <c r="AJ543" s="17">
        <v>1.6729064426149801E-2</v>
      </c>
      <c r="AK543" s="17">
        <v>9.7323610942241096E-3</v>
      </c>
      <c r="AL543" s="17">
        <v>2.1590167449778E-2</v>
      </c>
      <c r="AM543" s="17">
        <v>2.40645739906198E-2</v>
      </c>
      <c r="AN543" s="17"/>
      <c r="AO543" s="17">
        <v>1.31888055026368E-2</v>
      </c>
      <c r="AP543" s="17">
        <v>1.19191115023297E-2</v>
      </c>
      <c r="AQ543" s="17">
        <v>2.30283726630243E-2</v>
      </c>
      <c r="AR543" s="17"/>
      <c r="AS543" s="17">
        <v>1.5144770703870001E-2</v>
      </c>
      <c r="AT543" s="17">
        <v>1.17777157421781E-2</v>
      </c>
      <c r="AU543" s="17">
        <v>1.3406845648490999E-2</v>
      </c>
      <c r="AV543" s="17">
        <v>0</v>
      </c>
      <c r="AW543" s="17">
        <v>1.9464527257629899E-2</v>
      </c>
      <c r="AX543" s="17"/>
      <c r="AY543" s="17">
        <v>2.1121297034783701E-2</v>
      </c>
      <c r="AZ543" s="17">
        <v>1.4471248670213901E-2</v>
      </c>
      <c r="BA543" s="17">
        <v>1.03172586634934E-2</v>
      </c>
    </row>
    <row r="544" spans="2:53" x14ac:dyDescent="0.35">
      <c r="B544" t="s">
        <v>286</v>
      </c>
      <c r="C544" s="17">
        <v>0.70810497162666697</v>
      </c>
      <c r="D544" s="17">
        <v>0.670424371349986</v>
      </c>
      <c r="E544" s="17">
        <v>0.74574845286220903</v>
      </c>
      <c r="F544" s="17"/>
      <c r="G544" s="17">
        <v>0.75166101845520805</v>
      </c>
      <c r="H544" s="17">
        <v>0.72697328263990901</v>
      </c>
      <c r="I544" s="17">
        <v>0.70784759494153104</v>
      </c>
      <c r="J544" s="17">
        <v>0.58078072972730999</v>
      </c>
      <c r="K544" s="17"/>
      <c r="L544" s="17">
        <v>0.66684037129486096</v>
      </c>
      <c r="M544" s="17">
        <v>0.73092407368613299</v>
      </c>
      <c r="N544" s="17">
        <v>0.68677012192568798</v>
      </c>
      <c r="O544" s="17">
        <v>0.74654596146654095</v>
      </c>
      <c r="P544" s="17"/>
      <c r="Q544" s="17">
        <v>0.70070749355998596</v>
      </c>
      <c r="R544" s="17">
        <v>0.72629067394602198</v>
      </c>
      <c r="S544" s="17">
        <v>0.77088866395650002</v>
      </c>
      <c r="T544" s="17">
        <v>0.70637019629740605</v>
      </c>
      <c r="U544" s="17">
        <v>0.73220618950944905</v>
      </c>
      <c r="V544" s="17">
        <v>0.59196766756063102</v>
      </c>
      <c r="W544" s="17">
        <v>0.72028442252625402</v>
      </c>
      <c r="X544" s="17">
        <v>0.65083202294688602</v>
      </c>
      <c r="Y544" s="17">
        <v>0.74740007686979104</v>
      </c>
      <c r="Z544" s="17"/>
      <c r="AA544" s="17">
        <v>0.751403514672765</v>
      </c>
      <c r="AB544" s="17">
        <v>0.70617693469727505</v>
      </c>
      <c r="AC544" s="17">
        <v>0.66674525868819001</v>
      </c>
      <c r="AD544" s="17">
        <v>0.73476203230427695</v>
      </c>
      <c r="AE544" s="17">
        <v>0.72451978422554097</v>
      </c>
      <c r="AF544" s="17"/>
      <c r="AG544" s="17">
        <v>0.71485758951304701</v>
      </c>
      <c r="AH544" s="17">
        <v>0.70072351522091603</v>
      </c>
      <c r="AI544" s="17"/>
      <c r="AJ544" s="17">
        <v>0.73409316570195904</v>
      </c>
      <c r="AK544" s="17">
        <v>0.716281704695516</v>
      </c>
      <c r="AL544" s="17">
        <v>0.71403818814704001</v>
      </c>
      <c r="AM544" s="17">
        <v>0.67128594666000196</v>
      </c>
      <c r="AN544" s="17"/>
      <c r="AO544" s="17">
        <v>0.75030781933485002</v>
      </c>
      <c r="AP544" s="17">
        <v>0.72395900848398398</v>
      </c>
      <c r="AQ544" s="17">
        <v>0.67929974730839904</v>
      </c>
      <c r="AR544" s="17"/>
      <c r="AS544" s="17">
        <v>0.63188270549394099</v>
      </c>
      <c r="AT544" s="17">
        <v>0.79624166030856902</v>
      </c>
      <c r="AU544" s="17">
        <v>0.72255674495347399</v>
      </c>
      <c r="AV544" s="17">
        <v>0.73559841978733997</v>
      </c>
      <c r="AW544" s="17">
        <v>0.72027870276945805</v>
      </c>
      <c r="AX544" s="17"/>
      <c r="AY544" s="17">
        <v>0.568867894170904</v>
      </c>
      <c r="AZ544" s="17">
        <v>0.78474772982268304</v>
      </c>
      <c r="BA544" s="17">
        <v>0.69980071058733595</v>
      </c>
    </row>
    <row r="545" spans="2:53" x14ac:dyDescent="0.35">
      <c r="B545" t="s">
        <v>287</v>
      </c>
      <c r="C545" s="17">
        <v>8.1668870632534196E-2</v>
      </c>
      <c r="D545" s="17">
        <v>0.10769646884399101</v>
      </c>
      <c r="E545" s="17">
        <v>5.5666912126434098E-2</v>
      </c>
      <c r="F545" s="17"/>
      <c r="G545" s="17">
        <v>6.4426742275248305E-2</v>
      </c>
      <c r="H545" s="17">
        <v>6.7484361105686202E-2</v>
      </c>
      <c r="I545" s="17">
        <v>9.0689618801382696E-2</v>
      </c>
      <c r="J545" s="17">
        <v>0.13243710067713599</v>
      </c>
      <c r="K545" s="17"/>
      <c r="L545" s="17">
        <v>9.7648449683663902E-2</v>
      </c>
      <c r="M545" s="17">
        <v>8.8459198569593001E-2</v>
      </c>
      <c r="N545" s="17">
        <v>8.2374937001784193E-2</v>
      </c>
      <c r="O545" s="17">
        <v>5.70543212803633E-2</v>
      </c>
      <c r="P545" s="17"/>
      <c r="Q545" s="17">
        <v>7.4094156405771994E-2</v>
      </c>
      <c r="R545" s="17">
        <v>9.6677568987367707E-2</v>
      </c>
      <c r="S545" s="17">
        <v>0.10664096137305699</v>
      </c>
      <c r="T545" s="17">
        <v>5.6102133012948099E-2</v>
      </c>
      <c r="U545" s="17">
        <v>9.6793484291325393E-2</v>
      </c>
      <c r="V545" s="17">
        <v>0.11589824752639601</v>
      </c>
      <c r="W545" s="17">
        <v>3.8381607925979097E-2</v>
      </c>
      <c r="X545" s="17">
        <v>7.2136218358838405E-2</v>
      </c>
      <c r="Y545" s="17">
        <v>7.3571398585697403E-2</v>
      </c>
      <c r="Z545" s="17"/>
      <c r="AA545" s="17">
        <v>4.3859804915930799E-2</v>
      </c>
      <c r="AB545" s="17">
        <v>9.8056047652214706E-2</v>
      </c>
      <c r="AC545" s="17">
        <v>9.1239780261790401E-2</v>
      </c>
      <c r="AD545" s="17">
        <v>7.1424980530960802E-2</v>
      </c>
      <c r="AE545" s="17">
        <v>0</v>
      </c>
      <c r="AF545" s="17"/>
      <c r="AG545" s="17">
        <v>8.6921919237056E-2</v>
      </c>
      <c r="AH545" s="17">
        <v>7.5926631115357301E-2</v>
      </c>
      <c r="AI545" s="17"/>
      <c r="AJ545" s="17">
        <v>7.1195378046802593E-2</v>
      </c>
      <c r="AK545" s="17">
        <v>7.7501685104932203E-2</v>
      </c>
      <c r="AL545" s="17">
        <v>9.3129084805430098E-2</v>
      </c>
      <c r="AM545" s="17">
        <v>8.4961726456347406E-2</v>
      </c>
      <c r="AN545" s="17"/>
      <c r="AO545" s="17">
        <v>5.85133498374363E-2</v>
      </c>
      <c r="AP545" s="17">
        <v>7.0147636889117695E-2</v>
      </c>
      <c r="AQ545" s="17">
        <v>9.92918616385845E-2</v>
      </c>
      <c r="AR545" s="17"/>
      <c r="AS545" s="17">
        <v>0.104934021165292</v>
      </c>
      <c r="AT545" s="17">
        <v>5.9425418653008703E-2</v>
      </c>
      <c r="AU545" s="17">
        <v>0.11823594543356</v>
      </c>
      <c r="AV545" s="17">
        <v>8.0739880753695994E-2</v>
      </c>
      <c r="AW545" s="17">
        <v>7.0080008344769601E-2</v>
      </c>
      <c r="AX545" s="17"/>
      <c r="AY545" s="17">
        <v>0.13612382714004301</v>
      </c>
      <c r="AZ545" s="17">
        <v>6.3620741428793107E-2</v>
      </c>
      <c r="BA545" s="17">
        <v>8.7368499693827997E-2</v>
      </c>
    </row>
    <row r="546" spans="2:53" x14ac:dyDescent="0.35">
      <c r="B546" t="s">
        <v>95</v>
      </c>
      <c r="C546" s="17">
        <v>0.62643610099413205</v>
      </c>
      <c r="D546" s="17">
        <v>0.56272790250599503</v>
      </c>
      <c r="E546" s="17">
        <v>0.69008154073577499</v>
      </c>
      <c r="F546" s="17"/>
      <c r="G546" s="17">
        <v>0.68723427617996002</v>
      </c>
      <c r="H546" s="17">
        <v>0.659488921534223</v>
      </c>
      <c r="I546" s="17">
        <v>0.617157976140149</v>
      </c>
      <c r="J546" s="17">
        <v>0.448343629050175</v>
      </c>
      <c r="K546" s="17"/>
      <c r="L546" s="17">
        <v>0.56919192161119703</v>
      </c>
      <c r="M546" s="17">
        <v>0.64246487511654005</v>
      </c>
      <c r="N546" s="17">
        <v>0.60439518492390298</v>
      </c>
      <c r="O546" s="17">
        <v>0.68949164018617703</v>
      </c>
      <c r="P546" s="17"/>
      <c r="Q546" s="17">
        <v>0.62661333715421397</v>
      </c>
      <c r="R546" s="17">
        <v>0.62961310495865397</v>
      </c>
      <c r="S546" s="17">
        <v>0.66424770258344301</v>
      </c>
      <c r="T546" s="17">
        <v>0.65026806328445796</v>
      </c>
      <c r="U546" s="17">
        <v>0.63541270521812399</v>
      </c>
      <c r="V546" s="17">
        <v>0.47606942003423502</v>
      </c>
      <c r="W546" s="17">
        <v>0.68190281460027502</v>
      </c>
      <c r="X546" s="17">
        <v>0.57869580458804804</v>
      </c>
      <c r="Y546" s="17">
        <v>0.67382867828409299</v>
      </c>
      <c r="Z546" s="17"/>
      <c r="AA546" s="17">
        <v>0.70754370975683401</v>
      </c>
      <c r="AB546" s="17">
        <v>0.60812088704506095</v>
      </c>
      <c r="AC546" s="17">
        <v>0.57550547842639999</v>
      </c>
      <c r="AD546" s="17">
        <v>0.66333705177331703</v>
      </c>
      <c r="AE546" s="17">
        <v>0.72451978422554097</v>
      </c>
      <c r="AF546" s="17"/>
      <c r="AG546" s="17">
        <v>0.62793567027599095</v>
      </c>
      <c r="AH546" s="17">
        <v>0.624796884105559</v>
      </c>
      <c r="AI546" s="17"/>
      <c r="AJ546" s="17">
        <v>0.66289778765515694</v>
      </c>
      <c r="AK546" s="17">
        <v>0.63878001959058295</v>
      </c>
      <c r="AL546" s="17">
        <v>0.62090910334160998</v>
      </c>
      <c r="AM546" s="17">
        <v>0.58632422020365405</v>
      </c>
      <c r="AN546" s="17"/>
      <c r="AO546" s="17">
        <v>0.69179446949741397</v>
      </c>
      <c r="AP546" s="17">
        <v>0.65381137159486702</v>
      </c>
      <c r="AQ546" s="17">
        <v>0.58000788566981398</v>
      </c>
      <c r="AR546" s="17"/>
      <c r="AS546" s="17">
        <v>0.52694868432864905</v>
      </c>
      <c r="AT546" s="17">
        <v>0.73681624165556103</v>
      </c>
      <c r="AU546" s="17">
        <v>0.60432079951991402</v>
      </c>
      <c r="AV546" s="17">
        <v>0.65485853903364399</v>
      </c>
      <c r="AW546" s="17">
        <v>0.65019869442468803</v>
      </c>
      <c r="AX546" s="17"/>
      <c r="AY546" s="17">
        <v>0.43274406703086099</v>
      </c>
      <c r="AZ546" s="17">
        <v>0.72112698839389</v>
      </c>
      <c r="BA546" s="17">
        <v>0.61243221089350797</v>
      </c>
    </row>
    <row r="547" spans="2:53" x14ac:dyDescent="0.35">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row>
    <row r="548" spans="2:53" x14ac:dyDescent="0.35">
      <c r="B548" s="6" t="s">
        <v>297</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row>
    <row r="549" spans="2:53" x14ac:dyDescent="0.35">
      <c r="B549" s="24" t="s">
        <v>84</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row>
    <row r="550" spans="2:53" x14ac:dyDescent="0.35">
      <c r="B550" t="s">
        <v>295</v>
      </c>
      <c r="C550" s="17">
        <v>0.32768240409362098</v>
      </c>
      <c r="D550" s="17">
        <v>0.28099816598945399</v>
      </c>
      <c r="E550" s="17">
        <v>0.37432065370126699</v>
      </c>
      <c r="F550" s="17"/>
      <c r="G550" s="17">
        <v>0.49266583354657001</v>
      </c>
      <c r="H550" s="17">
        <v>0.32483839912596502</v>
      </c>
      <c r="I550" s="17">
        <v>0.31263241033176897</v>
      </c>
      <c r="J550" s="17">
        <v>0.199963505271012</v>
      </c>
      <c r="K550" s="17"/>
      <c r="L550" s="17">
        <v>0.229669340373159</v>
      </c>
      <c r="M550" s="17">
        <v>0.30642535176350699</v>
      </c>
      <c r="N550" s="17">
        <v>0.38457930073606</v>
      </c>
      <c r="O550" s="17">
        <v>0.40688530790606398</v>
      </c>
      <c r="P550" s="17"/>
      <c r="Q550" s="17">
        <v>0.27972890584694399</v>
      </c>
      <c r="R550" s="17">
        <v>0.34650263035341</v>
      </c>
      <c r="S550" s="17">
        <v>0.37168764005044003</v>
      </c>
      <c r="T550" s="17">
        <v>0.36853110041032</v>
      </c>
      <c r="U550" s="17">
        <v>0.33464817080555198</v>
      </c>
      <c r="V550" s="17">
        <v>0.34457590781536501</v>
      </c>
      <c r="W550" s="17">
        <v>0.33223781030433902</v>
      </c>
      <c r="X550" s="17">
        <v>0.34337529816400397</v>
      </c>
      <c r="Y550" s="17">
        <v>0.27344250068866799</v>
      </c>
      <c r="Z550" s="17"/>
      <c r="AA550" s="17">
        <v>0.43219680729068299</v>
      </c>
      <c r="AB550" s="17">
        <v>0.32803827777961703</v>
      </c>
      <c r="AC550" s="17">
        <v>0.232847233754605</v>
      </c>
      <c r="AD550" s="17">
        <v>0.24193064085002</v>
      </c>
      <c r="AE550" s="17">
        <v>0.464191509646673</v>
      </c>
      <c r="AF550" s="17"/>
      <c r="AG550" s="17">
        <v>0.34365830769158101</v>
      </c>
      <c r="AH550" s="17">
        <v>0.31021874215760697</v>
      </c>
      <c r="AI550" s="17"/>
      <c r="AJ550" s="17">
        <v>0.30867352095891798</v>
      </c>
      <c r="AK550" s="17">
        <v>0.34656993497537197</v>
      </c>
      <c r="AL550" s="17">
        <v>0.29765584615477297</v>
      </c>
      <c r="AM550" s="17">
        <v>0.35164561021783802</v>
      </c>
      <c r="AN550" s="17"/>
      <c r="AO550" s="17">
        <v>0.40069486713650199</v>
      </c>
      <c r="AP550" s="17">
        <v>0.37060238779391502</v>
      </c>
      <c r="AQ550" s="17">
        <v>0.270006310679689</v>
      </c>
      <c r="AR550" s="17"/>
      <c r="AS550" s="17">
        <v>0.30833534860252698</v>
      </c>
      <c r="AT550" s="17">
        <v>0.33890205381280403</v>
      </c>
      <c r="AU550" s="17">
        <v>0.25724429345101202</v>
      </c>
      <c r="AV550" s="17">
        <v>0.29604052054103802</v>
      </c>
      <c r="AW550" s="17">
        <v>0.38685873111453001</v>
      </c>
      <c r="AX550" s="17"/>
      <c r="AY550" s="17">
        <v>0.27797547845750997</v>
      </c>
      <c r="AZ550" s="17">
        <v>0.34811510694668402</v>
      </c>
      <c r="BA550" s="17">
        <v>0.269160329668369</v>
      </c>
    </row>
    <row r="551" spans="2:53" x14ac:dyDescent="0.35">
      <c r="B551" t="s">
        <v>296</v>
      </c>
      <c r="C551" s="17">
        <v>0.54405693549594403</v>
      </c>
      <c r="D551" s="17">
        <v>0.59097053189829396</v>
      </c>
      <c r="E551" s="17">
        <v>0.49718955353025401</v>
      </c>
      <c r="F551" s="17"/>
      <c r="G551" s="17">
        <v>0.40386778957577302</v>
      </c>
      <c r="H551" s="17">
        <v>0.54195372656399099</v>
      </c>
      <c r="I551" s="17">
        <v>0.556459788550146</v>
      </c>
      <c r="J551" s="17">
        <v>0.67268361577982605</v>
      </c>
      <c r="K551" s="17"/>
      <c r="L551" s="17">
        <v>0.66892753368374402</v>
      </c>
      <c r="M551" s="17">
        <v>0.56881352615967096</v>
      </c>
      <c r="N551" s="17">
        <v>0.46946553671824198</v>
      </c>
      <c r="O551" s="17">
        <v>0.44726649382920403</v>
      </c>
      <c r="P551" s="17"/>
      <c r="Q551" s="17">
        <v>0.61606998632917298</v>
      </c>
      <c r="R551" s="17">
        <v>0.54434724369346199</v>
      </c>
      <c r="S551" s="17">
        <v>0.49179402598044802</v>
      </c>
      <c r="T551" s="17">
        <v>0.44882733694499499</v>
      </c>
      <c r="U551" s="17">
        <v>0.59066604277416401</v>
      </c>
      <c r="V551" s="17">
        <v>0.55146179447035903</v>
      </c>
      <c r="W551" s="17">
        <v>0.50422757567695498</v>
      </c>
      <c r="X551" s="17">
        <v>0.50225604545215996</v>
      </c>
      <c r="Y551" s="17">
        <v>0.57610826796644898</v>
      </c>
      <c r="Z551" s="17"/>
      <c r="AA551" s="17">
        <v>0.41755257014659097</v>
      </c>
      <c r="AB551" s="17">
        <v>0.534441023392216</v>
      </c>
      <c r="AC551" s="17">
        <v>0.650586736194258</v>
      </c>
      <c r="AD551" s="17">
        <v>0.65015496177707999</v>
      </c>
      <c r="AE551" s="17">
        <v>0.44199052984215198</v>
      </c>
      <c r="AF551" s="17"/>
      <c r="AG551" s="17">
        <v>0.52904632296303999</v>
      </c>
      <c r="AH551" s="17">
        <v>0.56046541349656098</v>
      </c>
      <c r="AI551" s="17"/>
      <c r="AJ551" s="17">
        <v>0.58179520538806395</v>
      </c>
      <c r="AK551" s="17">
        <v>0.49746718167397003</v>
      </c>
      <c r="AL551" s="17">
        <v>0.57592765039554195</v>
      </c>
      <c r="AM551" s="17">
        <v>0.53096979594728499</v>
      </c>
      <c r="AN551" s="17"/>
      <c r="AO551" s="17">
        <v>0.47844254892937299</v>
      </c>
      <c r="AP551" s="17">
        <v>0.51787701297438404</v>
      </c>
      <c r="AQ551" s="17">
        <v>0.59049938699157301</v>
      </c>
      <c r="AR551" s="17"/>
      <c r="AS551" s="17">
        <v>0.62065075446613005</v>
      </c>
      <c r="AT551" s="17">
        <v>0.51888113148080395</v>
      </c>
      <c r="AU551" s="17">
        <v>0.59320166910352301</v>
      </c>
      <c r="AV551" s="17">
        <v>0.55417562291826505</v>
      </c>
      <c r="AW551" s="17">
        <v>0.44769150744403902</v>
      </c>
      <c r="AX551" s="17"/>
      <c r="AY551" s="17">
        <v>0.64535981376005502</v>
      </c>
      <c r="AZ551" s="17">
        <v>0.52257281987070503</v>
      </c>
      <c r="BA551" s="17">
        <v>0.599728606576997</v>
      </c>
    </row>
    <row r="552" spans="2:53" x14ac:dyDescent="0.35">
      <c r="B552" t="s">
        <v>92</v>
      </c>
      <c r="C552" s="17">
        <v>0.12826066041043599</v>
      </c>
      <c r="D552" s="17">
        <v>0.128031302112252</v>
      </c>
      <c r="E552" s="17">
        <v>0.12848979276847899</v>
      </c>
      <c r="F552" s="17"/>
      <c r="G552" s="17">
        <v>0.103466376877657</v>
      </c>
      <c r="H552" s="17">
        <v>0.13320787431004399</v>
      </c>
      <c r="I552" s="17">
        <v>0.130907801118086</v>
      </c>
      <c r="J552" s="17">
        <v>0.127352878949162</v>
      </c>
      <c r="K552" s="17"/>
      <c r="L552" s="17">
        <v>0.101403125943097</v>
      </c>
      <c r="M552" s="17">
        <v>0.124761122076821</v>
      </c>
      <c r="N552" s="17">
        <v>0.14595516254569799</v>
      </c>
      <c r="O552" s="17">
        <v>0.145848198264732</v>
      </c>
      <c r="P552" s="17"/>
      <c r="Q552" s="17">
        <v>0.104201107823884</v>
      </c>
      <c r="R552" s="17">
        <v>0.10915012595312799</v>
      </c>
      <c r="S552" s="17">
        <v>0.136518333969112</v>
      </c>
      <c r="T552" s="17">
        <v>0.18264156264468501</v>
      </c>
      <c r="U552" s="17">
        <v>7.4685786420284103E-2</v>
      </c>
      <c r="V552" s="17">
        <v>0.10396229771427599</v>
      </c>
      <c r="W552" s="17">
        <v>0.163534614018707</v>
      </c>
      <c r="X552" s="17">
        <v>0.15436865638383601</v>
      </c>
      <c r="Y552" s="17">
        <v>0.150449231344883</v>
      </c>
      <c r="Z552" s="17"/>
      <c r="AA552" s="17">
        <v>0.15025062256272601</v>
      </c>
      <c r="AB552" s="17">
        <v>0.137520698828167</v>
      </c>
      <c r="AC552" s="17">
        <v>0.116566030051137</v>
      </c>
      <c r="AD552" s="17">
        <v>0.1079143973729</v>
      </c>
      <c r="AE552" s="17">
        <v>9.38179605111749E-2</v>
      </c>
      <c r="AF552" s="17"/>
      <c r="AG552" s="17">
        <v>0.12729536934537899</v>
      </c>
      <c r="AH552" s="17">
        <v>0.12931584434583099</v>
      </c>
      <c r="AI552" s="17"/>
      <c r="AJ552" s="17">
        <v>0.109531273653018</v>
      </c>
      <c r="AK552" s="17">
        <v>0.155962883350658</v>
      </c>
      <c r="AL552" s="17">
        <v>0.126416503449685</v>
      </c>
      <c r="AM552" s="17">
        <v>0.117384593834877</v>
      </c>
      <c r="AN552" s="17"/>
      <c r="AO552" s="17">
        <v>0.120862583934125</v>
      </c>
      <c r="AP552" s="17">
        <v>0.111520599231701</v>
      </c>
      <c r="AQ552" s="17">
        <v>0.139494302328738</v>
      </c>
      <c r="AR552" s="17"/>
      <c r="AS552" s="17">
        <v>7.1013896931342801E-2</v>
      </c>
      <c r="AT552" s="17">
        <v>0.142216814706392</v>
      </c>
      <c r="AU552" s="17">
        <v>0.149554037445465</v>
      </c>
      <c r="AV552" s="17">
        <v>0.14978385654069701</v>
      </c>
      <c r="AW552" s="17">
        <v>0.16544976144143</v>
      </c>
      <c r="AX552" s="17"/>
      <c r="AY552" s="17">
        <v>7.6664707782435504E-2</v>
      </c>
      <c r="AZ552" s="17">
        <v>0.12931207318261101</v>
      </c>
      <c r="BA552" s="17">
        <v>0.13111106375463399</v>
      </c>
    </row>
    <row r="553" spans="2:53" x14ac:dyDescent="0.3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row>
    <row r="554" spans="2:53" x14ac:dyDescent="0.35">
      <c r="B554" s="6" t="s">
        <v>202</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row>
    <row r="555" spans="2:53" x14ac:dyDescent="0.35">
      <c r="B555" s="24" t="s">
        <v>84</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row>
    <row r="556" spans="2:53" x14ac:dyDescent="0.35">
      <c r="B556" t="s">
        <v>298</v>
      </c>
      <c r="C556" s="17">
        <v>0.62089170798926996</v>
      </c>
      <c r="D556" s="17">
        <v>0.59456843971705697</v>
      </c>
      <c r="E556" s="17">
        <v>0.647189045292478</v>
      </c>
      <c r="F556" s="17"/>
      <c r="G556" s="17">
        <v>0.69861042800351003</v>
      </c>
      <c r="H556" s="17">
        <v>0.65590838152397901</v>
      </c>
      <c r="I556" s="17">
        <v>0.56368833500591897</v>
      </c>
      <c r="J556" s="17">
        <v>0.56442741936447405</v>
      </c>
      <c r="K556" s="17"/>
      <c r="L556" s="17">
        <v>0.57692772036362105</v>
      </c>
      <c r="M556" s="17">
        <v>0.59543720705333003</v>
      </c>
      <c r="N556" s="17">
        <v>0.61820372710343097</v>
      </c>
      <c r="O556" s="17">
        <v>0.69969448560984404</v>
      </c>
      <c r="P556" s="17"/>
      <c r="Q556" s="17">
        <v>0.62830810090641298</v>
      </c>
      <c r="R556" s="17">
        <v>0.63181415045492395</v>
      </c>
      <c r="S556" s="17">
        <v>0.60074208110389204</v>
      </c>
      <c r="T556" s="17">
        <v>0.66488532929750999</v>
      </c>
      <c r="U556" s="17">
        <v>0.67339532727412299</v>
      </c>
      <c r="V556" s="17">
        <v>0.56754146402364403</v>
      </c>
      <c r="W556" s="17">
        <v>0.65575133405217401</v>
      </c>
      <c r="X556" s="17">
        <v>0.54955500846786898</v>
      </c>
      <c r="Y556" s="17">
        <v>0.58842039965759396</v>
      </c>
      <c r="Z556" s="17"/>
      <c r="AA556" s="17">
        <v>0.67357427987096097</v>
      </c>
      <c r="AB556" s="17">
        <v>0.64924380000676896</v>
      </c>
      <c r="AC556" s="17">
        <v>0.54619664155984304</v>
      </c>
      <c r="AD556" s="17">
        <v>0.56068011068269796</v>
      </c>
      <c r="AE556" s="17">
        <v>0.46061980895249499</v>
      </c>
      <c r="AF556" s="17"/>
      <c r="AG556" s="17">
        <v>0.64062788645600699</v>
      </c>
      <c r="AH556" s="17">
        <v>0.59931759504232396</v>
      </c>
      <c r="AI556" s="17"/>
      <c r="AJ556" s="17">
        <v>0.63813480351291996</v>
      </c>
      <c r="AK556" s="17">
        <v>0.67828324765780001</v>
      </c>
      <c r="AL556" s="17">
        <v>0.56245007810888903</v>
      </c>
      <c r="AM556" s="17">
        <v>0.59808822763608105</v>
      </c>
      <c r="AN556" s="17"/>
      <c r="AO556" s="17">
        <v>0.70440326257220598</v>
      </c>
      <c r="AP556" s="17">
        <v>0.63771456968135098</v>
      </c>
      <c r="AQ556" s="17">
        <v>0.57007757446179497</v>
      </c>
      <c r="AR556" s="17"/>
      <c r="AS556" s="17">
        <v>0.55604237991305605</v>
      </c>
      <c r="AT556" s="17">
        <v>0.65020420042341298</v>
      </c>
      <c r="AU556" s="17">
        <v>0.64686701452534501</v>
      </c>
      <c r="AV556" s="17">
        <v>0.92003852328854596</v>
      </c>
      <c r="AW556" s="17">
        <v>0.66122545038281799</v>
      </c>
      <c r="AX556" s="17"/>
      <c r="AY556" s="17">
        <v>0.51079753324174904</v>
      </c>
      <c r="AZ556" s="17">
        <v>0.65547779185449995</v>
      </c>
      <c r="BA556" s="17">
        <v>0.62519364780923503</v>
      </c>
    </row>
    <row r="557" spans="2:53" x14ac:dyDescent="0.35">
      <c r="B557" t="s">
        <v>299</v>
      </c>
      <c r="C557" s="17">
        <v>0.28727721136254297</v>
      </c>
      <c r="D557" s="17">
        <v>0.32183872033793998</v>
      </c>
      <c r="E557" s="17">
        <v>0.25274974882122703</v>
      </c>
      <c r="F557" s="17"/>
      <c r="G557" s="17">
        <v>0.25431999894156898</v>
      </c>
      <c r="H557" s="17">
        <v>0.22719223717686499</v>
      </c>
      <c r="I557" s="17">
        <v>0.36162922924336099</v>
      </c>
      <c r="J557" s="17">
        <v>0.344719344434812</v>
      </c>
      <c r="K557" s="17"/>
      <c r="L557" s="17">
        <v>0.32041861607099498</v>
      </c>
      <c r="M557" s="17">
        <v>0.33077713352694899</v>
      </c>
      <c r="N557" s="17">
        <v>0.25991873449077502</v>
      </c>
      <c r="O557" s="17">
        <v>0.22746914371903801</v>
      </c>
      <c r="P557" s="17"/>
      <c r="Q557" s="17">
        <v>0.30315092062486099</v>
      </c>
      <c r="R557" s="17">
        <v>0.27572732158979002</v>
      </c>
      <c r="S557" s="17">
        <v>0.297603487374901</v>
      </c>
      <c r="T557" s="17">
        <v>0.27159016099539202</v>
      </c>
      <c r="U557" s="17">
        <v>0.170978120770994</v>
      </c>
      <c r="V557" s="17">
        <v>0.32949515426201098</v>
      </c>
      <c r="W557" s="17">
        <v>0.22879314973603199</v>
      </c>
      <c r="X557" s="17">
        <v>0.362525243747013</v>
      </c>
      <c r="Y557" s="17">
        <v>0.33995970766029798</v>
      </c>
      <c r="Z557" s="17"/>
      <c r="AA557" s="17">
        <v>0.25721482558764702</v>
      </c>
      <c r="AB557" s="17">
        <v>0.24013023731720801</v>
      </c>
      <c r="AC557" s="17">
        <v>0.33724752900944599</v>
      </c>
      <c r="AD557" s="17">
        <v>0.36513002412552098</v>
      </c>
      <c r="AE557" s="17">
        <v>0.44326482385593602</v>
      </c>
      <c r="AF557" s="17"/>
      <c r="AG557" s="17">
        <v>0.27166669032851498</v>
      </c>
      <c r="AH557" s="17">
        <v>0.304341464430401</v>
      </c>
      <c r="AI557" s="17"/>
      <c r="AJ557" s="17">
        <v>0.27420738430504299</v>
      </c>
      <c r="AK557" s="17">
        <v>0.23430836468881</v>
      </c>
      <c r="AL557" s="17">
        <v>0.302559954978047</v>
      </c>
      <c r="AM557" s="17">
        <v>0.34058755637663302</v>
      </c>
      <c r="AN557" s="17"/>
      <c r="AO557" s="17">
        <v>0.22480031776279299</v>
      </c>
      <c r="AP557" s="17">
        <v>0.27101004356139902</v>
      </c>
      <c r="AQ557" s="17">
        <v>0.32784954111605702</v>
      </c>
      <c r="AR557" s="17"/>
      <c r="AS557" s="17">
        <v>0.35873122031481097</v>
      </c>
      <c r="AT557" s="17">
        <v>0.26761817212542799</v>
      </c>
      <c r="AU557" s="17">
        <v>0.23968379215733901</v>
      </c>
      <c r="AV557" s="17">
        <v>7.9961476711453996E-2</v>
      </c>
      <c r="AW557" s="17">
        <v>0.24535212218615701</v>
      </c>
      <c r="AX557" s="17"/>
      <c r="AY557" s="17">
        <v>0.40412380564767802</v>
      </c>
      <c r="AZ557" s="17">
        <v>0.27049482434467098</v>
      </c>
      <c r="BA557" s="17">
        <v>0.257070453870136</v>
      </c>
    </row>
    <row r="558" spans="2:53" x14ac:dyDescent="0.35">
      <c r="B558" t="s">
        <v>92</v>
      </c>
      <c r="C558" s="17">
        <v>9.1831080648186694E-2</v>
      </c>
      <c r="D558" s="17">
        <v>8.35928399450033E-2</v>
      </c>
      <c r="E558" s="17">
        <v>0.100061205886295</v>
      </c>
      <c r="F558" s="17"/>
      <c r="G558" s="17">
        <v>4.7069573054920898E-2</v>
      </c>
      <c r="H558" s="17">
        <v>0.116899381299156</v>
      </c>
      <c r="I558" s="17">
        <v>7.4682435750720005E-2</v>
      </c>
      <c r="J558" s="17">
        <v>9.0853236200713602E-2</v>
      </c>
      <c r="K558" s="17"/>
      <c r="L558" s="17">
        <v>0.102653663565384</v>
      </c>
      <c r="M558" s="17">
        <v>7.3785659419720095E-2</v>
      </c>
      <c r="N558" s="17">
        <v>0.121877538405794</v>
      </c>
      <c r="O558" s="17">
        <v>7.2836370671117395E-2</v>
      </c>
      <c r="P558" s="17"/>
      <c r="Q558" s="17">
        <v>6.8540978468726005E-2</v>
      </c>
      <c r="R558" s="17">
        <v>9.2458527955285502E-2</v>
      </c>
      <c r="S558" s="17">
        <v>0.101654431521208</v>
      </c>
      <c r="T558" s="17">
        <v>6.3524509707098401E-2</v>
      </c>
      <c r="U558" s="17">
        <v>0.15562655195488301</v>
      </c>
      <c r="V558" s="17">
        <v>0.10296338171434501</v>
      </c>
      <c r="W558" s="17">
        <v>0.11545551621179399</v>
      </c>
      <c r="X558" s="17">
        <v>8.7919747785117394E-2</v>
      </c>
      <c r="Y558" s="17">
        <v>7.1619892682108305E-2</v>
      </c>
      <c r="Z558" s="17"/>
      <c r="AA558" s="17">
        <v>6.9210894541391593E-2</v>
      </c>
      <c r="AB558" s="17">
        <v>0.110625962676023</v>
      </c>
      <c r="AC558" s="17">
        <v>0.11655582943071099</v>
      </c>
      <c r="AD558" s="17">
        <v>7.4189865191780502E-2</v>
      </c>
      <c r="AE558" s="17">
        <v>9.6115367191568393E-2</v>
      </c>
      <c r="AF558" s="17"/>
      <c r="AG558" s="17">
        <v>8.7705423215478195E-2</v>
      </c>
      <c r="AH558" s="17">
        <v>9.6340940527275098E-2</v>
      </c>
      <c r="AI558" s="17"/>
      <c r="AJ558" s="17">
        <v>8.7657812182037706E-2</v>
      </c>
      <c r="AK558" s="17">
        <v>8.7408387653390193E-2</v>
      </c>
      <c r="AL558" s="17">
        <v>0.134989966913064</v>
      </c>
      <c r="AM558" s="17">
        <v>6.13242159872859E-2</v>
      </c>
      <c r="AN558" s="17"/>
      <c r="AO558" s="17">
        <v>7.0796419665000596E-2</v>
      </c>
      <c r="AP558" s="17">
        <v>9.1275386757249596E-2</v>
      </c>
      <c r="AQ558" s="17">
        <v>0.102072884422148</v>
      </c>
      <c r="AR558" s="17"/>
      <c r="AS558" s="17">
        <v>8.5226399772133601E-2</v>
      </c>
      <c r="AT558" s="17">
        <v>8.2177627451159099E-2</v>
      </c>
      <c r="AU558" s="17">
        <v>0.113449193317316</v>
      </c>
      <c r="AV558" s="17">
        <v>0</v>
      </c>
      <c r="AW558" s="17">
        <v>9.3422427431025398E-2</v>
      </c>
      <c r="AX558" s="17"/>
      <c r="AY558" s="17">
        <v>8.50786611105733E-2</v>
      </c>
      <c r="AZ558" s="17">
        <v>7.4027383800828697E-2</v>
      </c>
      <c r="BA558" s="17">
        <v>0.117735898320629</v>
      </c>
    </row>
    <row r="559" spans="2:53" x14ac:dyDescent="0.35">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row>
    <row r="560" spans="2:53" x14ac:dyDescent="0.35">
      <c r="B560" s="6" t="s">
        <v>317</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row>
    <row r="561" spans="2:53" x14ac:dyDescent="0.35">
      <c r="B561" s="24" t="s">
        <v>84</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row>
    <row r="562" spans="2:53" x14ac:dyDescent="0.35">
      <c r="B562" t="s">
        <v>308</v>
      </c>
      <c r="C562" s="17">
        <v>0.27865399955394099</v>
      </c>
      <c r="D562" s="17">
        <v>0.21636435770287801</v>
      </c>
      <c r="E562" s="17">
        <v>0.34088228007420301</v>
      </c>
      <c r="F562" s="17"/>
      <c r="G562" s="17">
        <v>0.307811873861286</v>
      </c>
      <c r="H562" s="17">
        <v>0.29219462802276103</v>
      </c>
      <c r="I562" s="17">
        <v>0.278623594007673</v>
      </c>
      <c r="J562" s="17">
        <v>0.189173698466061</v>
      </c>
      <c r="K562" s="17"/>
      <c r="L562" s="17">
        <v>0.28429745482858698</v>
      </c>
      <c r="M562" s="17">
        <v>0.26963846596405899</v>
      </c>
      <c r="N562" s="17">
        <v>0.25018036800127802</v>
      </c>
      <c r="O562" s="17">
        <v>0.30810663455536103</v>
      </c>
      <c r="P562" s="17"/>
      <c r="Q562" s="17">
        <v>0.274451944200647</v>
      </c>
      <c r="R562" s="17">
        <v>0.24417419134103299</v>
      </c>
      <c r="S562" s="17">
        <v>0.322761433319882</v>
      </c>
      <c r="T562" s="17">
        <v>0.29908894055687502</v>
      </c>
      <c r="U562" s="17">
        <v>0.31208056398372802</v>
      </c>
      <c r="V562" s="17">
        <v>0.28126917809892199</v>
      </c>
      <c r="W562" s="17">
        <v>0.28018986059927298</v>
      </c>
      <c r="X562" s="17">
        <v>0.345972144445027</v>
      </c>
      <c r="Y562" s="17">
        <v>0.22469655589111601</v>
      </c>
      <c r="Z562" s="17"/>
      <c r="AA562" s="17">
        <v>0.30458530990781302</v>
      </c>
      <c r="AB562" s="17">
        <v>0.25891785167459103</v>
      </c>
      <c r="AC562" s="17">
        <v>0.29649070961259599</v>
      </c>
      <c r="AD562" s="17">
        <v>0.211016230268123</v>
      </c>
      <c r="AE562" s="17">
        <v>0.52238846444909104</v>
      </c>
      <c r="AF562" s="17"/>
      <c r="AG562" s="17">
        <v>0.28701709764251498</v>
      </c>
      <c r="AH562" s="17">
        <v>0.26951208674374999</v>
      </c>
      <c r="AI562" s="17"/>
      <c r="AJ562" s="17">
        <v>0.29369601135128098</v>
      </c>
      <c r="AK562" s="17">
        <v>0.28119636475058102</v>
      </c>
      <c r="AL562" s="17">
        <v>0.23551213858833001</v>
      </c>
      <c r="AM562" s="17">
        <v>0.30153613004463597</v>
      </c>
      <c r="AN562" s="17"/>
      <c r="AO562" s="17">
        <v>0.32077250584537398</v>
      </c>
      <c r="AP562" s="17">
        <v>0.25699070690258002</v>
      </c>
      <c r="AQ562" s="17">
        <v>0.26074519030839599</v>
      </c>
      <c r="AR562" s="17"/>
      <c r="AS562" s="17">
        <v>0.22998134311892399</v>
      </c>
      <c r="AT562" s="17">
        <v>0.33166307266628198</v>
      </c>
      <c r="AU562" s="17">
        <v>0.31969989537618998</v>
      </c>
      <c r="AV562" s="17">
        <v>0.45826536722959599</v>
      </c>
      <c r="AW562" s="17">
        <v>0.269492419005254</v>
      </c>
      <c r="AX562" s="17"/>
      <c r="AY562" s="17">
        <v>0.23922745554036101</v>
      </c>
      <c r="AZ562" s="17">
        <v>0.31311410331886702</v>
      </c>
      <c r="BA562" s="17">
        <v>0.30007052994299399</v>
      </c>
    </row>
    <row r="563" spans="2:53" x14ac:dyDescent="0.35">
      <c r="B563" t="s">
        <v>309</v>
      </c>
      <c r="C563" s="17">
        <v>0.38015088493910398</v>
      </c>
      <c r="D563" s="17">
        <v>0.35692920173491199</v>
      </c>
      <c r="E563" s="17">
        <v>0.403349692536011</v>
      </c>
      <c r="F563" s="17"/>
      <c r="G563" s="17">
        <v>0.42103052676303199</v>
      </c>
      <c r="H563" s="17">
        <v>0.41907476144633399</v>
      </c>
      <c r="I563" s="17">
        <v>0.34782273757835802</v>
      </c>
      <c r="J563" s="17">
        <v>0.27164848185655199</v>
      </c>
      <c r="K563" s="17"/>
      <c r="L563" s="17">
        <v>0.33661735509600299</v>
      </c>
      <c r="M563" s="17">
        <v>0.40302205058040402</v>
      </c>
      <c r="N563" s="17">
        <v>0.43873956419703902</v>
      </c>
      <c r="O563" s="17">
        <v>0.34934365069547302</v>
      </c>
      <c r="P563" s="17"/>
      <c r="Q563" s="17">
        <v>0.325250711190951</v>
      </c>
      <c r="R563" s="17">
        <v>0.38419887399934799</v>
      </c>
      <c r="S563" s="17">
        <v>0.35555689979407301</v>
      </c>
      <c r="T563" s="17">
        <v>0.50647151169465099</v>
      </c>
      <c r="U563" s="17">
        <v>0.38674951451796602</v>
      </c>
      <c r="V563" s="17">
        <v>0.350032263264967</v>
      </c>
      <c r="W563" s="17">
        <v>0.33865240383347101</v>
      </c>
      <c r="X563" s="17">
        <v>0.37802196609461503</v>
      </c>
      <c r="Y563" s="17">
        <v>0.411046052693394</v>
      </c>
      <c r="Z563" s="17"/>
      <c r="AA563" s="17">
        <v>0.370634523312946</v>
      </c>
      <c r="AB563" s="17">
        <v>0.43817754219893201</v>
      </c>
      <c r="AC563" s="17">
        <v>0.285345714954506</v>
      </c>
      <c r="AD563" s="17">
        <v>0.43191756005396598</v>
      </c>
      <c r="AE563" s="17">
        <v>0.25088710172543099</v>
      </c>
      <c r="AF563" s="17"/>
      <c r="AG563" s="17">
        <v>0.36053457400738198</v>
      </c>
      <c r="AH563" s="17">
        <v>0.40159396766946298</v>
      </c>
      <c r="AI563" s="17"/>
      <c r="AJ563" s="17">
        <v>0.413446188809235</v>
      </c>
      <c r="AK563" s="17">
        <v>0.39686170263932902</v>
      </c>
      <c r="AL563" s="17">
        <v>0.39006895482222997</v>
      </c>
      <c r="AM563" s="17">
        <v>0.32435831520338498</v>
      </c>
      <c r="AN563" s="17"/>
      <c r="AO563" s="17">
        <v>0.419524354769162</v>
      </c>
      <c r="AP563" s="17">
        <v>0.437352140550955</v>
      </c>
      <c r="AQ563" s="17">
        <v>0.340776432236711</v>
      </c>
      <c r="AR563" s="17"/>
      <c r="AS563" s="17">
        <v>0.388736452723769</v>
      </c>
      <c r="AT563" s="17">
        <v>0.37678500193535402</v>
      </c>
      <c r="AU563" s="17">
        <v>0.29740823166858898</v>
      </c>
      <c r="AV563" s="17">
        <v>0.31986691459078498</v>
      </c>
      <c r="AW563" s="17">
        <v>0.417983472376593</v>
      </c>
      <c r="AX563" s="17"/>
      <c r="AY563" s="17">
        <v>0.34636163777811002</v>
      </c>
      <c r="AZ563" s="17">
        <v>0.40984233865441499</v>
      </c>
      <c r="BA563" s="17">
        <v>0.26468518787101403</v>
      </c>
    </row>
    <row r="564" spans="2:53" x14ac:dyDescent="0.35">
      <c r="B564" t="s">
        <v>310</v>
      </c>
      <c r="C564" s="17">
        <v>0.20417296195116999</v>
      </c>
      <c r="D564" s="17">
        <v>0.254165886791616</v>
      </c>
      <c r="E564" s="17">
        <v>0.15422928498416999</v>
      </c>
      <c r="F564" s="17"/>
      <c r="G564" s="17">
        <v>0.18788324471735701</v>
      </c>
      <c r="H564" s="17">
        <v>0.17180256042245201</v>
      </c>
      <c r="I564" s="17">
        <v>0.214600370160975</v>
      </c>
      <c r="J564" s="17">
        <v>0.32555532692745698</v>
      </c>
      <c r="K564" s="17"/>
      <c r="L564" s="17">
        <v>0.22399116667973001</v>
      </c>
      <c r="M564" s="17">
        <v>0.192688716828811</v>
      </c>
      <c r="N564" s="17">
        <v>0.16390583476325499</v>
      </c>
      <c r="O564" s="17">
        <v>0.23096467954475</v>
      </c>
      <c r="P564" s="17"/>
      <c r="Q564" s="17">
        <v>0.23549441946584301</v>
      </c>
      <c r="R564" s="17">
        <v>0.22134633333595799</v>
      </c>
      <c r="S564" s="17">
        <v>0.21395239952512099</v>
      </c>
      <c r="T564" s="17">
        <v>0.106109504517683</v>
      </c>
      <c r="U564" s="17">
        <v>0.196134925241604</v>
      </c>
      <c r="V564" s="17">
        <v>0.19714001115699101</v>
      </c>
      <c r="W564" s="17">
        <v>0.24567146252400501</v>
      </c>
      <c r="X564" s="17">
        <v>0.19004045293635899</v>
      </c>
      <c r="Y564" s="17">
        <v>0.20456927861683599</v>
      </c>
      <c r="Z564" s="17"/>
      <c r="AA564" s="17">
        <v>0.20994519255090399</v>
      </c>
      <c r="AB564" s="17">
        <v>0.199203278799893</v>
      </c>
      <c r="AC564" s="17">
        <v>0.24012494489153899</v>
      </c>
      <c r="AD564" s="17">
        <v>0.19690630208085599</v>
      </c>
      <c r="AE564" s="17">
        <v>0.22672443382547799</v>
      </c>
      <c r="AF564" s="17"/>
      <c r="AG564" s="17">
        <v>0.214085806040934</v>
      </c>
      <c r="AH564" s="17">
        <v>0.19333698281881301</v>
      </c>
      <c r="AI564" s="17"/>
      <c r="AJ564" s="17">
        <v>0.181501366408683</v>
      </c>
      <c r="AK564" s="17">
        <v>0.20514548319815801</v>
      </c>
      <c r="AL564" s="17">
        <v>0.21519521820024801</v>
      </c>
      <c r="AM564" s="17">
        <v>0.213223661483156</v>
      </c>
      <c r="AN564" s="17"/>
      <c r="AO564" s="17">
        <v>0.162579149126057</v>
      </c>
      <c r="AP564" s="17">
        <v>0.21078766322857601</v>
      </c>
      <c r="AQ564" s="17">
        <v>0.22323561050812599</v>
      </c>
      <c r="AR564" s="17"/>
      <c r="AS564" s="17">
        <v>0.216158042059234</v>
      </c>
      <c r="AT564" s="17">
        <v>0.197144858633371</v>
      </c>
      <c r="AU564" s="17">
        <v>0.19500214970510299</v>
      </c>
      <c r="AV564" s="17">
        <v>0.22186771817961901</v>
      </c>
      <c r="AW564" s="17">
        <v>0.193035888795314</v>
      </c>
      <c r="AX564" s="17"/>
      <c r="AY564" s="17">
        <v>0.228676073532917</v>
      </c>
      <c r="AZ564" s="17">
        <v>0.17459545331455401</v>
      </c>
      <c r="BA564" s="17">
        <v>0.27060736280025199</v>
      </c>
    </row>
    <row r="565" spans="2:53" x14ac:dyDescent="0.35">
      <c r="B565" t="s">
        <v>311</v>
      </c>
      <c r="C565" s="17">
        <v>8.2956583125112907E-2</v>
      </c>
      <c r="D565" s="17">
        <v>0.10690545368342901</v>
      </c>
      <c r="E565" s="17">
        <v>5.9031304524062397E-2</v>
      </c>
      <c r="F565" s="17"/>
      <c r="G565" s="17">
        <v>5.7213965144970999E-2</v>
      </c>
      <c r="H565" s="17">
        <v>7.5116922565513E-2</v>
      </c>
      <c r="I565" s="17">
        <v>8.5596350731039897E-2</v>
      </c>
      <c r="J565" s="17">
        <v>0.13662401412213801</v>
      </c>
      <c r="K565" s="17"/>
      <c r="L565" s="17">
        <v>9.1035680569993296E-2</v>
      </c>
      <c r="M565" s="17">
        <v>7.3364655348097996E-2</v>
      </c>
      <c r="N565" s="17">
        <v>0.112344993537542</v>
      </c>
      <c r="O565" s="17">
        <v>5.8676787942300898E-2</v>
      </c>
      <c r="P565" s="17"/>
      <c r="Q565" s="17">
        <v>0.118875907433899</v>
      </c>
      <c r="R565" s="17">
        <v>0.103886250037518</v>
      </c>
      <c r="S565" s="17">
        <v>3.2826815573784203E-2</v>
      </c>
      <c r="T565" s="17">
        <v>2.2902523490306002E-2</v>
      </c>
      <c r="U565" s="17">
        <v>8.1887200437611801E-2</v>
      </c>
      <c r="V565" s="17">
        <v>9.0504056598633406E-2</v>
      </c>
      <c r="W565" s="17">
        <v>8.7479228124433206E-2</v>
      </c>
      <c r="X565" s="17">
        <v>4.8900065325093098E-2</v>
      </c>
      <c r="Y565" s="17">
        <v>0.102250387106369</v>
      </c>
      <c r="Z565" s="17"/>
      <c r="AA565" s="17">
        <v>6.6420788355431304E-2</v>
      </c>
      <c r="AB565" s="17">
        <v>6.3724547569264697E-2</v>
      </c>
      <c r="AC565" s="17">
        <v>0.100944874580743</v>
      </c>
      <c r="AD565" s="17">
        <v>0.118146725794936</v>
      </c>
      <c r="AE565" s="17">
        <v>0</v>
      </c>
      <c r="AF565" s="17"/>
      <c r="AG565" s="17">
        <v>8.8441896672652801E-2</v>
      </c>
      <c r="AH565" s="17">
        <v>7.6960448958435707E-2</v>
      </c>
      <c r="AI565" s="17"/>
      <c r="AJ565" s="17">
        <v>6.5901536086787393E-2</v>
      </c>
      <c r="AK565" s="17">
        <v>5.6113162509532702E-2</v>
      </c>
      <c r="AL565" s="17">
        <v>0.110405401642719</v>
      </c>
      <c r="AM565" s="17">
        <v>0.101444352233189</v>
      </c>
      <c r="AN565" s="17"/>
      <c r="AO565" s="17">
        <v>6.4637514315420003E-2</v>
      </c>
      <c r="AP565" s="17">
        <v>5.16349354980873E-2</v>
      </c>
      <c r="AQ565" s="17">
        <v>0.10683906780743101</v>
      </c>
      <c r="AR565" s="17"/>
      <c r="AS565" s="17">
        <v>0.114919046387758</v>
      </c>
      <c r="AT565" s="17">
        <v>4.8193751246623097E-2</v>
      </c>
      <c r="AU565" s="17">
        <v>0.14009858835559499</v>
      </c>
      <c r="AV565" s="17">
        <v>0</v>
      </c>
      <c r="AW565" s="17">
        <v>7.38214441234291E-2</v>
      </c>
      <c r="AX565" s="17"/>
      <c r="AY565" s="17">
        <v>0.110776204740048</v>
      </c>
      <c r="AZ565" s="17">
        <v>5.8480500784483698E-2</v>
      </c>
      <c r="BA565" s="17">
        <v>0.144234701392047</v>
      </c>
    </row>
    <row r="566" spans="2:53" x14ac:dyDescent="0.35">
      <c r="B566" t="s">
        <v>312</v>
      </c>
      <c r="C566" s="17">
        <v>2.49446213057322E-2</v>
      </c>
      <c r="D566" s="17">
        <v>3.22206651645012E-2</v>
      </c>
      <c r="E566" s="17">
        <v>1.7675745054945399E-2</v>
      </c>
      <c r="F566" s="17"/>
      <c r="G566" s="17">
        <v>7.2675627081728303E-3</v>
      </c>
      <c r="H566" s="17">
        <v>1.54153314310315E-2</v>
      </c>
      <c r="I566" s="17">
        <v>3.94270591380202E-2</v>
      </c>
      <c r="J566" s="17">
        <v>3.97581694798829E-2</v>
      </c>
      <c r="K566" s="17"/>
      <c r="L566" s="17">
        <v>2.9752534444498501E-2</v>
      </c>
      <c r="M566" s="17">
        <v>3.7119465193734102E-2</v>
      </c>
      <c r="N566" s="17">
        <v>1.74938090745883E-2</v>
      </c>
      <c r="O566" s="17">
        <v>1.3746730720972E-2</v>
      </c>
      <c r="P566" s="17"/>
      <c r="Q566" s="17">
        <v>2.2665529716663801E-2</v>
      </c>
      <c r="R566" s="17">
        <v>2.3274635700952701E-2</v>
      </c>
      <c r="S566" s="17">
        <v>2.2046553660646898E-2</v>
      </c>
      <c r="T566" s="17">
        <v>2.2902523490306002E-2</v>
      </c>
      <c r="U566" s="17">
        <v>0</v>
      </c>
      <c r="V566" s="17">
        <v>5.7237316065488701E-2</v>
      </c>
      <c r="W566" s="17">
        <v>0</v>
      </c>
      <c r="X566" s="17">
        <v>1.8532685599452699E-2</v>
      </c>
      <c r="Y566" s="17">
        <v>4.34613242789057E-2</v>
      </c>
      <c r="Z566" s="17"/>
      <c r="AA566" s="17">
        <v>1.6036157470598899E-2</v>
      </c>
      <c r="AB566" s="17">
        <v>2.1207660350695601E-2</v>
      </c>
      <c r="AC566" s="17">
        <v>3.17298092101546E-2</v>
      </c>
      <c r="AD566" s="17">
        <v>2.6054366405947101E-2</v>
      </c>
      <c r="AE566" s="17">
        <v>0</v>
      </c>
      <c r="AF566" s="17"/>
      <c r="AG566" s="17">
        <v>2.45236618995971E-2</v>
      </c>
      <c r="AH566" s="17">
        <v>2.5404782617576002E-2</v>
      </c>
      <c r="AI566" s="17"/>
      <c r="AJ566" s="17">
        <v>2.6379489921394401E-2</v>
      </c>
      <c r="AK566" s="17">
        <v>2.0098117172986901E-2</v>
      </c>
      <c r="AL566" s="17">
        <v>2.48702158458898E-2</v>
      </c>
      <c r="AM566" s="17">
        <v>2.8828135774471599E-2</v>
      </c>
      <c r="AN566" s="17"/>
      <c r="AO566" s="17">
        <v>7.3977767250879003E-3</v>
      </c>
      <c r="AP566" s="17">
        <v>1.6344124608376E-2</v>
      </c>
      <c r="AQ566" s="17">
        <v>3.7629086367541899E-2</v>
      </c>
      <c r="AR566" s="17"/>
      <c r="AS566" s="17">
        <v>3.7457590389227198E-2</v>
      </c>
      <c r="AT566" s="17">
        <v>1.35375741497352E-2</v>
      </c>
      <c r="AU566" s="17">
        <v>3.2584469225987699E-2</v>
      </c>
      <c r="AV566" s="17">
        <v>0</v>
      </c>
      <c r="AW566" s="17">
        <v>1.4326729108252599E-2</v>
      </c>
      <c r="AX566" s="17"/>
      <c r="AY566" s="17">
        <v>6.3075635770799096E-2</v>
      </c>
      <c r="AZ566" s="17">
        <v>1.6168508740932098E-2</v>
      </c>
      <c r="BA566" s="17">
        <v>0</v>
      </c>
    </row>
    <row r="567" spans="2:53" x14ac:dyDescent="0.35">
      <c r="B567" t="s">
        <v>313</v>
      </c>
      <c r="C567" s="17">
        <v>2.9120949124939802E-2</v>
      </c>
      <c r="D567" s="17">
        <v>3.3414434922663001E-2</v>
      </c>
      <c r="E567" s="17">
        <v>2.4831692826608399E-2</v>
      </c>
      <c r="F567" s="17"/>
      <c r="G567" s="17">
        <v>1.8792826805182201E-2</v>
      </c>
      <c r="H567" s="17">
        <v>2.63957961119087E-2</v>
      </c>
      <c r="I567" s="17">
        <v>3.3929888383934001E-2</v>
      </c>
      <c r="J567" s="17">
        <v>3.7240309147908997E-2</v>
      </c>
      <c r="K567" s="17"/>
      <c r="L567" s="17">
        <v>3.43058083811884E-2</v>
      </c>
      <c r="M567" s="17">
        <v>2.4166646084893498E-2</v>
      </c>
      <c r="N567" s="17">
        <v>1.73354304262987E-2</v>
      </c>
      <c r="O567" s="17">
        <v>3.91615165411432E-2</v>
      </c>
      <c r="P567" s="17"/>
      <c r="Q567" s="17">
        <v>2.3261487991997301E-2</v>
      </c>
      <c r="R567" s="17">
        <v>2.3119715585190201E-2</v>
      </c>
      <c r="S567" s="17">
        <v>5.28558981264933E-2</v>
      </c>
      <c r="T567" s="17">
        <v>4.2524996250178901E-2</v>
      </c>
      <c r="U567" s="17">
        <v>2.3147795819090201E-2</v>
      </c>
      <c r="V567" s="17">
        <v>2.3817174814997101E-2</v>
      </c>
      <c r="W567" s="17">
        <v>4.8007044918817798E-2</v>
      </c>
      <c r="X567" s="17">
        <v>1.8532685599452699E-2</v>
      </c>
      <c r="Y567" s="17">
        <v>1.39764014133797E-2</v>
      </c>
      <c r="Z567" s="17"/>
      <c r="AA567" s="17">
        <v>3.2378028402305997E-2</v>
      </c>
      <c r="AB567" s="17">
        <v>1.87691194066224E-2</v>
      </c>
      <c r="AC567" s="17">
        <v>4.5363946750462299E-2</v>
      </c>
      <c r="AD567" s="17">
        <v>1.5958815396171399E-2</v>
      </c>
      <c r="AE567" s="17">
        <v>0</v>
      </c>
      <c r="AF567" s="17"/>
      <c r="AG567" s="17">
        <v>2.5396963736918202E-2</v>
      </c>
      <c r="AH567" s="17">
        <v>3.3191731191962698E-2</v>
      </c>
      <c r="AI567" s="17"/>
      <c r="AJ567" s="17">
        <v>1.9075407422619001E-2</v>
      </c>
      <c r="AK567" s="17">
        <v>4.0585169729413E-2</v>
      </c>
      <c r="AL567" s="17">
        <v>2.3948070900582499E-2</v>
      </c>
      <c r="AM567" s="17">
        <v>3.0609405261162102E-2</v>
      </c>
      <c r="AN567" s="17"/>
      <c r="AO567" s="17">
        <v>2.5088699218899401E-2</v>
      </c>
      <c r="AP567" s="17">
        <v>2.68904292114257E-2</v>
      </c>
      <c r="AQ567" s="17">
        <v>3.0774612771794999E-2</v>
      </c>
      <c r="AR567" s="17"/>
      <c r="AS567" s="17">
        <v>1.2747525321087199E-2</v>
      </c>
      <c r="AT567" s="17">
        <v>3.2675741368634298E-2</v>
      </c>
      <c r="AU567" s="17">
        <v>1.5206665668534999E-2</v>
      </c>
      <c r="AV567" s="17">
        <v>0</v>
      </c>
      <c r="AW567" s="17">
        <v>3.1340046591157598E-2</v>
      </c>
      <c r="AX567" s="17"/>
      <c r="AY567" s="17">
        <v>1.18829926377646E-2</v>
      </c>
      <c r="AZ567" s="17">
        <v>2.7799095186747301E-2</v>
      </c>
      <c r="BA567" s="17">
        <v>2.0402217993693499E-2</v>
      </c>
    </row>
    <row r="568" spans="2:53" x14ac:dyDescent="0.35">
      <c r="B568" t="s">
        <v>314</v>
      </c>
      <c r="C568" s="17">
        <v>0.65880488449304497</v>
      </c>
      <c r="D568" s="17">
        <v>0.57329355943779003</v>
      </c>
      <c r="E568" s="17">
        <v>0.74423197261021401</v>
      </c>
      <c r="F568" s="17"/>
      <c r="G568" s="17">
        <v>0.72884240062431704</v>
      </c>
      <c r="H568" s="17">
        <v>0.71126938946909501</v>
      </c>
      <c r="I568" s="17">
        <v>0.62644633158603102</v>
      </c>
      <c r="J568" s="17">
        <v>0.46082218032261302</v>
      </c>
      <c r="K568" s="17"/>
      <c r="L568" s="17">
        <v>0.62091480992459003</v>
      </c>
      <c r="M568" s="17">
        <v>0.67266051654446302</v>
      </c>
      <c r="N568" s="17">
        <v>0.68891993219831704</v>
      </c>
      <c r="O568" s="17">
        <v>0.65745028525083404</v>
      </c>
      <c r="P568" s="17"/>
      <c r="Q568" s="17">
        <v>0.59970265539159695</v>
      </c>
      <c r="R568" s="17">
        <v>0.62837306534038095</v>
      </c>
      <c r="S568" s="17">
        <v>0.67831833311395495</v>
      </c>
      <c r="T568" s="17">
        <v>0.80556045225152595</v>
      </c>
      <c r="U568" s="17">
        <v>0.69883007850169399</v>
      </c>
      <c r="V568" s="17">
        <v>0.63130144136388999</v>
      </c>
      <c r="W568" s="17">
        <v>0.61884226443274404</v>
      </c>
      <c r="X568" s="17">
        <v>0.72399411053964302</v>
      </c>
      <c r="Y568" s="17">
        <v>0.63574260858451004</v>
      </c>
      <c r="Z568" s="17"/>
      <c r="AA568" s="17">
        <v>0.67521983322075996</v>
      </c>
      <c r="AB568" s="17">
        <v>0.69709539387352404</v>
      </c>
      <c r="AC568" s="17">
        <v>0.58183642456710105</v>
      </c>
      <c r="AD568" s="17">
        <v>0.64293379032208897</v>
      </c>
      <c r="AE568" s="17">
        <v>0.77327556617452298</v>
      </c>
      <c r="AF568" s="17"/>
      <c r="AG568" s="17">
        <v>0.64755167164989802</v>
      </c>
      <c r="AH568" s="17">
        <v>0.67110605441321303</v>
      </c>
      <c r="AI568" s="17"/>
      <c r="AJ568" s="17">
        <v>0.70714220016051699</v>
      </c>
      <c r="AK568" s="17">
        <v>0.67805806738991004</v>
      </c>
      <c r="AL568" s="17">
        <v>0.62558109341056101</v>
      </c>
      <c r="AM568" s="17">
        <v>0.62589444524802196</v>
      </c>
      <c r="AN568" s="17"/>
      <c r="AO568" s="17">
        <v>0.74029686061453603</v>
      </c>
      <c r="AP568" s="17">
        <v>0.69434284745353503</v>
      </c>
      <c r="AQ568" s="17">
        <v>0.60152162254510699</v>
      </c>
      <c r="AR568" s="17"/>
      <c r="AS568" s="17">
        <v>0.61871779584269304</v>
      </c>
      <c r="AT568" s="17">
        <v>0.70844807460163595</v>
      </c>
      <c r="AU568" s="17">
        <v>0.61710812704477902</v>
      </c>
      <c r="AV568" s="17">
        <v>0.77813228182038097</v>
      </c>
      <c r="AW568" s="17">
        <v>0.68747589138184695</v>
      </c>
      <c r="AX568" s="17"/>
      <c r="AY568" s="17">
        <v>0.58558909331847098</v>
      </c>
      <c r="AZ568" s="17">
        <v>0.72295644197328301</v>
      </c>
      <c r="BA568" s="17">
        <v>0.56475571781400702</v>
      </c>
    </row>
    <row r="569" spans="2:53" x14ac:dyDescent="0.35">
      <c r="B569" t="s">
        <v>315</v>
      </c>
      <c r="C569" s="17">
        <v>0.107901204430845</v>
      </c>
      <c r="D569" s="17">
        <v>0.13912611884793</v>
      </c>
      <c r="E569" s="17">
        <v>7.6707049579007702E-2</v>
      </c>
      <c r="F569" s="17"/>
      <c r="G569" s="17">
        <v>6.4481527853143802E-2</v>
      </c>
      <c r="H569" s="17">
        <v>9.0532253996544507E-2</v>
      </c>
      <c r="I569" s="17">
        <v>0.12502340986905999</v>
      </c>
      <c r="J569" s="17">
        <v>0.17638218360202099</v>
      </c>
      <c r="K569" s="17"/>
      <c r="L569" s="17">
        <v>0.120788215014492</v>
      </c>
      <c r="M569" s="17">
        <v>0.110484120541832</v>
      </c>
      <c r="N569" s="17">
        <v>0.12983880261212999</v>
      </c>
      <c r="O569" s="17">
        <v>7.2423518663272804E-2</v>
      </c>
      <c r="P569" s="17"/>
      <c r="Q569" s="17">
        <v>0.141541437150563</v>
      </c>
      <c r="R569" s="17">
        <v>0.12716088573847001</v>
      </c>
      <c r="S569" s="17">
        <v>5.4873369234431098E-2</v>
      </c>
      <c r="T569" s="17">
        <v>4.5805046980612003E-2</v>
      </c>
      <c r="U569" s="17">
        <v>8.1887200437611801E-2</v>
      </c>
      <c r="V569" s="17">
        <v>0.14774137266412199</v>
      </c>
      <c r="W569" s="17">
        <v>8.7479228124433206E-2</v>
      </c>
      <c r="X569" s="17">
        <v>6.7432750924545801E-2</v>
      </c>
      <c r="Y569" s="17">
        <v>0.145711711385274</v>
      </c>
      <c r="Z569" s="17"/>
      <c r="AA569" s="17">
        <v>8.2456945826030206E-2</v>
      </c>
      <c r="AB569" s="17">
        <v>8.4932207919960298E-2</v>
      </c>
      <c r="AC569" s="17">
        <v>0.132674683790898</v>
      </c>
      <c r="AD569" s="17">
        <v>0.14420109220088301</v>
      </c>
      <c r="AE569" s="17">
        <v>0</v>
      </c>
      <c r="AF569" s="17"/>
      <c r="AG569" s="17">
        <v>0.11296555857225</v>
      </c>
      <c r="AH569" s="17">
        <v>0.102365231576012</v>
      </c>
      <c r="AI569" s="17"/>
      <c r="AJ569" s="17">
        <v>9.2281026008181805E-2</v>
      </c>
      <c r="AK569" s="17">
        <v>7.62112796825197E-2</v>
      </c>
      <c r="AL569" s="17">
        <v>0.135275617488609</v>
      </c>
      <c r="AM569" s="17">
        <v>0.130272488007661</v>
      </c>
      <c r="AN569" s="17"/>
      <c r="AO569" s="17">
        <v>7.2035291040507904E-2</v>
      </c>
      <c r="AP569" s="17">
        <v>6.7979060106463304E-2</v>
      </c>
      <c r="AQ569" s="17">
        <v>0.144468154174972</v>
      </c>
      <c r="AR569" s="17"/>
      <c r="AS569" s="17">
        <v>0.15237663677698501</v>
      </c>
      <c r="AT569" s="17">
        <v>6.1731325396358297E-2</v>
      </c>
      <c r="AU569" s="17">
        <v>0.172683057581583</v>
      </c>
      <c r="AV569" s="17">
        <v>0</v>
      </c>
      <c r="AW569" s="17">
        <v>8.8148173231681601E-2</v>
      </c>
      <c r="AX569" s="17"/>
      <c r="AY569" s="17">
        <v>0.17385184051084701</v>
      </c>
      <c r="AZ569" s="17">
        <v>7.4649009525415796E-2</v>
      </c>
      <c r="BA569" s="17">
        <v>0.144234701392047</v>
      </c>
    </row>
    <row r="570" spans="2:53" x14ac:dyDescent="0.35">
      <c r="B570" t="s">
        <v>95</v>
      </c>
      <c r="C570" s="17">
        <v>0.55090368006220003</v>
      </c>
      <c r="D570" s="17">
        <v>0.43416744058986001</v>
      </c>
      <c r="E570" s="17">
        <v>0.66752492303120603</v>
      </c>
      <c r="F570" s="17"/>
      <c r="G570" s="17">
        <v>0.66436087277117395</v>
      </c>
      <c r="H570" s="17">
        <v>0.62073713547255105</v>
      </c>
      <c r="I570" s="17">
        <v>0.501422921716971</v>
      </c>
      <c r="J570" s="17">
        <v>0.284439996720593</v>
      </c>
      <c r="K570" s="17"/>
      <c r="L570" s="17">
        <v>0.50012659491009803</v>
      </c>
      <c r="M570" s="17">
        <v>0.56217639600263103</v>
      </c>
      <c r="N570" s="17">
        <v>0.55908112958618705</v>
      </c>
      <c r="O570" s="17">
        <v>0.58502676658756103</v>
      </c>
      <c r="P570" s="17"/>
      <c r="Q570" s="17">
        <v>0.45816121824103501</v>
      </c>
      <c r="R570" s="17">
        <v>0.50121217960191</v>
      </c>
      <c r="S570" s="17">
        <v>0.62344496387952397</v>
      </c>
      <c r="T570" s="17">
        <v>0.75975540527091401</v>
      </c>
      <c r="U570" s="17">
        <v>0.61694287806408199</v>
      </c>
      <c r="V570" s="17">
        <v>0.48356006869976798</v>
      </c>
      <c r="W570" s="17">
        <v>0.53136303630831005</v>
      </c>
      <c r="X570" s="17">
        <v>0.65656135961509698</v>
      </c>
      <c r="Y570" s="17">
        <v>0.49003089719923598</v>
      </c>
      <c r="Z570" s="17"/>
      <c r="AA570" s="17">
        <v>0.59276288739473004</v>
      </c>
      <c r="AB570" s="17">
        <v>0.612163185953564</v>
      </c>
      <c r="AC570" s="17">
        <v>0.44916174077620402</v>
      </c>
      <c r="AD570" s="17">
        <v>0.49873269812120602</v>
      </c>
      <c r="AE570" s="17">
        <v>0.77327556617452298</v>
      </c>
      <c r="AF570" s="17"/>
      <c r="AG570" s="17">
        <v>0.53458611307764803</v>
      </c>
      <c r="AH570" s="17">
        <v>0.56874082283720095</v>
      </c>
      <c r="AI570" s="17"/>
      <c r="AJ570" s="17">
        <v>0.61486117415233499</v>
      </c>
      <c r="AK570" s="17">
        <v>0.60184678770738997</v>
      </c>
      <c r="AL570" s="17">
        <v>0.49030547592195201</v>
      </c>
      <c r="AM570" s="17">
        <v>0.49562195724036101</v>
      </c>
      <c r="AN570" s="17"/>
      <c r="AO570" s="17">
        <v>0.66826156957402805</v>
      </c>
      <c r="AP570" s="17">
        <v>0.62636378734707199</v>
      </c>
      <c r="AQ570" s="17">
        <v>0.457053468370134</v>
      </c>
      <c r="AR570" s="17"/>
      <c r="AS570" s="17">
        <v>0.466341159065708</v>
      </c>
      <c r="AT570" s="17">
        <v>0.646716749205278</v>
      </c>
      <c r="AU570" s="17">
        <v>0.44442506946319699</v>
      </c>
      <c r="AV570" s="17">
        <v>0.77813228182038097</v>
      </c>
      <c r="AW570" s="17">
        <v>0.59932771815016495</v>
      </c>
      <c r="AX570" s="17"/>
      <c r="AY570" s="17">
        <v>0.41173725280762402</v>
      </c>
      <c r="AZ570" s="17">
        <v>0.64830743244786704</v>
      </c>
      <c r="BA570" s="17">
        <v>0.42052101642195999</v>
      </c>
    </row>
    <row r="571" spans="2:53" x14ac:dyDescent="0.35">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row>
    <row r="572" spans="2:53" x14ac:dyDescent="0.35">
      <c r="B572" s="6" t="s">
        <v>318</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row>
    <row r="573" spans="2:53" x14ac:dyDescent="0.35">
      <c r="B573" s="24" t="s">
        <v>84</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row>
    <row r="574" spans="2:53" x14ac:dyDescent="0.35">
      <c r="B574" t="s">
        <v>308</v>
      </c>
      <c r="C574" s="17">
        <v>0.22205650941240901</v>
      </c>
      <c r="D574" s="17">
        <v>0.154993350745772</v>
      </c>
      <c r="E574" s="17">
        <v>0.289053604371803</v>
      </c>
      <c r="F574" s="17"/>
      <c r="G574" s="17">
        <v>0.32142923384328498</v>
      </c>
      <c r="H574" s="17">
        <v>0.209783198570444</v>
      </c>
      <c r="I574" s="17">
        <v>0.217164691732468</v>
      </c>
      <c r="J574" s="17">
        <v>0.17632676784375101</v>
      </c>
      <c r="K574" s="17"/>
      <c r="L574" s="17">
        <v>0.21365002341732101</v>
      </c>
      <c r="M574" s="17">
        <v>0.21482292970233699</v>
      </c>
      <c r="N574" s="17">
        <v>0.19585515205531501</v>
      </c>
      <c r="O574" s="17">
        <v>0.25860385769747002</v>
      </c>
      <c r="P574" s="17"/>
      <c r="Q574" s="17">
        <v>0.23830144011295201</v>
      </c>
      <c r="R574" s="17">
        <v>0.195905211562583</v>
      </c>
      <c r="S574" s="17">
        <v>0.30101299678357901</v>
      </c>
      <c r="T574" s="17">
        <v>0.212515307189793</v>
      </c>
      <c r="U574" s="17">
        <v>0.27872432345800402</v>
      </c>
      <c r="V574" s="17">
        <v>0.218143636394972</v>
      </c>
      <c r="W574" s="17">
        <v>0.16359263427024201</v>
      </c>
      <c r="X574" s="17">
        <v>0.30533682899954201</v>
      </c>
      <c r="Y574" s="17">
        <v>0.15917573984327299</v>
      </c>
      <c r="Z574" s="17"/>
      <c r="AA574" s="17">
        <v>0.23870997662405799</v>
      </c>
      <c r="AB574" s="17">
        <v>0.193227628407346</v>
      </c>
      <c r="AC574" s="17">
        <v>0.21211467405511999</v>
      </c>
      <c r="AD574" s="17">
        <v>0.202297004542982</v>
      </c>
      <c r="AE574" s="17">
        <v>0.51569853545415101</v>
      </c>
      <c r="AF574" s="17"/>
      <c r="AG574" s="17">
        <v>0.22434137658103401</v>
      </c>
      <c r="AH574" s="17">
        <v>0.21955886365754401</v>
      </c>
      <c r="AI574" s="17"/>
      <c r="AJ574" s="17">
        <v>0.25609022437267898</v>
      </c>
      <c r="AK574" s="17">
        <v>0.21321824322760599</v>
      </c>
      <c r="AL574" s="17">
        <v>0.21836456584107999</v>
      </c>
      <c r="AM574" s="17">
        <v>0.20464319298615899</v>
      </c>
      <c r="AN574" s="17"/>
      <c r="AO574" s="17">
        <v>0.28001252799916598</v>
      </c>
      <c r="AP574" s="17">
        <v>0.22621641151924701</v>
      </c>
      <c r="AQ574" s="17">
        <v>0.18815658538542401</v>
      </c>
      <c r="AR574" s="17"/>
      <c r="AS574" s="17">
        <v>0.174669727888767</v>
      </c>
      <c r="AT574" s="17">
        <v>0.260901543757245</v>
      </c>
      <c r="AU574" s="17">
        <v>0.23818302048257101</v>
      </c>
      <c r="AV574" s="17">
        <v>0.27206778520562502</v>
      </c>
      <c r="AW574" s="17">
        <v>0.217865528841061</v>
      </c>
      <c r="AX574" s="17"/>
      <c r="AY574" s="17">
        <v>0.18616274271014499</v>
      </c>
      <c r="AZ574" s="17">
        <v>0.25607911399147099</v>
      </c>
      <c r="BA574" s="17">
        <v>0.21113638667458501</v>
      </c>
    </row>
    <row r="575" spans="2:53" x14ac:dyDescent="0.35">
      <c r="B575" t="s">
        <v>309</v>
      </c>
      <c r="C575" s="17">
        <v>0.42205266612327003</v>
      </c>
      <c r="D575" s="17">
        <v>0.42809783411600399</v>
      </c>
      <c r="E575" s="17">
        <v>0.41601345320656302</v>
      </c>
      <c r="F575" s="17"/>
      <c r="G575" s="17">
        <v>0.31650500176099999</v>
      </c>
      <c r="H575" s="17">
        <v>0.469982585735924</v>
      </c>
      <c r="I575" s="17">
        <v>0.43046416231819601</v>
      </c>
      <c r="J575" s="17">
        <v>0.314685738599432</v>
      </c>
      <c r="K575" s="17"/>
      <c r="L575" s="17">
        <v>0.439161601735649</v>
      </c>
      <c r="M575" s="17">
        <v>0.40532463788205397</v>
      </c>
      <c r="N575" s="17">
        <v>0.461036644581032</v>
      </c>
      <c r="O575" s="17">
        <v>0.38835447465442602</v>
      </c>
      <c r="P575" s="17"/>
      <c r="Q575" s="17">
        <v>0.37906567067938901</v>
      </c>
      <c r="R575" s="17">
        <v>0.41907523615339198</v>
      </c>
      <c r="S575" s="17">
        <v>0.362036555189653</v>
      </c>
      <c r="T575" s="17">
        <v>0.44672404314950598</v>
      </c>
      <c r="U575" s="17">
        <v>0.38847838604356899</v>
      </c>
      <c r="V575" s="17">
        <v>0.41970248314063602</v>
      </c>
      <c r="W575" s="17">
        <v>0.49586208769602202</v>
      </c>
      <c r="X575" s="17">
        <v>0.43074655710189003</v>
      </c>
      <c r="Y575" s="17">
        <v>0.47182518539063101</v>
      </c>
      <c r="Z575" s="17"/>
      <c r="AA575" s="17">
        <v>0.416117469628</v>
      </c>
      <c r="AB575" s="17">
        <v>0.50358417580223402</v>
      </c>
      <c r="AC575" s="17">
        <v>0.37050582728438702</v>
      </c>
      <c r="AD575" s="17">
        <v>0.43129870206461302</v>
      </c>
      <c r="AE575" s="17">
        <v>0.19426452179616799</v>
      </c>
      <c r="AF575" s="17"/>
      <c r="AG575" s="17">
        <v>0.43428621116014199</v>
      </c>
      <c r="AH575" s="17">
        <v>0.40867987043175003</v>
      </c>
      <c r="AI575" s="17"/>
      <c r="AJ575" s="17">
        <v>0.40984773531032997</v>
      </c>
      <c r="AK575" s="17">
        <v>0.42098496623618697</v>
      </c>
      <c r="AL575" s="17">
        <v>0.423644718997851</v>
      </c>
      <c r="AM575" s="17">
        <v>0.432498777909881</v>
      </c>
      <c r="AN575" s="17"/>
      <c r="AO575" s="17">
        <v>0.43409348792422298</v>
      </c>
      <c r="AP575" s="17">
        <v>0.42954822959545202</v>
      </c>
      <c r="AQ575" s="17">
        <v>0.41268415847428502</v>
      </c>
      <c r="AR575" s="17"/>
      <c r="AS575" s="17">
        <v>0.43779233434007803</v>
      </c>
      <c r="AT575" s="17">
        <v>0.42087477852253102</v>
      </c>
      <c r="AU575" s="17">
        <v>0.38594292687729898</v>
      </c>
      <c r="AV575" s="17">
        <v>0.34472575735757599</v>
      </c>
      <c r="AW575" s="17">
        <v>0.41740503592306699</v>
      </c>
      <c r="AX575" s="17"/>
      <c r="AY575" s="17">
        <v>0.40441318332529702</v>
      </c>
      <c r="AZ575" s="17">
        <v>0.43274785444714398</v>
      </c>
      <c r="BA575" s="17">
        <v>0.418767422808553</v>
      </c>
    </row>
    <row r="576" spans="2:53" x14ac:dyDescent="0.35">
      <c r="B576" t="s">
        <v>310</v>
      </c>
      <c r="C576" s="17">
        <v>0.23192397864786901</v>
      </c>
      <c r="D576" s="17">
        <v>0.27109691155142301</v>
      </c>
      <c r="E576" s="17">
        <v>0.192789634877643</v>
      </c>
      <c r="F576" s="17"/>
      <c r="G576" s="17">
        <v>0.201838145384231</v>
      </c>
      <c r="H576" s="17">
        <v>0.21907052993437701</v>
      </c>
      <c r="I576" s="17">
        <v>0.23562790686899901</v>
      </c>
      <c r="J576" s="17">
        <v>0.30816072959511698</v>
      </c>
      <c r="K576" s="17"/>
      <c r="L576" s="17">
        <v>0.23185269040443399</v>
      </c>
      <c r="M576" s="17">
        <v>0.224861351472534</v>
      </c>
      <c r="N576" s="17">
        <v>0.22706130893781701</v>
      </c>
      <c r="O576" s="17">
        <v>0.24455294747256501</v>
      </c>
      <c r="P576" s="17"/>
      <c r="Q576" s="17">
        <v>0.21936738632066999</v>
      </c>
      <c r="R576" s="17">
        <v>0.228838090416948</v>
      </c>
      <c r="S576" s="17">
        <v>0.26093536644375898</v>
      </c>
      <c r="T576" s="17">
        <v>0.26227954238053403</v>
      </c>
      <c r="U576" s="17">
        <v>0.23600605737724301</v>
      </c>
      <c r="V576" s="17">
        <v>0.215409622940438</v>
      </c>
      <c r="W576" s="17">
        <v>0.281303144656188</v>
      </c>
      <c r="X576" s="17">
        <v>0.121754165733855</v>
      </c>
      <c r="Y576" s="17">
        <v>0.222881254533907</v>
      </c>
      <c r="Z576" s="17"/>
      <c r="AA576" s="17">
        <v>0.23285785139148801</v>
      </c>
      <c r="AB576" s="17">
        <v>0.18828977431586899</v>
      </c>
      <c r="AC576" s="17">
        <v>0.27472784055442101</v>
      </c>
      <c r="AD576" s="17">
        <v>0.248844317313304</v>
      </c>
      <c r="AE576" s="17">
        <v>0.202165998596429</v>
      </c>
      <c r="AF576" s="17"/>
      <c r="AG576" s="17">
        <v>0.22382878650229199</v>
      </c>
      <c r="AH576" s="17">
        <v>0.24077303673529299</v>
      </c>
      <c r="AI576" s="17"/>
      <c r="AJ576" s="17">
        <v>0.227992416744036</v>
      </c>
      <c r="AK576" s="17">
        <v>0.21448591987867099</v>
      </c>
      <c r="AL576" s="17">
        <v>0.218340419179259</v>
      </c>
      <c r="AM576" s="17">
        <v>0.26589185902726198</v>
      </c>
      <c r="AN576" s="17"/>
      <c r="AO576" s="17">
        <v>0.20304229152294301</v>
      </c>
      <c r="AP576" s="17">
        <v>0.23825412264867499</v>
      </c>
      <c r="AQ576" s="17">
        <v>0.24708267944117701</v>
      </c>
      <c r="AR576" s="17"/>
      <c r="AS576" s="17">
        <v>0.24905477888737901</v>
      </c>
      <c r="AT576" s="17">
        <v>0.221162544188407</v>
      </c>
      <c r="AU576" s="17">
        <v>0.27930804387126801</v>
      </c>
      <c r="AV576" s="17">
        <v>0.30681919007823999</v>
      </c>
      <c r="AW576" s="17">
        <v>0.22807623346161199</v>
      </c>
      <c r="AX576" s="17"/>
      <c r="AY576" s="17">
        <v>0.21715345953266099</v>
      </c>
      <c r="AZ576" s="17">
        <v>0.21231020563504399</v>
      </c>
      <c r="BA576" s="17">
        <v>0.29634257721814999</v>
      </c>
    </row>
    <row r="577" spans="2:53" x14ac:dyDescent="0.35">
      <c r="B577" t="s">
        <v>311</v>
      </c>
      <c r="C577" s="17">
        <v>7.4113240248132498E-2</v>
      </c>
      <c r="D577" s="17">
        <v>8.69302846803061E-2</v>
      </c>
      <c r="E577" s="17">
        <v>6.1308821846225298E-2</v>
      </c>
      <c r="F577" s="17"/>
      <c r="G577" s="17">
        <v>9.7541288453161595E-2</v>
      </c>
      <c r="H577" s="17">
        <v>5.7916974594769501E-2</v>
      </c>
      <c r="I577" s="17">
        <v>6.7848786646384093E-2</v>
      </c>
      <c r="J577" s="17">
        <v>0.13485661681108599</v>
      </c>
      <c r="K577" s="17"/>
      <c r="L577" s="17">
        <v>7.10405291282869E-2</v>
      </c>
      <c r="M577" s="17">
        <v>9.9071104243183702E-2</v>
      </c>
      <c r="N577" s="17">
        <v>7.5788012857195095E-2</v>
      </c>
      <c r="O577" s="17">
        <v>5.02982427677299E-2</v>
      </c>
      <c r="P577" s="17"/>
      <c r="Q577" s="17">
        <v>0.104096921154124</v>
      </c>
      <c r="R577" s="17">
        <v>0.10328107265259399</v>
      </c>
      <c r="S577" s="17">
        <v>3.1969672214150799E-2</v>
      </c>
      <c r="T577" s="17">
        <v>5.5768557728080502E-2</v>
      </c>
      <c r="U577" s="17">
        <v>5.0574570899792601E-2</v>
      </c>
      <c r="V577" s="17">
        <v>8.2417986267462204E-2</v>
      </c>
      <c r="W577" s="17">
        <v>2.13015727922461E-2</v>
      </c>
      <c r="X577" s="17">
        <v>8.8784727626300797E-2</v>
      </c>
      <c r="Y577" s="17">
        <v>8.7479461048060994E-2</v>
      </c>
      <c r="Z577" s="17"/>
      <c r="AA577" s="17">
        <v>7.1539755878856595E-2</v>
      </c>
      <c r="AB577" s="17">
        <v>6.6391326806022402E-2</v>
      </c>
      <c r="AC577" s="17">
        <v>8.0246747139126204E-2</v>
      </c>
      <c r="AD577" s="17">
        <v>7.5158711054640406E-2</v>
      </c>
      <c r="AE577" s="17">
        <v>8.7870944153251307E-2</v>
      </c>
      <c r="AF577" s="17"/>
      <c r="AG577" s="17">
        <v>7.2786681460538197E-2</v>
      </c>
      <c r="AH577" s="17">
        <v>7.5563335015088398E-2</v>
      </c>
      <c r="AI577" s="17"/>
      <c r="AJ577" s="17">
        <v>6.0738490397779503E-2</v>
      </c>
      <c r="AK577" s="17">
        <v>7.7892662408752894E-2</v>
      </c>
      <c r="AL577" s="17">
        <v>9.1967363523794005E-2</v>
      </c>
      <c r="AM577" s="17">
        <v>6.5880254314319694E-2</v>
      </c>
      <c r="AN577" s="17"/>
      <c r="AO577" s="17">
        <v>5.2058743193566799E-2</v>
      </c>
      <c r="AP577" s="17">
        <v>6.6428273452529593E-2</v>
      </c>
      <c r="AQ577" s="17">
        <v>8.9410408636063796E-2</v>
      </c>
      <c r="AR577" s="17"/>
      <c r="AS577" s="17">
        <v>9.7512486863801096E-2</v>
      </c>
      <c r="AT577" s="17">
        <v>5.1149186998315797E-2</v>
      </c>
      <c r="AU577" s="17">
        <v>6.6621577371176105E-2</v>
      </c>
      <c r="AV577" s="17">
        <v>7.6387267358558997E-2</v>
      </c>
      <c r="AW577" s="17">
        <v>7.4551140394653506E-2</v>
      </c>
      <c r="AX577" s="17"/>
      <c r="AY577" s="17">
        <v>0.11568928436180601</v>
      </c>
      <c r="AZ577" s="17">
        <v>5.9048721500086901E-2</v>
      </c>
      <c r="BA577" s="17">
        <v>6.4132407247925405E-2</v>
      </c>
    </row>
    <row r="578" spans="2:53" x14ac:dyDescent="0.35">
      <c r="B578" t="s">
        <v>312</v>
      </c>
      <c r="C578" s="17">
        <v>1.76653762587595E-2</v>
      </c>
      <c r="D578" s="17">
        <v>2.03704193926156E-2</v>
      </c>
      <c r="E578" s="17">
        <v>1.4962997854409601E-2</v>
      </c>
      <c r="F578" s="17"/>
      <c r="G578" s="17">
        <v>1.8004036121836101E-2</v>
      </c>
      <c r="H578" s="17">
        <v>1.1341694791155999E-2</v>
      </c>
      <c r="I578" s="17">
        <v>1.8749767814953199E-2</v>
      </c>
      <c r="J578" s="17">
        <v>4.0361040048121598E-2</v>
      </c>
      <c r="K578" s="17"/>
      <c r="L578" s="17">
        <v>1.4829386090351501E-2</v>
      </c>
      <c r="M578" s="17">
        <v>3.3506114492254498E-2</v>
      </c>
      <c r="N578" s="17">
        <v>7.9745213637983699E-3</v>
      </c>
      <c r="O578" s="17">
        <v>1.2852491690406099E-2</v>
      </c>
      <c r="P578" s="17"/>
      <c r="Q578" s="17">
        <v>2.2300289047473498E-2</v>
      </c>
      <c r="R578" s="17">
        <v>2.4252426524075801E-2</v>
      </c>
      <c r="S578" s="17">
        <v>1.1451848510140099E-2</v>
      </c>
      <c r="T578" s="17">
        <v>2.2712549552086101E-2</v>
      </c>
      <c r="U578" s="17">
        <v>0</v>
      </c>
      <c r="V578" s="17">
        <v>3.2466758155564199E-2</v>
      </c>
      <c r="W578" s="17">
        <v>0</v>
      </c>
      <c r="X578" s="17">
        <v>0</v>
      </c>
      <c r="Y578" s="17">
        <v>2.2714002381793899E-2</v>
      </c>
      <c r="Z578" s="17"/>
      <c r="AA578" s="17">
        <v>2.07792161014663E-2</v>
      </c>
      <c r="AB578" s="17">
        <v>6.7099608203046203E-3</v>
      </c>
      <c r="AC578" s="17">
        <v>1.9783267893524199E-2</v>
      </c>
      <c r="AD578" s="17">
        <v>2.6793823858657102E-2</v>
      </c>
      <c r="AE578" s="17">
        <v>0</v>
      </c>
      <c r="AF578" s="17"/>
      <c r="AG578" s="17">
        <v>1.36687778079822E-2</v>
      </c>
      <c r="AH578" s="17">
        <v>2.2034158519518801E-2</v>
      </c>
      <c r="AI578" s="17"/>
      <c r="AJ578" s="17">
        <v>2.3440939983576301E-2</v>
      </c>
      <c r="AK578" s="17">
        <v>1.4198388239981E-2</v>
      </c>
      <c r="AL578" s="17">
        <v>1.27379859133195E-2</v>
      </c>
      <c r="AM578" s="17">
        <v>2.06415482512919E-2</v>
      </c>
      <c r="AN578" s="17"/>
      <c r="AO578" s="17">
        <v>8.2172247425555695E-3</v>
      </c>
      <c r="AP578" s="17">
        <v>1.4150244098686199E-2</v>
      </c>
      <c r="AQ578" s="17">
        <v>2.4081505508240401E-2</v>
      </c>
      <c r="AR578" s="17"/>
      <c r="AS578" s="17">
        <v>2.5509590921425698E-2</v>
      </c>
      <c r="AT578" s="17">
        <v>8.9961821506311102E-3</v>
      </c>
      <c r="AU578" s="17">
        <v>1.4737765729151101E-2</v>
      </c>
      <c r="AV578" s="17">
        <v>0</v>
      </c>
      <c r="AW578" s="17">
        <v>2.1202037454982298E-2</v>
      </c>
      <c r="AX578" s="17"/>
      <c r="AY578" s="17">
        <v>5.4827503956871297E-2</v>
      </c>
      <c r="AZ578" s="17">
        <v>6.5674189589662001E-3</v>
      </c>
      <c r="BA578" s="17">
        <v>0</v>
      </c>
    </row>
    <row r="579" spans="2:53" x14ac:dyDescent="0.35">
      <c r="B579" t="s">
        <v>313</v>
      </c>
      <c r="C579" s="17">
        <v>3.2188229309560397E-2</v>
      </c>
      <c r="D579" s="17">
        <v>3.85111995138794E-2</v>
      </c>
      <c r="E579" s="17">
        <v>2.5871487843356199E-2</v>
      </c>
      <c r="F579" s="17"/>
      <c r="G579" s="17">
        <v>4.4682294436484998E-2</v>
      </c>
      <c r="H579" s="17">
        <v>3.1905016373329598E-2</v>
      </c>
      <c r="I579" s="17">
        <v>3.01446846190003E-2</v>
      </c>
      <c r="J579" s="17">
        <v>2.5609107102493998E-2</v>
      </c>
      <c r="K579" s="17"/>
      <c r="L579" s="17">
        <v>2.9465769223956901E-2</v>
      </c>
      <c r="M579" s="17">
        <v>2.2413862207636501E-2</v>
      </c>
      <c r="N579" s="17">
        <v>3.2284360204842301E-2</v>
      </c>
      <c r="O579" s="17">
        <v>4.5337985717403301E-2</v>
      </c>
      <c r="P579" s="17"/>
      <c r="Q579" s="17">
        <v>3.6868292685391303E-2</v>
      </c>
      <c r="R579" s="17">
        <v>2.8647962690405999E-2</v>
      </c>
      <c r="S579" s="17">
        <v>3.2593560858718E-2</v>
      </c>
      <c r="T579" s="17">
        <v>0</v>
      </c>
      <c r="U579" s="17">
        <v>4.6216662221391397E-2</v>
      </c>
      <c r="V579" s="17">
        <v>3.18595131009278E-2</v>
      </c>
      <c r="W579" s="17">
        <v>3.7940560585301597E-2</v>
      </c>
      <c r="X579" s="17">
        <v>5.3377720538412901E-2</v>
      </c>
      <c r="Y579" s="17">
        <v>3.5924356802334002E-2</v>
      </c>
      <c r="Z579" s="17"/>
      <c r="AA579" s="17">
        <v>1.9995730376130599E-2</v>
      </c>
      <c r="AB579" s="17">
        <v>4.1797133848224199E-2</v>
      </c>
      <c r="AC579" s="17">
        <v>4.2621643073422401E-2</v>
      </c>
      <c r="AD579" s="17">
        <v>1.5607441165803501E-2</v>
      </c>
      <c r="AE579" s="17">
        <v>0</v>
      </c>
      <c r="AF579" s="17"/>
      <c r="AG579" s="17">
        <v>3.1088166488011201E-2</v>
      </c>
      <c r="AH579" s="17">
        <v>3.3390735640805899E-2</v>
      </c>
      <c r="AI579" s="17"/>
      <c r="AJ579" s="17">
        <v>2.18901931915986E-2</v>
      </c>
      <c r="AK579" s="17">
        <v>5.9219820008802201E-2</v>
      </c>
      <c r="AL579" s="17">
        <v>3.4944946544696702E-2</v>
      </c>
      <c r="AM579" s="17">
        <v>1.0444367511085901E-2</v>
      </c>
      <c r="AN579" s="17"/>
      <c r="AO579" s="17">
        <v>2.2575724617545902E-2</v>
      </c>
      <c r="AP579" s="17">
        <v>2.5402718685409699E-2</v>
      </c>
      <c r="AQ579" s="17">
        <v>3.8584662554810099E-2</v>
      </c>
      <c r="AR579" s="17"/>
      <c r="AS579" s="17">
        <v>1.5461081098549601E-2</v>
      </c>
      <c r="AT579" s="17">
        <v>3.6915764382869198E-2</v>
      </c>
      <c r="AU579" s="17">
        <v>1.5206665668534999E-2</v>
      </c>
      <c r="AV579" s="17">
        <v>0</v>
      </c>
      <c r="AW579" s="17">
        <v>4.0900023924624301E-2</v>
      </c>
      <c r="AX579" s="17"/>
      <c r="AY579" s="17">
        <v>2.1753826113220201E-2</v>
      </c>
      <c r="AZ579" s="17">
        <v>3.3246685467287998E-2</v>
      </c>
      <c r="BA579" s="17">
        <v>9.6212060507865297E-3</v>
      </c>
    </row>
    <row r="580" spans="2:53" x14ac:dyDescent="0.35">
      <c r="B580" t="s">
        <v>314</v>
      </c>
      <c r="C580" s="17">
        <v>0.64410917553567804</v>
      </c>
      <c r="D580" s="17">
        <v>0.58309118486177602</v>
      </c>
      <c r="E580" s="17">
        <v>0.70506705757836596</v>
      </c>
      <c r="F580" s="17"/>
      <c r="G580" s="17">
        <v>0.63793423560428597</v>
      </c>
      <c r="H580" s="17">
        <v>0.67976578430636803</v>
      </c>
      <c r="I580" s="17">
        <v>0.64762885405066295</v>
      </c>
      <c r="J580" s="17">
        <v>0.49101250644318201</v>
      </c>
      <c r="K580" s="17"/>
      <c r="L580" s="17">
        <v>0.65281162515296998</v>
      </c>
      <c r="M580" s="17">
        <v>0.62014756758439105</v>
      </c>
      <c r="N580" s="17">
        <v>0.656891796636347</v>
      </c>
      <c r="O580" s="17">
        <v>0.64695833235189604</v>
      </c>
      <c r="P580" s="17"/>
      <c r="Q580" s="17">
        <v>0.61736711079234197</v>
      </c>
      <c r="R580" s="17">
        <v>0.61498044771597604</v>
      </c>
      <c r="S580" s="17">
        <v>0.66304955197323201</v>
      </c>
      <c r="T580" s="17">
        <v>0.65923935033929904</v>
      </c>
      <c r="U580" s="17">
        <v>0.66720270950157301</v>
      </c>
      <c r="V580" s="17">
        <v>0.63784611953560799</v>
      </c>
      <c r="W580" s="17">
        <v>0.65945472196626398</v>
      </c>
      <c r="X580" s="17">
        <v>0.73608338610143198</v>
      </c>
      <c r="Y580" s="17">
        <v>0.63100092523390405</v>
      </c>
      <c r="Z580" s="17"/>
      <c r="AA580" s="17">
        <v>0.65482744625205802</v>
      </c>
      <c r="AB580" s="17">
        <v>0.696811804209579</v>
      </c>
      <c r="AC580" s="17">
        <v>0.58262050133950705</v>
      </c>
      <c r="AD580" s="17">
        <v>0.63359570660759501</v>
      </c>
      <c r="AE580" s="17">
        <v>0.70996305725032005</v>
      </c>
      <c r="AF580" s="17"/>
      <c r="AG580" s="17">
        <v>0.65862758774117602</v>
      </c>
      <c r="AH580" s="17">
        <v>0.62823873408929398</v>
      </c>
      <c r="AI580" s="17"/>
      <c r="AJ580" s="17">
        <v>0.66593795968300895</v>
      </c>
      <c r="AK580" s="17">
        <v>0.63420320946379305</v>
      </c>
      <c r="AL580" s="17">
        <v>0.64200928483893105</v>
      </c>
      <c r="AM580" s="17">
        <v>0.63714197089604097</v>
      </c>
      <c r="AN580" s="17"/>
      <c r="AO580" s="17">
        <v>0.71410601592338896</v>
      </c>
      <c r="AP580" s="17">
        <v>0.65576464111469901</v>
      </c>
      <c r="AQ580" s="17">
        <v>0.60084074385970798</v>
      </c>
      <c r="AR580" s="17"/>
      <c r="AS580" s="17">
        <v>0.61246206222884403</v>
      </c>
      <c r="AT580" s="17">
        <v>0.68177632227977703</v>
      </c>
      <c r="AU580" s="17">
        <v>0.62412594735987004</v>
      </c>
      <c r="AV580" s="17">
        <v>0.61679354256320096</v>
      </c>
      <c r="AW580" s="17">
        <v>0.63527056476412802</v>
      </c>
      <c r="AX580" s="17"/>
      <c r="AY580" s="17">
        <v>0.59057592603544196</v>
      </c>
      <c r="AZ580" s="17">
        <v>0.68882696843861502</v>
      </c>
      <c r="BA580" s="17">
        <v>0.62990380948313796</v>
      </c>
    </row>
    <row r="581" spans="2:53" x14ac:dyDescent="0.35">
      <c r="B581" t="s">
        <v>315</v>
      </c>
      <c r="C581" s="17">
        <v>9.1778616506891994E-2</v>
      </c>
      <c r="D581" s="17">
        <v>0.107300704072922</v>
      </c>
      <c r="E581" s="17">
        <v>7.6271819700634902E-2</v>
      </c>
      <c r="F581" s="17"/>
      <c r="G581" s="17">
        <v>0.115545324574998</v>
      </c>
      <c r="H581" s="17">
        <v>6.9258669385925495E-2</v>
      </c>
      <c r="I581" s="17">
        <v>8.6598554461337296E-2</v>
      </c>
      <c r="J581" s="17">
        <v>0.17521765685920701</v>
      </c>
      <c r="K581" s="17"/>
      <c r="L581" s="17">
        <v>8.5869915218638404E-2</v>
      </c>
      <c r="M581" s="17">
        <v>0.13257721873543801</v>
      </c>
      <c r="N581" s="17">
        <v>8.3762534220993501E-2</v>
      </c>
      <c r="O581" s="17">
        <v>6.3150734458136099E-2</v>
      </c>
      <c r="P581" s="17"/>
      <c r="Q581" s="17">
        <v>0.126397210201597</v>
      </c>
      <c r="R581" s="17">
        <v>0.12753349917667001</v>
      </c>
      <c r="S581" s="17">
        <v>4.3421520724290903E-2</v>
      </c>
      <c r="T581" s="17">
        <v>7.8481107280166704E-2</v>
      </c>
      <c r="U581" s="17">
        <v>5.0574570899792601E-2</v>
      </c>
      <c r="V581" s="17">
        <v>0.114884744423026</v>
      </c>
      <c r="W581" s="17">
        <v>2.13015727922461E-2</v>
      </c>
      <c r="X581" s="17">
        <v>8.8784727626300797E-2</v>
      </c>
      <c r="Y581" s="17">
        <v>0.110193463429855</v>
      </c>
      <c r="Z581" s="17"/>
      <c r="AA581" s="17">
        <v>9.2318971980322906E-2</v>
      </c>
      <c r="AB581" s="17">
        <v>7.3101287626327005E-2</v>
      </c>
      <c r="AC581" s="17">
        <v>0.10003001503264999</v>
      </c>
      <c r="AD581" s="17">
        <v>0.101952534913297</v>
      </c>
      <c r="AE581" s="17">
        <v>8.7870944153251307E-2</v>
      </c>
      <c r="AF581" s="17"/>
      <c r="AG581" s="17">
        <v>8.6455459268520496E-2</v>
      </c>
      <c r="AH581" s="17">
        <v>9.7597493534607199E-2</v>
      </c>
      <c r="AI581" s="17"/>
      <c r="AJ581" s="17">
        <v>8.4179430381355794E-2</v>
      </c>
      <c r="AK581" s="17">
        <v>9.2091050648733894E-2</v>
      </c>
      <c r="AL581" s="17">
        <v>0.104705349437114</v>
      </c>
      <c r="AM581" s="17">
        <v>8.6521802565611594E-2</v>
      </c>
      <c r="AN581" s="17"/>
      <c r="AO581" s="17">
        <v>6.0275967936122297E-2</v>
      </c>
      <c r="AP581" s="17">
        <v>8.0578517551215798E-2</v>
      </c>
      <c r="AQ581" s="17">
        <v>0.113491914144304</v>
      </c>
      <c r="AR581" s="17"/>
      <c r="AS581" s="17">
        <v>0.123022077785227</v>
      </c>
      <c r="AT581" s="17">
        <v>6.0145369148946901E-2</v>
      </c>
      <c r="AU581" s="17">
        <v>8.1359343100327206E-2</v>
      </c>
      <c r="AV581" s="17">
        <v>7.6387267358558997E-2</v>
      </c>
      <c r="AW581" s="17">
        <v>9.5753177849635801E-2</v>
      </c>
      <c r="AX581" s="17"/>
      <c r="AY581" s="17">
        <v>0.170516788318678</v>
      </c>
      <c r="AZ581" s="17">
        <v>6.5616140459053104E-2</v>
      </c>
      <c r="BA581" s="17">
        <v>6.4132407247925405E-2</v>
      </c>
    </row>
    <row r="582" spans="2:53" x14ac:dyDescent="0.35">
      <c r="B582" t="s">
        <v>95</v>
      </c>
      <c r="C582" s="17">
        <v>0.55233055902878603</v>
      </c>
      <c r="D582" s="17">
        <v>0.475790480788854</v>
      </c>
      <c r="E582" s="17">
        <v>0.62879523787773095</v>
      </c>
      <c r="F582" s="17"/>
      <c r="G582" s="17">
        <v>0.52238891102928797</v>
      </c>
      <c r="H582" s="17">
        <v>0.61050711492044196</v>
      </c>
      <c r="I582" s="17">
        <v>0.56103029958932604</v>
      </c>
      <c r="J582" s="17">
        <v>0.31579484958397502</v>
      </c>
      <c r="K582" s="17"/>
      <c r="L582" s="17">
        <v>0.56694170993433202</v>
      </c>
      <c r="M582" s="17">
        <v>0.48757034884895301</v>
      </c>
      <c r="N582" s="17">
        <v>0.573129262415354</v>
      </c>
      <c r="O582" s="17">
        <v>0.58380759789376002</v>
      </c>
      <c r="P582" s="17"/>
      <c r="Q582" s="17">
        <v>0.49096990059074502</v>
      </c>
      <c r="R582" s="17">
        <v>0.48744694853930498</v>
      </c>
      <c r="S582" s="17">
        <v>0.61962803124894095</v>
      </c>
      <c r="T582" s="17">
        <v>0.58075824305913304</v>
      </c>
      <c r="U582" s="17">
        <v>0.61662813860178001</v>
      </c>
      <c r="V582" s="17">
        <v>0.52296137511258101</v>
      </c>
      <c r="W582" s="17">
        <v>0.638153149174018</v>
      </c>
      <c r="X582" s="17">
        <v>0.64729865847513102</v>
      </c>
      <c r="Y582" s="17">
        <v>0.52080746180404902</v>
      </c>
      <c r="Z582" s="17"/>
      <c r="AA582" s="17">
        <v>0.562508474271735</v>
      </c>
      <c r="AB582" s="17">
        <v>0.62371051658325205</v>
      </c>
      <c r="AC582" s="17">
        <v>0.48259048630685603</v>
      </c>
      <c r="AD582" s="17">
        <v>0.53164317169429798</v>
      </c>
      <c r="AE582" s="17">
        <v>0.62209211309706802</v>
      </c>
      <c r="AF582" s="17"/>
      <c r="AG582" s="17">
        <v>0.57217212847265597</v>
      </c>
      <c r="AH582" s="17">
        <v>0.53064124055468698</v>
      </c>
      <c r="AI582" s="17"/>
      <c r="AJ582" s="17">
        <v>0.58175852930165395</v>
      </c>
      <c r="AK582" s="17">
        <v>0.54211215881505903</v>
      </c>
      <c r="AL582" s="17">
        <v>0.53730393540181698</v>
      </c>
      <c r="AM582" s="17">
        <v>0.55062016833042904</v>
      </c>
      <c r="AN582" s="17"/>
      <c r="AO582" s="17">
        <v>0.65383004798726596</v>
      </c>
      <c r="AP582" s="17">
        <v>0.57518612356348298</v>
      </c>
      <c r="AQ582" s="17">
        <v>0.487348829715404</v>
      </c>
      <c r="AR582" s="17"/>
      <c r="AS582" s="17">
        <v>0.48943998444361703</v>
      </c>
      <c r="AT582" s="17">
        <v>0.62163095313083006</v>
      </c>
      <c r="AU582" s="17">
        <v>0.54276660425954304</v>
      </c>
      <c r="AV582" s="17">
        <v>0.54040627520464202</v>
      </c>
      <c r="AW582" s="17">
        <v>0.53951738691449203</v>
      </c>
      <c r="AX582" s="17"/>
      <c r="AY582" s="17">
        <v>0.42005913771676401</v>
      </c>
      <c r="AZ582" s="17">
        <v>0.62321082797956195</v>
      </c>
      <c r="BA582" s="17">
        <v>0.56577140223521205</v>
      </c>
    </row>
    <row r="583" spans="2:53" x14ac:dyDescent="0.35">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row>
    <row r="584" spans="2:53" x14ac:dyDescent="0.35">
      <c r="B584" s="6" t="s">
        <v>319</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row>
    <row r="585" spans="2:53" x14ac:dyDescent="0.35">
      <c r="B585" s="24" t="s">
        <v>84</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row>
    <row r="586" spans="2:53" x14ac:dyDescent="0.35">
      <c r="B586" t="s">
        <v>308</v>
      </c>
      <c r="C586" s="17">
        <v>0.227400730197171</v>
      </c>
      <c r="D586" s="17">
        <v>0.175551620866849</v>
      </c>
      <c r="E586" s="17">
        <v>0.279198763132529</v>
      </c>
      <c r="F586" s="17"/>
      <c r="G586" s="17">
        <v>0.31994867428066198</v>
      </c>
      <c r="H586" s="17">
        <v>0.22517298883527501</v>
      </c>
      <c r="I586" s="17">
        <v>0.20994751660799299</v>
      </c>
      <c r="J586" s="17">
        <v>0.18640839487070099</v>
      </c>
      <c r="K586" s="17"/>
      <c r="L586" s="17">
        <v>0.18635755646463301</v>
      </c>
      <c r="M586" s="17">
        <v>0.23381203484046301</v>
      </c>
      <c r="N586" s="17">
        <v>0.202174778920516</v>
      </c>
      <c r="O586" s="17">
        <v>0.28416804104353299</v>
      </c>
      <c r="P586" s="17"/>
      <c r="Q586" s="17">
        <v>0.28932234821823899</v>
      </c>
      <c r="R586" s="17">
        <v>0.184588277264918</v>
      </c>
      <c r="S586" s="17">
        <v>0.217795705993309</v>
      </c>
      <c r="T586" s="17">
        <v>0.236918537795753</v>
      </c>
      <c r="U586" s="17">
        <v>0.20482167112966401</v>
      </c>
      <c r="V586" s="17">
        <v>0.232806668711838</v>
      </c>
      <c r="W586" s="17">
        <v>0.169217185776699</v>
      </c>
      <c r="X586" s="17">
        <v>0.241967287813068</v>
      </c>
      <c r="Y586" s="17">
        <v>0.243017710009615</v>
      </c>
      <c r="Z586" s="17"/>
      <c r="AA586" s="17">
        <v>0.282115971169699</v>
      </c>
      <c r="AB586" s="17">
        <v>0.228631419854367</v>
      </c>
      <c r="AC586" s="17">
        <v>0.150619590406915</v>
      </c>
      <c r="AD586" s="17">
        <v>0.256791913168539</v>
      </c>
      <c r="AE586" s="17">
        <v>0.52238846444909104</v>
      </c>
      <c r="AF586" s="17"/>
      <c r="AG586" s="17">
        <v>0.21878883071763899</v>
      </c>
      <c r="AH586" s="17">
        <v>0.23681461406391399</v>
      </c>
      <c r="AI586" s="17"/>
      <c r="AJ586" s="17">
        <v>0.228772020201958</v>
      </c>
      <c r="AK586" s="17">
        <v>0.237532713184991</v>
      </c>
      <c r="AL586" s="17">
        <v>0.170629979856398</v>
      </c>
      <c r="AM586" s="17">
        <v>0.26663580267452602</v>
      </c>
      <c r="AN586" s="17"/>
      <c r="AO586" s="17">
        <v>0.29924855390549199</v>
      </c>
      <c r="AP586" s="17">
        <v>0.208297420336815</v>
      </c>
      <c r="AQ586" s="17">
        <v>0.19750810354863799</v>
      </c>
      <c r="AR586" s="17"/>
      <c r="AS586" s="17">
        <v>0.19396007597019199</v>
      </c>
      <c r="AT586" s="17">
        <v>0.26131483453608501</v>
      </c>
      <c r="AU586" s="17">
        <v>0.22416003177697799</v>
      </c>
      <c r="AV586" s="17">
        <v>0.46265926349032799</v>
      </c>
      <c r="AW586" s="17">
        <v>0.23102243972668801</v>
      </c>
      <c r="AX586" s="17"/>
      <c r="AY586" s="17">
        <v>0.22131651028733601</v>
      </c>
      <c r="AZ586" s="17">
        <v>0.25737635061880398</v>
      </c>
      <c r="BA586" s="17">
        <v>0.17242446126186001</v>
      </c>
    </row>
    <row r="587" spans="2:53" x14ac:dyDescent="0.35">
      <c r="B587" t="s">
        <v>309</v>
      </c>
      <c r="C587" s="17">
        <v>0.40248682670074398</v>
      </c>
      <c r="D587" s="17">
        <v>0.388472396839595</v>
      </c>
      <c r="E587" s="17">
        <v>0.41648745099099599</v>
      </c>
      <c r="F587" s="17"/>
      <c r="G587" s="17">
        <v>0.364610873018194</v>
      </c>
      <c r="H587" s="17">
        <v>0.428185909814843</v>
      </c>
      <c r="I587" s="17">
        <v>0.40417169118660501</v>
      </c>
      <c r="J587" s="17">
        <v>0.33255466917075699</v>
      </c>
      <c r="K587" s="17"/>
      <c r="L587" s="17">
        <v>0.40445943197202799</v>
      </c>
      <c r="M587" s="17">
        <v>0.37533235757715899</v>
      </c>
      <c r="N587" s="17">
        <v>0.44427657289225903</v>
      </c>
      <c r="O587" s="17">
        <v>0.39343203155455497</v>
      </c>
      <c r="P587" s="17"/>
      <c r="Q587" s="17">
        <v>0.39077644421178598</v>
      </c>
      <c r="R587" s="17">
        <v>0.40305616860348698</v>
      </c>
      <c r="S587" s="17">
        <v>0.39379619158444601</v>
      </c>
      <c r="T587" s="17">
        <v>0.35175262644116401</v>
      </c>
      <c r="U587" s="17">
        <v>0.41117732325522499</v>
      </c>
      <c r="V587" s="17">
        <v>0.43468871110079599</v>
      </c>
      <c r="W587" s="17">
        <v>0.35402828644925999</v>
      </c>
      <c r="X587" s="17">
        <v>0.398570820491709</v>
      </c>
      <c r="Y587" s="17">
        <v>0.47047409197929302</v>
      </c>
      <c r="Z587" s="17"/>
      <c r="AA587" s="17">
        <v>0.43220260810098299</v>
      </c>
      <c r="AB587" s="17">
        <v>0.43761974643095303</v>
      </c>
      <c r="AC587" s="17">
        <v>0.391817481844003</v>
      </c>
      <c r="AD587" s="17">
        <v>0.33170367748882701</v>
      </c>
      <c r="AE587" s="17">
        <v>0.13017995454783901</v>
      </c>
      <c r="AF587" s="17"/>
      <c r="AG587" s="17">
        <v>0.41725087904069802</v>
      </c>
      <c r="AH587" s="17">
        <v>0.38634786984677999</v>
      </c>
      <c r="AI587" s="17"/>
      <c r="AJ587" s="17">
        <v>0.42951056612731098</v>
      </c>
      <c r="AK587" s="17">
        <v>0.422779966026331</v>
      </c>
      <c r="AL587" s="17">
        <v>0.38361215344412702</v>
      </c>
      <c r="AM587" s="17">
        <v>0.37436666467892099</v>
      </c>
      <c r="AN587" s="17"/>
      <c r="AO587" s="17">
        <v>0.41661300854390798</v>
      </c>
      <c r="AP587" s="17">
        <v>0.43462408476787401</v>
      </c>
      <c r="AQ587" s="17">
        <v>0.38219967027736801</v>
      </c>
      <c r="AR587" s="17"/>
      <c r="AS587" s="17">
        <v>0.41669224427656998</v>
      </c>
      <c r="AT587" s="17">
        <v>0.38762913597947601</v>
      </c>
      <c r="AU587" s="17">
        <v>0.35348912901906399</v>
      </c>
      <c r="AV587" s="17">
        <v>0.46567038761656998</v>
      </c>
      <c r="AW587" s="17">
        <v>0.41747867463442401</v>
      </c>
      <c r="AX587" s="17"/>
      <c r="AY587" s="17">
        <v>0.41220058407344101</v>
      </c>
      <c r="AZ587" s="17">
        <v>0.37757121377720299</v>
      </c>
      <c r="BA587" s="17">
        <v>0.42986395622743101</v>
      </c>
    </row>
    <row r="588" spans="2:53" x14ac:dyDescent="0.35">
      <c r="B588" t="s">
        <v>310</v>
      </c>
      <c r="C588" s="17">
        <v>0.26837308816633298</v>
      </c>
      <c r="D588" s="17">
        <v>0.32463665927697399</v>
      </c>
      <c r="E588" s="17">
        <v>0.21216494212310899</v>
      </c>
      <c r="F588" s="17"/>
      <c r="G588" s="17">
        <v>0.21628724747963601</v>
      </c>
      <c r="H588" s="17">
        <v>0.238062264844765</v>
      </c>
      <c r="I588" s="17">
        <v>0.29955482063171002</v>
      </c>
      <c r="J588" s="17">
        <v>0.35707502788300799</v>
      </c>
      <c r="K588" s="17"/>
      <c r="L588" s="17">
        <v>0.29034542311140599</v>
      </c>
      <c r="M588" s="17">
        <v>0.285506176758756</v>
      </c>
      <c r="N588" s="17">
        <v>0.26352919630078903</v>
      </c>
      <c r="O588" s="17">
        <v>0.23216067148387901</v>
      </c>
      <c r="P588" s="17"/>
      <c r="Q588" s="17">
        <v>0.26817245752376601</v>
      </c>
      <c r="R588" s="17">
        <v>0.31123512168467099</v>
      </c>
      <c r="S588" s="17">
        <v>0.28300636480531999</v>
      </c>
      <c r="T588" s="17">
        <v>0.312080607260523</v>
      </c>
      <c r="U588" s="17">
        <v>0.25555550812431499</v>
      </c>
      <c r="V588" s="17">
        <v>0.18539498390440501</v>
      </c>
      <c r="W588" s="17">
        <v>0.36206084584811499</v>
      </c>
      <c r="X588" s="17">
        <v>0.20250404502908001</v>
      </c>
      <c r="Y588" s="17">
        <v>0.205336430430066</v>
      </c>
      <c r="Z588" s="17"/>
      <c r="AA588" s="17">
        <v>0.19985875687076299</v>
      </c>
      <c r="AB588" s="17">
        <v>0.25484954168799501</v>
      </c>
      <c r="AC588" s="17">
        <v>0.32965523120551099</v>
      </c>
      <c r="AD588" s="17">
        <v>0.31018601938290302</v>
      </c>
      <c r="AE588" s="17">
        <v>0.19658853618226901</v>
      </c>
      <c r="AF588" s="17"/>
      <c r="AG588" s="17">
        <v>0.26176370910434099</v>
      </c>
      <c r="AH588" s="17">
        <v>0.275597966611414</v>
      </c>
      <c r="AI588" s="17"/>
      <c r="AJ588" s="17">
        <v>0.24130312625585801</v>
      </c>
      <c r="AK588" s="17">
        <v>0.22013772742579699</v>
      </c>
      <c r="AL588" s="17">
        <v>0.35043243384955602</v>
      </c>
      <c r="AM588" s="17">
        <v>0.26899417648250201</v>
      </c>
      <c r="AN588" s="17"/>
      <c r="AO588" s="17">
        <v>0.21657920201927899</v>
      </c>
      <c r="AP588" s="17">
        <v>0.27045343006876499</v>
      </c>
      <c r="AQ588" s="17">
        <v>0.29367289019536302</v>
      </c>
      <c r="AR588" s="17"/>
      <c r="AS588" s="17">
        <v>0.28311851120356801</v>
      </c>
      <c r="AT588" s="17">
        <v>0.26657534824368501</v>
      </c>
      <c r="AU588" s="17">
        <v>0.24750499218337599</v>
      </c>
      <c r="AV588" s="17">
        <v>7.1670348893102406E-2</v>
      </c>
      <c r="AW588" s="17">
        <v>0.29002967373354499</v>
      </c>
      <c r="AX588" s="17"/>
      <c r="AY588" s="17">
        <v>0.28338198974054501</v>
      </c>
      <c r="AZ588" s="17">
        <v>0.274725723950206</v>
      </c>
      <c r="BA588" s="17">
        <v>0.25566437169481199</v>
      </c>
    </row>
    <row r="589" spans="2:53" x14ac:dyDescent="0.35">
      <c r="B589" t="s">
        <v>311</v>
      </c>
      <c r="C589" s="17">
        <v>5.3434098058464899E-2</v>
      </c>
      <c r="D589" s="17">
        <v>6.1970272928056402E-2</v>
      </c>
      <c r="E589" s="17">
        <v>4.4906332147961699E-2</v>
      </c>
      <c r="F589" s="17"/>
      <c r="G589" s="17">
        <v>7.0540223688163498E-2</v>
      </c>
      <c r="H589" s="17">
        <v>5.8082421000663999E-2</v>
      </c>
      <c r="I589" s="17">
        <v>4.29876638824776E-2</v>
      </c>
      <c r="J589" s="17">
        <v>4.7135696220969303E-2</v>
      </c>
      <c r="K589" s="17"/>
      <c r="L589" s="17">
        <v>7.7872297017315795E-2</v>
      </c>
      <c r="M589" s="17">
        <v>3.90830140355908E-2</v>
      </c>
      <c r="N589" s="17">
        <v>5.7836692453268099E-2</v>
      </c>
      <c r="O589" s="17">
        <v>3.8305423891502197E-2</v>
      </c>
      <c r="P589" s="17"/>
      <c r="Q589" s="17">
        <v>4.4267051306224298E-2</v>
      </c>
      <c r="R589" s="17">
        <v>4.1738683892679103E-2</v>
      </c>
      <c r="S589" s="17">
        <v>4.1035647408021299E-2</v>
      </c>
      <c r="T589" s="17">
        <v>4.367552869105E-2</v>
      </c>
      <c r="U589" s="17">
        <v>6.9364458040481705E-2</v>
      </c>
      <c r="V589" s="17">
        <v>0.100518586896092</v>
      </c>
      <c r="W589" s="17">
        <v>3.8652057240190899E-2</v>
      </c>
      <c r="X589" s="17">
        <v>5.03322294160942E-2</v>
      </c>
      <c r="Y589" s="17">
        <v>5.8504899412653799E-2</v>
      </c>
      <c r="Z589" s="17"/>
      <c r="AA589" s="17">
        <v>3.90178574053947E-2</v>
      </c>
      <c r="AB589" s="17">
        <v>4.8053516760878101E-2</v>
      </c>
      <c r="AC589" s="17">
        <v>6.6628527184701705E-2</v>
      </c>
      <c r="AD589" s="17">
        <v>6.5781256505794403E-2</v>
      </c>
      <c r="AE589" s="17">
        <v>8.7870944153251307E-2</v>
      </c>
      <c r="AF589" s="17"/>
      <c r="AG589" s="17">
        <v>5.3549621238430503E-2</v>
      </c>
      <c r="AH589" s="17">
        <v>5.3307816765621498E-2</v>
      </c>
      <c r="AI589" s="17"/>
      <c r="AJ589" s="17">
        <v>6.3988421734533493E-2</v>
      </c>
      <c r="AK589" s="17">
        <v>5.7800351823285898E-2</v>
      </c>
      <c r="AL589" s="17">
        <v>4.00164024292343E-2</v>
      </c>
      <c r="AM589" s="17">
        <v>5.1622084500477998E-2</v>
      </c>
      <c r="AN589" s="17"/>
      <c r="AO589" s="17">
        <v>3.4155126545226601E-2</v>
      </c>
      <c r="AP589" s="17">
        <v>5.41799216461634E-2</v>
      </c>
      <c r="AQ589" s="17">
        <v>6.3379087952827207E-2</v>
      </c>
      <c r="AR589" s="17"/>
      <c r="AS589" s="17">
        <v>6.3133085663402394E-2</v>
      </c>
      <c r="AT589" s="17">
        <v>4.1782554819252901E-2</v>
      </c>
      <c r="AU589" s="17">
        <v>0.104530154356914</v>
      </c>
      <c r="AV589" s="17">
        <v>0</v>
      </c>
      <c r="AW589" s="17">
        <v>2.2312989761995201E-2</v>
      </c>
      <c r="AX589" s="17"/>
      <c r="AY589" s="17">
        <v>4.5098974698578098E-2</v>
      </c>
      <c r="AZ589" s="17">
        <v>4.7410364449078098E-2</v>
      </c>
      <c r="BA589" s="17">
        <v>9.0949321108865902E-2</v>
      </c>
    </row>
    <row r="590" spans="2:53" x14ac:dyDescent="0.35">
      <c r="B590" t="s">
        <v>312</v>
      </c>
      <c r="C590" s="17">
        <v>1.5885196417029498E-2</v>
      </c>
      <c r="D590" s="17">
        <v>2.2011198970852901E-2</v>
      </c>
      <c r="E590" s="17">
        <v>9.76522856910623E-3</v>
      </c>
      <c r="F590" s="17"/>
      <c r="G590" s="17">
        <v>7.0605901602777098E-3</v>
      </c>
      <c r="H590" s="17">
        <v>1.0818118728280699E-2</v>
      </c>
      <c r="I590" s="17">
        <v>2.1706670615499201E-2</v>
      </c>
      <c r="J590" s="17">
        <v>2.89539177887373E-2</v>
      </c>
      <c r="K590" s="17"/>
      <c r="L590" s="17">
        <v>1.04880544234247E-2</v>
      </c>
      <c r="M590" s="17">
        <v>4.3223696263156801E-2</v>
      </c>
      <c r="N590" s="17">
        <v>0</v>
      </c>
      <c r="O590" s="17">
        <v>7.3245835628045E-3</v>
      </c>
      <c r="P590" s="17"/>
      <c r="Q590" s="17">
        <v>0</v>
      </c>
      <c r="R590" s="17">
        <v>3.5490960844098501E-2</v>
      </c>
      <c r="S590" s="17">
        <v>2.2630051786625499E-2</v>
      </c>
      <c r="T590" s="17">
        <v>1.1896472961171901E-2</v>
      </c>
      <c r="U590" s="17">
        <v>2.4446775166179199E-2</v>
      </c>
      <c r="V590" s="17">
        <v>0</v>
      </c>
      <c r="W590" s="17">
        <v>1.03420203611304E-2</v>
      </c>
      <c r="X590" s="17">
        <v>3.7065371198905399E-2</v>
      </c>
      <c r="Y590" s="17">
        <v>1.5602713797425E-2</v>
      </c>
      <c r="Z590" s="17"/>
      <c r="AA590" s="17">
        <v>1.1721898287335501E-2</v>
      </c>
      <c r="AB590" s="17">
        <v>3.3943774050858898E-3</v>
      </c>
      <c r="AC590" s="17">
        <v>2.4077571388641E-2</v>
      </c>
      <c r="AD590" s="17">
        <v>1.7313701770626501E-2</v>
      </c>
      <c r="AE590" s="17">
        <v>6.2972100667549005E-2</v>
      </c>
      <c r="AF590" s="17"/>
      <c r="AG590" s="17">
        <v>1.75110149459663E-2</v>
      </c>
      <c r="AH590" s="17">
        <v>1.4107973301944901E-2</v>
      </c>
      <c r="AI590" s="17"/>
      <c r="AJ590" s="17">
        <v>0</v>
      </c>
      <c r="AK590" s="17">
        <v>2.3907336937011799E-2</v>
      </c>
      <c r="AL590" s="17">
        <v>2.1490889701318201E-2</v>
      </c>
      <c r="AM590" s="17">
        <v>1.6434642698989602E-2</v>
      </c>
      <c r="AN590" s="17"/>
      <c r="AO590" s="17">
        <v>0</v>
      </c>
      <c r="AP590" s="17">
        <v>8.6581358044654794E-3</v>
      </c>
      <c r="AQ590" s="17">
        <v>2.7014705032048301E-2</v>
      </c>
      <c r="AR590" s="17"/>
      <c r="AS590" s="17">
        <v>2.59517539979616E-2</v>
      </c>
      <c r="AT590" s="17">
        <v>1.08789064012176E-2</v>
      </c>
      <c r="AU590" s="17">
        <v>2.8167657445840402E-2</v>
      </c>
      <c r="AV590" s="17">
        <v>0</v>
      </c>
      <c r="AW590" s="17">
        <v>6.0050124644023201E-3</v>
      </c>
      <c r="AX590" s="17"/>
      <c r="AY590" s="17">
        <v>3.3005567155040598E-2</v>
      </c>
      <c r="AZ590" s="17">
        <v>1.2005300881901101E-2</v>
      </c>
      <c r="BA590" s="17">
        <v>1.05245082848613E-2</v>
      </c>
    </row>
    <row r="591" spans="2:53" x14ac:dyDescent="0.35">
      <c r="B591" t="s">
        <v>313</v>
      </c>
      <c r="C591" s="17">
        <v>3.2420060460257402E-2</v>
      </c>
      <c r="D591" s="17">
        <v>2.7357851117672201E-2</v>
      </c>
      <c r="E591" s="17">
        <v>3.7477283036297999E-2</v>
      </c>
      <c r="F591" s="17"/>
      <c r="G591" s="17">
        <v>2.15523913730667E-2</v>
      </c>
      <c r="H591" s="17">
        <v>3.9678296776172503E-2</v>
      </c>
      <c r="I591" s="17">
        <v>2.16316370757151E-2</v>
      </c>
      <c r="J591" s="17">
        <v>4.7872294065828103E-2</v>
      </c>
      <c r="K591" s="17"/>
      <c r="L591" s="17">
        <v>3.0477237011193099E-2</v>
      </c>
      <c r="M591" s="17">
        <v>2.3042720524873099E-2</v>
      </c>
      <c r="N591" s="17">
        <v>3.2182759433168201E-2</v>
      </c>
      <c r="O591" s="17">
        <v>4.4609248463725999E-2</v>
      </c>
      <c r="P591" s="17"/>
      <c r="Q591" s="17">
        <v>7.4616987399842901E-3</v>
      </c>
      <c r="R591" s="17">
        <v>2.3890787710146199E-2</v>
      </c>
      <c r="S591" s="17">
        <v>4.1736038422278299E-2</v>
      </c>
      <c r="T591" s="17">
        <v>4.3676226850337702E-2</v>
      </c>
      <c r="U591" s="17">
        <v>3.4634264284134901E-2</v>
      </c>
      <c r="V591" s="17">
        <v>4.6591049386869199E-2</v>
      </c>
      <c r="W591" s="17">
        <v>6.5699604324604394E-2</v>
      </c>
      <c r="X591" s="17">
        <v>6.9560246051142693E-2</v>
      </c>
      <c r="Y591" s="17">
        <v>7.0641543709468102E-3</v>
      </c>
      <c r="Z591" s="17"/>
      <c r="AA591" s="17">
        <v>3.5082908165824302E-2</v>
      </c>
      <c r="AB591" s="17">
        <v>2.7451397860721299E-2</v>
      </c>
      <c r="AC591" s="17">
        <v>3.7201597970227797E-2</v>
      </c>
      <c r="AD591" s="17">
        <v>1.8223431683309501E-2</v>
      </c>
      <c r="AE591" s="17">
        <v>0</v>
      </c>
      <c r="AF591" s="17"/>
      <c r="AG591" s="17">
        <v>3.1135944952925199E-2</v>
      </c>
      <c r="AH591" s="17">
        <v>3.3823759410325199E-2</v>
      </c>
      <c r="AI591" s="17"/>
      <c r="AJ591" s="17">
        <v>3.6425865680338398E-2</v>
      </c>
      <c r="AK591" s="17">
        <v>3.7841904602582702E-2</v>
      </c>
      <c r="AL591" s="17">
        <v>3.3818140719366598E-2</v>
      </c>
      <c r="AM591" s="17">
        <v>2.1946628964583301E-2</v>
      </c>
      <c r="AN591" s="17"/>
      <c r="AO591" s="17">
        <v>3.3404108986094298E-2</v>
      </c>
      <c r="AP591" s="17">
        <v>2.3787007375916901E-2</v>
      </c>
      <c r="AQ591" s="17">
        <v>3.6225542993755501E-2</v>
      </c>
      <c r="AR591" s="17"/>
      <c r="AS591" s="17">
        <v>1.7144328888306599E-2</v>
      </c>
      <c r="AT591" s="17">
        <v>3.1819220020283499E-2</v>
      </c>
      <c r="AU591" s="17">
        <v>4.2148035217827201E-2</v>
      </c>
      <c r="AV591" s="17">
        <v>0</v>
      </c>
      <c r="AW591" s="17">
        <v>3.3151209678945102E-2</v>
      </c>
      <c r="AX591" s="17"/>
      <c r="AY591" s="17">
        <v>4.9963740450589197E-3</v>
      </c>
      <c r="AZ591" s="17">
        <v>3.0911046322807799E-2</v>
      </c>
      <c r="BA591" s="17">
        <v>4.0573381422169701E-2</v>
      </c>
    </row>
    <row r="592" spans="2:53" x14ac:dyDescent="0.35">
      <c r="B592" t="s">
        <v>314</v>
      </c>
      <c r="C592" s="17">
        <v>0.62988755689791498</v>
      </c>
      <c r="D592" s="17">
        <v>0.56402401770644395</v>
      </c>
      <c r="E592" s="17">
        <v>0.69568621412352505</v>
      </c>
      <c r="F592" s="17"/>
      <c r="G592" s="17">
        <v>0.68455954729885704</v>
      </c>
      <c r="H592" s="17">
        <v>0.65335889865011798</v>
      </c>
      <c r="I592" s="17">
        <v>0.61411920779459805</v>
      </c>
      <c r="J592" s="17">
        <v>0.51896306404145798</v>
      </c>
      <c r="K592" s="17"/>
      <c r="L592" s="17">
        <v>0.59081698843666097</v>
      </c>
      <c r="M592" s="17">
        <v>0.60914439241762297</v>
      </c>
      <c r="N592" s="17">
        <v>0.64645135181277502</v>
      </c>
      <c r="O592" s="17">
        <v>0.67760007259808797</v>
      </c>
      <c r="P592" s="17"/>
      <c r="Q592" s="17">
        <v>0.68009879243002602</v>
      </c>
      <c r="R592" s="17">
        <v>0.58764444586840503</v>
      </c>
      <c r="S592" s="17">
        <v>0.61159189757775501</v>
      </c>
      <c r="T592" s="17">
        <v>0.58867116423691701</v>
      </c>
      <c r="U592" s="17">
        <v>0.61599899438488903</v>
      </c>
      <c r="V592" s="17">
        <v>0.66749537981263396</v>
      </c>
      <c r="W592" s="17">
        <v>0.52324547222595996</v>
      </c>
      <c r="X592" s="17">
        <v>0.64053810830477798</v>
      </c>
      <c r="Y592" s="17">
        <v>0.71349180198890805</v>
      </c>
      <c r="Z592" s="17"/>
      <c r="AA592" s="17">
        <v>0.71431857927068199</v>
      </c>
      <c r="AB592" s="17">
        <v>0.66625116628532</v>
      </c>
      <c r="AC592" s="17">
        <v>0.54243707225091897</v>
      </c>
      <c r="AD592" s="17">
        <v>0.58849559065736601</v>
      </c>
      <c r="AE592" s="17">
        <v>0.65256841899693097</v>
      </c>
      <c r="AF592" s="17"/>
      <c r="AG592" s="17">
        <v>0.63603970975833701</v>
      </c>
      <c r="AH592" s="17">
        <v>0.62316248391069395</v>
      </c>
      <c r="AI592" s="17"/>
      <c r="AJ592" s="17">
        <v>0.65828258632926995</v>
      </c>
      <c r="AK592" s="17">
        <v>0.66031267921132297</v>
      </c>
      <c r="AL592" s="17">
        <v>0.55424213330052396</v>
      </c>
      <c r="AM592" s="17">
        <v>0.64100246735344701</v>
      </c>
      <c r="AN592" s="17"/>
      <c r="AO592" s="17">
        <v>0.71586156244940002</v>
      </c>
      <c r="AP592" s="17">
        <v>0.64292150510468904</v>
      </c>
      <c r="AQ592" s="17">
        <v>0.57970777382600602</v>
      </c>
      <c r="AR592" s="17"/>
      <c r="AS592" s="17">
        <v>0.61065232024676197</v>
      </c>
      <c r="AT592" s="17">
        <v>0.64894397051556096</v>
      </c>
      <c r="AU592" s="17">
        <v>0.577649160796042</v>
      </c>
      <c r="AV592" s="17">
        <v>0.92832965110689802</v>
      </c>
      <c r="AW592" s="17">
        <v>0.64850111436111302</v>
      </c>
      <c r="AX592" s="17"/>
      <c r="AY592" s="17">
        <v>0.63351709436077797</v>
      </c>
      <c r="AZ592" s="17">
        <v>0.63494756439600697</v>
      </c>
      <c r="BA592" s="17">
        <v>0.60228841748929096</v>
      </c>
    </row>
    <row r="593" spans="2:53" x14ac:dyDescent="0.35">
      <c r="B593" t="s">
        <v>315</v>
      </c>
      <c r="C593" s="17">
        <v>6.9319294475494397E-2</v>
      </c>
      <c r="D593" s="17">
        <v>8.3981471898909296E-2</v>
      </c>
      <c r="E593" s="17">
        <v>5.4671560717068003E-2</v>
      </c>
      <c r="F593" s="17"/>
      <c r="G593" s="17">
        <v>7.7600813848441197E-2</v>
      </c>
      <c r="H593" s="17">
        <v>6.8900539728944707E-2</v>
      </c>
      <c r="I593" s="17">
        <v>6.4694334497976805E-2</v>
      </c>
      <c r="J593" s="17">
        <v>7.6089614009706694E-2</v>
      </c>
      <c r="K593" s="17"/>
      <c r="L593" s="17">
        <v>8.8360351440740406E-2</v>
      </c>
      <c r="M593" s="17">
        <v>8.2306710298747601E-2</v>
      </c>
      <c r="N593" s="17">
        <v>5.7836692453268099E-2</v>
      </c>
      <c r="O593" s="17">
        <v>4.5630007454306697E-2</v>
      </c>
      <c r="P593" s="17"/>
      <c r="Q593" s="17">
        <v>4.4267051306224298E-2</v>
      </c>
      <c r="R593" s="17">
        <v>7.7229644736777597E-2</v>
      </c>
      <c r="S593" s="17">
        <v>6.3665699194646694E-2</v>
      </c>
      <c r="T593" s="17">
        <v>5.55720016522218E-2</v>
      </c>
      <c r="U593" s="17">
        <v>9.3811233206660904E-2</v>
      </c>
      <c r="V593" s="17">
        <v>0.100518586896092</v>
      </c>
      <c r="W593" s="17">
        <v>4.8994077601321302E-2</v>
      </c>
      <c r="X593" s="17">
        <v>8.7397600614999599E-2</v>
      </c>
      <c r="Y593" s="17">
        <v>7.4107613210078804E-2</v>
      </c>
      <c r="Z593" s="17"/>
      <c r="AA593" s="17">
        <v>5.0739755692730197E-2</v>
      </c>
      <c r="AB593" s="17">
        <v>5.1447894165964E-2</v>
      </c>
      <c r="AC593" s="17">
        <v>9.0706098573342706E-2</v>
      </c>
      <c r="AD593" s="17">
        <v>8.3094958276420994E-2</v>
      </c>
      <c r="AE593" s="17">
        <v>0.15084304482079999</v>
      </c>
      <c r="AF593" s="17"/>
      <c r="AG593" s="17">
        <v>7.10606361843968E-2</v>
      </c>
      <c r="AH593" s="17">
        <v>6.7415790067566303E-2</v>
      </c>
      <c r="AI593" s="17"/>
      <c r="AJ593" s="17">
        <v>6.3988421734533493E-2</v>
      </c>
      <c r="AK593" s="17">
        <v>8.17076887602977E-2</v>
      </c>
      <c r="AL593" s="17">
        <v>6.1507292130552497E-2</v>
      </c>
      <c r="AM593" s="17">
        <v>6.8056727199467607E-2</v>
      </c>
      <c r="AN593" s="17"/>
      <c r="AO593" s="17">
        <v>3.4155126545226601E-2</v>
      </c>
      <c r="AP593" s="17">
        <v>6.2838057450628898E-2</v>
      </c>
      <c r="AQ593" s="17">
        <v>9.0393792984875501E-2</v>
      </c>
      <c r="AR593" s="17"/>
      <c r="AS593" s="17">
        <v>8.9084839661364004E-2</v>
      </c>
      <c r="AT593" s="17">
        <v>5.26614612204706E-2</v>
      </c>
      <c r="AU593" s="17">
        <v>0.132697811802755</v>
      </c>
      <c r="AV593" s="17">
        <v>0</v>
      </c>
      <c r="AW593" s="17">
        <v>2.83180022263975E-2</v>
      </c>
      <c r="AX593" s="17"/>
      <c r="AY593" s="17">
        <v>7.8104541853618703E-2</v>
      </c>
      <c r="AZ593" s="17">
        <v>5.9415665330979202E-2</v>
      </c>
      <c r="BA593" s="17">
        <v>0.101473829393727</v>
      </c>
    </row>
    <row r="594" spans="2:53" x14ac:dyDescent="0.35">
      <c r="B594" t="s">
        <v>95</v>
      </c>
      <c r="C594" s="17">
        <v>0.56056826242241997</v>
      </c>
      <c r="D594" s="17">
        <v>0.48004254580753503</v>
      </c>
      <c r="E594" s="17">
        <v>0.64101465340645702</v>
      </c>
      <c r="F594" s="17"/>
      <c r="G594" s="17">
        <v>0.60695873345041496</v>
      </c>
      <c r="H594" s="17">
        <v>0.58445835892117304</v>
      </c>
      <c r="I594" s="17">
        <v>0.54942487329662104</v>
      </c>
      <c r="J594" s="17">
        <v>0.44287345003175099</v>
      </c>
      <c r="K594" s="17"/>
      <c r="L594" s="17">
        <v>0.50245663699592003</v>
      </c>
      <c r="M594" s="17">
        <v>0.52683768211887505</v>
      </c>
      <c r="N594" s="17">
        <v>0.58861465935950696</v>
      </c>
      <c r="O594" s="17">
        <v>0.63197006514378096</v>
      </c>
      <c r="P594" s="17"/>
      <c r="Q594" s="17">
        <v>0.63583174112380103</v>
      </c>
      <c r="R594" s="17">
        <v>0.51041480113162696</v>
      </c>
      <c r="S594" s="17">
        <v>0.54792619838310797</v>
      </c>
      <c r="T594" s="17">
        <v>0.53309916258469503</v>
      </c>
      <c r="U594" s="17">
        <v>0.52218776117822796</v>
      </c>
      <c r="V594" s="17">
        <v>0.56697679291654202</v>
      </c>
      <c r="W594" s="17">
        <v>0.474251394624638</v>
      </c>
      <c r="X594" s="17">
        <v>0.55314050768977796</v>
      </c>
      <c r="Y594" s="17">
        <v>0.63938418877882897</v>
      </c>
      <c r="Z594" s="17"/>
      <c r="AA594" s="17">
        <v>0.66357882357795195</v>
      </c>
      <c r="AB594" s="17">
        <v>0.61480327211935604</v>
      </c>
      <c r="AC594" s="17">
        <v>0.45173097367757598</v>
      </c>
      <c r="AD594" s="17">
        <v>0.50540063238094501</v>
      </c>
      <c r="AE594" s="17">
        <v>0.50172537417612995</v>
      </c>
      <c r="AF594" s="17"/>
      <c r="AG594" s="17">
        <v>0.56497907357393995</v>
      </c>
      <c r="AH594" s="17">
        <v>0.55574669384312803</v>
      </c>
      <c r="AI594" s="17"/>
      <c r="AJ594" s="17">
        <v>0.59429416459473605</v>
      </c>
      <c r="AK594" s="17">
        <v>0.57860499045102498</v>
      </c>
      <c r="AL594" s="17">
        <v>0.49273484116997202</v>
      </c>
      <c r="AM594" s="17">
        <v>0.57294574015397903</v>
      </c>
      <c r="AN594" s="17"/>
      <c r="AO594" s="17">
        <v>0.68170643590417301</v>
      </c>
      <c r="AP594" s="17">
        <v>0.58008344765405995</v>
      </c>
      <c r="AQ594" s="17">
        <v>0.48931398084113098</v>
      </c>
      <c r="AR594" s="17"/>
      <c r="AS594" s="17">
        <v>0.52156748058539704</v>
      </c>
      <c r="AT594" s="17">
        <v>0.59628250929508997</v>
      </c>
      <c r="AU594" s="17">
        <v>0.44495134899328798</v>
      </c>
      <c r="AV594" s="17">
        <v>0.92832965110689802</v>
      </c>
      <c r="AW594" s="17">
        <v>0.620183112134715</v>
      </c>
      <c r="AX594" s="17"/>
      <c r="AY594" s="17">
        <v>0.55541255250715904</v>
      </c>
      <c r="AZ594" s="17">
        <v>0.575531899065028</v>
      </c>
      <c r="BA594" s="17">
        <v>0.50081458809556401</v>
      </c>
    </row>
    <row r="595" spans="2:53" x14ac:dyDescent="0.3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row>
    <row r="596" spans="2:53" x14ac:dyDescent="0.35">
      <c r="B596" s="6" t="s">
        <v>320</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row>
    <row r="597" spans="2:53" x14ac:dyDescent="0.35">
      <c r="B597" s="24" t="s">
        <v>84</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row>
    <row r="598" spans="2:53" x14ac:dyDescent="0.35">
      <c r="B598" t="s">
        <v>308</v>
      </c>
      <c r="C598" s="17">
        <v>0.21364505007388901</v>
      </c>
      <c r="D598" s="17">
        <v>0.18081027694516899</v>
      </c>
      <c r="E598" s="17">
        <v>0.246447477770594</v>
      </c>
      <c r="F598" s="17"/>
      <c r="G598" s="17">
        <v>0.320102366340688</v>
      </c>
      <c r="H598" s="17">
        <v>0.23171063889400201</v>
      </c>
      <c r="I598" s="17">
        <v>0.179852483303339</v>
      </c>
      <c r="J598" s="17">
        <v>0.122846846048408</v>
      </c>
      <c r="K598" s="17"/>
      <c r="L598" s="17">
        <v>0.20822029456725699</v>
      </c>
      <c r="M598" s="17">
        <v>0.22623603332939199</v>
      </c>
      <c r="N598" s="17">
        <v>0.206871920263591</v>
      </c>
      <c r="O598" s="17">
        <v>0.21322409786868601</v>
      </c>
      <c r="P598" s="17"/>
      <c r="Q598" s="17">
        <v>0.23835302218479801</v>
      </c>
      <c r="R598" s="17">
        <v>0.21116382106099099</v>
      </c>
      <c r="S598" s="17">
        <v>0.28210123592091702</v>
      </c>
      <c r="T598" s="17">
        <v>0.20196730867044799</v>
      </c>
      <c r="U598" s="17">
        <v>0.24355382320737001</v>
      </c>
      <c r="V598" s="17">
        <v>0.18580619334328499</v>
      </c>
      <c r="W598" s="17">
        <v>0.14468423975418199</v>
      </c>
      <c r="X598" s="17">
        <v>0.21963647444534101</v>
      </c>
      <c r="Y598" s="17">
        <v>0.196031254034053</v>
      </c>
      <c r="Z598" s="17"/>
      <c r="AA598" s="17">
        <v>0.233299481974066</v>
      </c>
      <c r="AB598" s="17">
        <v>0.21492230613877</v>
      </c>
      <c r="AC598" s="17">
        <v>0.17922350628699801</v>
      </c>
      <c r="AD598" s="17">
        <v>0.15777397902989501</v>
      </c>
      <c r="AE598" s="17">
        <v>0.51569853545415101</v>
      </c>
      <c r="AF598" s="17"/>
      <c r="AG598" s="17">
        <v>0.20902077684043699</v>
      </c>
      <c r="AH598" s="17">
        <v>0.21869995942243201</v>
      </c>
      <c r="AI598" s="17"/>
      <c r="AJ598" s="17">
        <v>0.25055119589491198</v>
      </c>
      <c r="AK598" s="17">
        <v>0.22083817374389</v>
      </c>
      <c r="AL598" s="17">
        <v>0.17195671764461901</v>
      </c>
      <c r="AM598" s="17">
        <v>0.21107005857521499</v>
      </c>
      <c r="AN598" s="17"/>
      <c r="AO598" s="17">
        <v>0.264725662069</v>
      </c>
      <c r="AP598" s="17">
        <v>0.19253041556616499</v>
      </c>
      <c r="AQ598" s="17">
        <v>0.19626386844764901</v>
      </c>
      <c r="AR598" s="17"/>
      <c r="AS598" s="17">
        <v>0.179832549837113</v>
      </c>
      <c r="AT598" s="17">
        <v>0.24278892123832599</v>
      </c>
      <c r="AU598" s="17">
        <v>0.169075633405807</v>
      </c>
      <c r="AV598" s="17">
        <v>0.38191938273663101</v>
      </c>
      <c r="AW598" s="17">
        <v>0.244151816613904</v>
      </c>
      <c r="AX598" s="17"/>
      <c r="AY598" s="17">
        <v>0.20041859325077499</v>
      </c>
      <c r="AZ598" s="17">
        <v>0.223911678691012</v>
      </c>
      <c r="BA598" s="17">
        <v>0.14430498218717999</v>
      </c>
    </row>
    <row r="599" spans="2:53" x14ac:dyDescent="0.35">
      <c r="B599" t="s">
        <v>309</v>
      </c>
      <c r="C599" s="17">
        <v>0.38688943701120099</v>
      </c>
      <c r="D599" s="17">
        <v>0.34415199099527199</v>
      </c>
      <c r="E599" s="17">
        <v>0.42958478250311699</v>
      </c>
      <c r="F599" s="17"/>
      <c r="G599" s="17">
        <v>0.43517562343861299</v>
      </c>
      <c r="H599" s="17">
        <v>0.38049120125921498</v>
      </c>
      <c r="I599" s="17">
        <v>0.38940688589905098</v>
      </c>
      <c r="J599" s="17">
        <v>0.35127370135670699</v>
      </c>
      <c r="K599" s="17"/>
      <c r="L599" s="17">
        <v>0.29367458155075399</v>
      </c>
      <c r="M599" s="17">
        <v>0.38628427478341099</v>
      </c>
      <c r="N599" s="17">
        <v>0.40732387849899299</v>
      </c>
      <c r="O599" s="17">
        <v>0.46775609886417402</v>
      </c>
      <c r="P599" s="17"/>
      <c r="Q599" s="17">
        <v>0.34106672989056602</v>
      </c>
      <c r="R599" s="17">
        <v>0.391724530277682</v>
      </c>
      <c r="S599" s="17">
        <v>0.33844035368491299</v>
      </c>
      <c r="T599" s="17">
        <v>0.46189956436711799</v>
      </c>
      <c r="U599" s="17">
        <v>0.433352965183325</v>
      </c>
      <c r="V599" s="17">
        <v>0.30668551058837801</v>
      </c>
      <c r="W599" s="17">
        <v>0.417514132663801</v>
      </c>
      <c r="X599" s="17">
        <v>0.41030708108573699</v>
      </c>
      <c r="Y599" s="17">
        <v>0.41950001423155803</v>
      </c>
      <c r="Z599" s="17"/>
      <c r="AA599" s="17">
        <v>0.41855493756436102</v>
      </c>
      <c r="AB599" s="17">
        <v>0.42410505593922598</v>
      </c>
      <c r="AC599" s="17">
        <v>0.34240648007276703</v>
      </c>
      <c r="AD599" s="17">
        <v>0.373057959062361</v>
      </c>
      <c r="AE599" s="17">
        <v>0.131292421128619</v>
      </c>
      <c r="AF599" s="17"/>
      <c r="AG599" s="17">
        <v>0.40190918287233801</v>
      </c>
      <c r="AH599" s="17">
        <v>0.37047097513983601</v>
      </c>
      <c r="AI599" s="17"/>
      <c r="AJ599" s="17">
        <v>0.38298483664028099</v>
      </c>
      <c r="AK599" s="17">
        <v>0.39243380869526401</v>
      </c>
      <c r="AL599" s="17">
        <v>0.39764517940849797</v>
      </c>
      <c r="AM599" s="17">
        <v>0.37484313306002198</v>
      </c>
      <c r="AN599" s="17"/>
      <c r="AO599" s="17">
        <v>0.41043398415252702</v>
      </c>
      <c r="AP599" s="17">
        <v>0.47404872281340898</v>
      </c>
      <c r="AQ599" s="17">
        <v>0.33612404382720301</v>
      </c>
      <c r="AR599" s="17"/>
      <c r="AS599" s="17">
        <v>0.36889518379615499</v>
      </c>
      <c r="AT599" s="17">
        <v>0.40290496537484399</v>
      </c>
      <c r="AU599" s="17">
        <v>0.37385348770786597</v>
      </c>
      <c r="AV599" s="17">
        <v>0.46534736541184502</v>
      </c>
      <c r="AW599" s="17">
        <v>0.38812633964279802</v>
      </c>
      <c r="AX599" s="17"/>
      <c r="AY599" s="17">
        <v>0.32602123054795501</v>
      </c>
      <c r="AZ599" s="17">
        <v>0.41441605551987898</v>
      </c>
      <c r="BA599" s="17">
        <v>0.39271310977280099</v>
      </c>
    </row>
    <row r="600" spans="2:53" x14ac:dyDescent="0.35">
      <c r="B600" t="s">
        <v>310</v>
      </c>
      <c r="C600" s="17">
        <v>0.17587468416310501</v>
      </c>
      <c r="D600" s="17">
        <v>0.21313848801322699</v>
      </c>
      <c r="E600" s="17">
        <v>0.138647588769268</v>
      </c>
      <c r="F600" s="17"/>
      <c r="G600" s="17">
        <v>6.2518318407428997E-2</v>
      </c>
      <c r="H600" s="17">
        <v>0.17431391576219801</v>
      </c>
      <c r="I600" s="17">
        <v>0.19074775959074999</v>
      </c>
      <c r="J600" s="17">
        <v>0.264240293307623</v>
      </c>
      <c r="K600" s="17"/>
      <c r="L600" s="17">
        <v>0.21403608345624001</v>
      </c>
      <c r="M600" s="17">
        <v>0.16163842597264699</v>
      </c>
      <c r="N600" s="17">
        <v>0.15121910879113301</v>
      </c>
      <c r="O600" s="17">
        <v>0.171866486508581</v>
      </c>
      <c r="P600" s="17"/>
      <c r="Q600" s="17">
        <v>0.106111814092942</v>
      </c>
      <c r="R600" s="17">
        <v>0.16593015897046401</v>
      </c>
      <c r="S600" s="17">
        <v>0.18891125399952499</v>
      </c>
      <c r="T600" s="17">
        <v>0.20351381220673401</v>
      </c>
      <c r="U600" s="17">
        <v>0.143478859350854</v>
      </c>
      <c r="V600" s="17">
        <v>0.230494892789746</v>
      </c>
      <c r="W600" s="17">
        <v>0.232466864418822</v>
      </c>
      <c r="X600" s="17">
        <v>0.17616619769149899</v>
      </c>
      <c r="Y600" s="17">
        <v>0.18015400254055899</v>
      </c>
      <c r="Z600" s="17"/>
      <c r="AA600" s="17">
        <v>0.17362641702428699</v>
      </c>
      <c r="AB600" s="17">
        <v>0.168609784409957</v>
      </c>
      <c r="AC600" s="17">
        <v>0.192913557646365</v>
      </c>
      <c r="AD600" s="17">
        <v>0.20977391646340199</v>
      </c>
      <c r="AE600" s="17">
        <v>0.13885348967222599</v>
      </c>
      <c r="AF600" s="17"/>
      <c r="AG600" s="17">
        <v>0.16885361650286901</v>
      </c>
      <c r="AH600" s="17">
        <v>0.18354958976680899</v>
      </c>
      <c r="AI600" s="17"/>
      <c r="AJ600" s="17">
        <v>0.162822701205944</v>
      </c>
      <c r="AK600" s="17">
        <v>0.177042540155539</v>
      </c>
      <c r="AL600" s="17">
        <v>0.199552460379325</v>
      </c>
      <c r="AM600" s="17">
        <v>0.164856784705464</v>
      </c>
      <c r="AN600" s="17"/>
      <c r="AO600" s="17">
        <v>0.138855297530731</v>
      </c>
      <c r="AP600" s="17">
        <v>0.16599783520852501</v>
      </c>
      <c r="AQ600" s="17">
        <v>0.19763738969474801</v>
      </c>
      <c r="AR600" s="17"/>
      <c r="AS600" s="17">
        <v>0.180677117353021</v>
      </c>
      <c r="AT600" s="17">
        <v>0.170095358921728</v>
      </c>
      <c r="AU600" s="17">
        <v>0.17519165184560601</v>
      </c>
      <c r="AV600" s="17">
        <v>7.6387267358558997E-2</v>
      </c>
      <c r="AW600" s="17">
        <v>0.17611277956684601</v>
      </c>
      <c r="AX600" s="17"/>
      <c r="AY600" s="17">
        <v>0.216845866460873</v>
      </c>
      <c r="AZ600" s="17">
        <v>0.154595339500252</v>
      </c>
      <c r="BA600" s="17">
        <v>0.15084633362961</v>
      </c>
    </row>
    <row r="601" spans="2:53" x14ac:dyDescent="0.35">
      <c r="B601" t="s">
        <v>311</v>
      </c>
      <c r="C601" s="17">
        <v>0.14109235273749601</v>
      </c>
      <c r="D601" s="17">
        <v>0.17376362428075801</v>
      </c>
      <c r="E601" s="17">
        <v>0.10845326556135</v>
      </c>
      <c r="F601" s="17"/>
      <c r="G601" s="17">
        <v>0.106004454854724</v>
      </c>
      <c r="H601" s="17">
        <v>0.13656105892818901</v>
      </c>
      <c r="I601" s="17">
        <v>0.15317478013236999</v>
      </c>
      <c r="J601" s="17">
        <v>0.16213144193814299</v>
      </c>
      <c r="K601" s="17"/>
      <c r="L601" s="17">
        <v>0.18364052371484299</v>
      </c>
      <c r="M601" s="17">
        <v>0.13230575409266501</v>
      </c>
      <c r="N601" s="17">
        <v>0.15960903528560799</v>
      </c>
      <c r="O601" s="17">
        <v>8.8548079441198205E-2</v>
      </c>
      <c r="P601" s="17"/>
      <c r="Q601" s="17">
        <v>0.20319021353595801</v>
      </c>
      <c r="R601" s="17">
        <v>0.178938533120136</v>
      </c>
      <c r="S601" s="17">
        <v>8.3323079459094507E-2</v>
      </c>
      <c r="T601" s="17">
        <v>7.7117449174092398E-2</v>
      </c>
      <c r="U601" s="17">
        <v>0.132355340918869</v>
      </c>
      <c r="V601" s="17">
        <v>0.17111463438558999</v>
      </c>
      <c r="W601" s="17">
        <v>0.118130592981529</v>
      </c>
      <c r="X601" s="17">
        <v>0.13829218997906501</v>
      </c>
      <c r="Y601" s="17">
        <v>0.10870316745747199</v>
      </c>
      <c r="Z601" s="17"/>
      <c r="AA601" s="17">
        <v>0.109765172643429</v>
      </c>
      <c r="AB601" s="17">
        <v>0.105024581173155</v>
      </c>
      <c r="AC601" s="17">
        <v>0.201537943616137</v>
      </c>
      <c r="AD601" s="17">
        <v>0.14918051661158899</v>
      </c>
      <c r="AE601" s="17">
        <v>0.214155553745003</v>
      </c>
      <c r="AF601" s="17"/>
      <c r="AG601" s="17">
        <v>0.135520525894645</v>
      </c>
      <c r="AH601" s="17">
        <v>0.14718305676264901</v>
      </c>
      <c r="AI601" s="17"/>
      <c r="AJ601" s="17">
        <v>0.121018321125172</v>
      </c>
      <c r="AK601" s="17">
        <v>0.13045007052350999</v>
      </c>
      <c r="AL601" s="17">
        <v>0.161579957268735</v>
      </c>
      <c r="AM601" s="17">
        <v>0.15151673132219401</v>
      </c>
      <c r="AN601" s="17"/>
      <c r="AO601" s="17">
        <v>0.11553152234134</v>
      </c>
      <c r="AP601" s="17">
        <v>0.10530497285599601</v>
      </c>
      <c r="AQ601" s="17">
        <v>0.17140185869886099</v>
      </c>
      <c r="AR601" s="17"/>
      <c r="AS601" s="17">
        <v>0.18547778101444301</v>
      </c>
      <c r="AT601" s="17">
        <v>0.107935976490613</v>
      </c>
      <c r="AU601" s="17">
        <v>0.220655329514614</v>
      </c>
      <c r="AV601" s="17">
        <v>7.63459844929643E-2</v>
      </c>
      <c r="AW601" s="17">
        <v>0.11534909737945399</v>
      </c>
      <c r="AX601" s="17"/>
      <c r="AY601" s="17">
        <v>0.15735746217322899</v>
      </c>
      <c r="AZ601" s="17">
        <v>0.130322961454609</v>
      </c>
      <c r="BA601" s="17">
        <v>0.26638200311490601</v>
      </c>
    </row>
    <row r="602" spans="2:53" x14ac:dyDescent="0.35">
      <c r="B602" t="s">
        <v>312</v>
      </c>
      <c r="C602" s="17">
        <v>5.2142156253477297E-2</v>
      </c>
      <c r="D602" s="17">
        <v>6.0669631629394601E-2</v>
      </c>
      <c r="E602" s="17">
        <v>4.3623081266804399E-2</v>
      </c>
      <c r="F602" s="17"/>
      <c r="G602" s="17">
        <v>2.5221474580008299E-2</v>
      </c>
      <c r="H602" s="17">
        <v>3.7949055499039999E-2</v>
      </c>
      <c r="I602" s="17">
        <v>6.8506372069969401E-2</v>
      </c>
      <c r="J602" s="17">
        <v>9.1056259031080902E-2</v>
      </c>
      <c r="K602" s="17"/>
      <c r="L602" s="17">
        <v>6.7277823084104293E-2</v>
      </c>
      <c r="M602" s="17">
        <v>7.8609817901476503E-2</v>
      </c>
      <c r="N602" s="17">
        <v>3.7683378305733997E-2</v>
      </c>
      <c r="O602" s="17">
        <v>2.12015611815091E-2</v>
      </c>
      <c r="P602" s="17"/>
      <c r="Q602" s="17">
        <v>6.0053083452015203E-2</v>
      </c>
      <c r="R602" s="17">
        <v>4.0369211018936403E-2</v>
      </c>
      <c r="S602" s="17">
        <v>6.5564540882962305E-2</v>
      </c>
      <c r="T602" s="17">
        <v>4.5415147617262397E-2</v>
      </c>
      <c r="U602" s="17">
        <v>1.28717516715635E-2</v>
      </c>
      <c r="V602" s="17">
        <v>7.4332177783257902E-2</v>
      </c>
      <c r="W602" s="17">
        <v>4.8117351036749197E-2</v>
      </c>
      <c r="X602" s="17">
        <v>3.7065371198905399E-2</v>
      </c>
      <c r="Y602" s="17">
        <v>6.7289568367421906E-2</v>
      </c>
      <c r="Z602" s="17"/>
      <c r="AA602" s="17">
        <v>3.1478988475782697E-2</v>
      </c>
      <c r="AB602" s="17">
        <v>5.5319619263618697E-2</v>
      </c>
      <c r="AC602" s="17">
        <v>5.0186261364407701E-2</v>
      </c>
      <c r="AD602" s="17">
        <v>0.10252277838214501</v>
      </c>
      <c r="AE602" s="17">
        <v>0</v>
      </c>
      <c r="AF602" s="17"/>
      <c r="AG602" s="17">
        <v>4.5984078697604798E-2</v>
      </c>
      <c r="AH602" s="17">
        <v>5.8873705674271401E-2</v>
      </c>
      <c r="AI602" s="17"/>
      <c r="AJ602" s="17">
        <v>3.8510305084140398E-2</v>
      </c>
      <c r="AK602" s="17">
        <v>3.7328381158671799E-2</v>
      </c>
      <c r="AL602" s="17">
        <v>4.7999888980329301E-2</v>
      </c>
      <c r="AM602" s="17">
        <v>8.3416708386617994E-2</v>
      </c>
      <c r="AN602" s="17"/>
      <c r="AO602" s="17">
        <v>3.3030061492171199E-2</v>
      </c>
      <c r="AP602" s="17">
        <v>3.4583139392309802E-2</v>
      </c>
      <c r="AQ602" s="17">
        <v>6.9927104599258896E-2</v>
      </c>
      <c r="AR602" s="17"/>
      <c r="AS602" s="17">
        <v>7.9555794178584896E-2</v>
      </c>
      <c r="AT602" s="17">
        <v>4.2022226193364001E-2</v>
      </c>
      <c r="AU602" s="17">
        <v>1.7846703496836602E-2</v>
      </c>
      <c r="AV602" s="17">
        <v>0</v>
      </c>
      <c r="AW602" s="17">
        <v>3.7349058709940798E-2</v>
      </c>
      <c r="AX602" s="17"/>
      <c r="AY602" s="17">
        <v>9.4360473522108801E-2</v>
      </c>
      <c r="AZ602" s="17">
        <v>4.9140064594180799E-2</v>
      </c>
      <c r="BA602" s="17">
        <v>2.4074897921822401E-2</v>
      </c>
    </row>
    <row r="603" spans="2:53" x14ac:dyDescent="0.35">
      <c r="B603" t="s">
        <v>313</v>
      </c>
      <c r="C603" s="17">
        <v>3.0356319760831699E-2</v>
      </c>
      <c r="D603" s="17">
        <v>2.74659881361797E-2</v>
      </c>
      <c r="E603" s="17">
        <v>3.3243804128866503E-2</v>
      </c>
      <c r="F603" s="17"/>
      <c r="G603" s="17">
        <v>5.0977762378537302E-2</v>
      </c>
      <c r="H603" s="17">
        <v>3.8974129657355298E-2</v>
      </c>
      <c r="I603" s="17">
        <v>1.8311719004519399E-2</v>
      </c>
      <c r="J603" s="17">
        <v>8.4514583180377804E-3</v>
      </c>
      <c r="K603" s="17"/>
      <c r="L603" s="17">
        <v>3.31506936268013E-2</v>
      </c>
      <c r="M603" s="17">
        <v>1.49256939204077E-2</v>
      </c>
      <c r="N603" s="17">
        <v>3.7292678854942501E-2</v>
      </c>
      <c r="O603" s="17">
        <v>3.7403676135851403E-2</v>
      </c>
      <c r="P603" s="17"/>
      <c r="Q603" s="17">
        <v>5.12251368437198E-2</v>
      </c>
      <c r="R603" s="17">
        <v>1.18737455517911E-2</v>
      </c>
      <c r="S603" s="17">
        <v>4.16595360525885E-2</v>
      </c>
      <c r="T603" s="17">
        <v>1.0086717964345999E-2</v>
      </c>
      <c r="U603" s="17">
        <v>3.4387259668018297E-2</v>
      </c>
      <c r="V603" s="17">
        <v>3.1566591109743497E-2</v>
      </c>
      <c r="W603" s="17">
        <v>3.9086819144916601E-2</v>
      </c>
      <c r="X603" s="17">
        <v>1.8532685599452699E-2</v>
      </c>
      <c r="Y603" s="17">
        <v>2.8321993368935899E-2</v>
      </c>
      <c r="Z603" s="17"/>
      <c r="AA603" s="17">
        <v>3.3275002318074703E-2</v>
      </c>
      <c r="AB603" s="17">
        <v>3.2018653075273899E-2</v>
      </c>
      <c r="AC603" s="17">
        <v>3.3732251013324499E-2</v>
      </c>
      <c r="AD603" s="17">
        <v>7.6908504506085704E-3</v>
      </c>
      <c r="AE603" s="17">
        <v>0</v>
      </c>
      <c r="AF603" s="17"/>
      <c r="AG603" s="17">
        <v>3.8711819192105201E-2</v>
      </c>
      <c r="AH603" s="17">
        <v>2.1222713234003099E-2</v>
      </c>
      <c r="AI603" s="17"/>
      <c r="AJ603" s="17">
        <v>4.4112640049549998E-2</v>
      </c>
      <c r="AK603" s="17">
        <v>4.1907025723125699E-2</v>
      </c>
      <c r="AL603" s="17">
        <v>2.1265796318493999E-2</v>
      </c>
      <c r="AM603" s="17">
        <v>1.4296583950486901E-2</v>
      </c>
      <c r="AN603" s="17"/>
      <c r="AO603" s="17">
        <v>3.7423472414231197E-2</v>
      </c>
      <c r="AP603" s="17">
        <v>2.7534914163594899E-2</v>
      </c>
      <c r="AQ603" s="17">
        <v>2.8645734732280399E-2</v>
      </c>
      <c r="AR603" s="17"/>
      <c r="AS603" s="17">
        <v>5.5615738206836003E-3</v>
      </c>
      <c r="AT603" s="17">
        <v>3.4252551781125101E-2</v>
      </c>
      <c r="AU603" s="17">
        <v>4.3377194029270198E-2</v>
      </c>
      <c r="AV603" s="17">
        <v>0</v>
      </c>
      <c r="AW603" s="17">
        <v>3.8910908087057702E-2</v>
      </c>
      <c r="AX603" s="17"/>
      <c r="AY603" s="17">
        <v>4.9963740450589197E-3</v>
      </c>
      <c r="AZ603" s="17">
        <v>2.7613900240066699E-2</v>
      </c>
      <c r="BA603" s="17">
        <v>2.16786733736801E-2</v>
      </c>
    </row>
    <row r="604" spans="2:53" x14ac:dyDescent="0.35">
      <c r="B604" t="s">
        <v>314</v>
      </c>
      <c r="C604" s="17">
        <v>0.60053448708509005</v>
      </c>
      <c r="D604" s="17">
        <v>0.52496226794044099</v>
      </c>
      <c r="E604" s="17">
        <v>0.67603226027371099</v>
      </c>
      <c r="F604" s="17"/>
      <c r="G604" s="17">
        <v>0.75527798977930205</v>
      </c>
      <c r="H604" s="17">
        <v>0.61220184015321699</v>
      </c>
      <c r="I604" s="17">
        <v>0.56925936920238995</v>
      </c>
      <c r="J604" s="17">
        <v>0.474120547405115</v>
      </c>
      <c r="K604" s="17"/>
      <c r="L604" s="17">
        <v>0.50189487611801098</v>
      </c>
      <c r="M604" s="17">
        <v>0.612520308112804</v>
      </c>
      <c r="N604" s="17">
        <v>0.61419579876258301</v>
      </c>
      <c r="O604" s="17">
        <v>0.68098019673286003</v>
      </c>
      <c r="P604" s="17"/>
      <c r="Q604" s="17">
        <v>0.579419752075365</v>
      </c>
      <c r="R604" s="17">
        <v>0.60288835133867302</v>
      </c>
      <c r="S604" s="17">
        <v>0.62054158960582895</v>
      </c>
      <c r="T604" s="17">
        <v>0.66386687303756597</v>
      </c>
      <c r="U604" s="17">
        <v>0.67690678839069496</v>
      </c>
      <c r="V604" s="17">
        <v>0.49249170393166303</v>
      </c>
      <c r="W604" s="17">
        <v>0.56219837241798298</v>
      </c>
      <c r="X604" s="17">
        <v>0.62994355553107795</v>
      </c>
      <c r="Y604" s="17">
        <v>0.615531268265611</v>
      </c>
      <c r="Z604" s="17"/>
      <c r="AA604" s="17">
        <v>0.65185441953842704</v>
      </c>
      <c r="AB604" s="17">
        <v>0.63902736207799604</v>
      </c>
      <c r="AC604" s="17">
        <v>0.52162998635976499</v>
      </c>
      <c r="AD604" s="17">
        <v>0.53083193809225504</v>
      </c>
      <c r="AE604" s="17">
        <v>0.64699095658277095</v>
      </c>
      <c r="AF604" s="17"/>
      <c r="AG604" s="17">
        <v>0.61092995971277497</v>
      </c>
      <c r="AH604" s="17">
        <v>0.58917093456226699</v>
      </c>
      <c r="AI604" s="17"/>
      <c r="AJ604" s="17">
        <v>0.63353603253519397</v>
      </c>
      <c r="AK604" s="17">
        <v>0.61327198243915404</v>
      </c>
      <c r="AL604" s="17">
        <v>0.56960189705311703</v>
      </c>
      <c r="AM604" s="17">
        <v>0.58591319163523803</v>
      </c>
      <c r="AN604" s="17"/>
      <c r="AO604" s="17">
        <v>0.67515964622152702</v>
      </c>
      <c r="AP604" s="17">
        <v>0.66657913837957405</v>
      </c>
      <c r="AQ604" s="17">
        <v>0.53238791227485205</v>
      </c>
      <c r="AR604" s="17"/>
      <c r="AS604" s="17">
        <v>0.54872773363326699</v>
      </c>
      <c r="AT604" s="17">
        <v>0.64569388661316995</v>
      </c>
      <c r="AU604" s="17">
        <v>0.54292912111367297</v>
      </c>
      <c r="AV604" s="17">
        <v>0.84726674814847702</v>
      </c>
      <c r="AW604" s="17">
        <v>0.63227815625670203</v>
      </c>
      <c r="AX604" s="17"/>
      <c r="AY604" s="17">
        <v>0.52643982379873</v>
      </c>
      <c r="AZ604" s="17">
        <v>0.63832773421089095</v>
      </c>
      <c r="BA604" s="17">
        <v>0.53701809195998096</v>
      </c>
    </row>
    <row r="605" spans="2:53" x14ac:dyDescent="0.35">
      <c r="B605" t="s">
        <v>315</v>
      </c>
      <c r="C605" s="17">
        <v>0.193234508990973</v>
      </c>
      <c r="D605" s="17">
        <v>0.23443325591015299</v>
      </c>
      <c r="E605" s="17">
        <v>0.15207634682815499</v>
      </c>
      <c r="F605" s="17"/>
      <c r="G605" s="17">
        <v>0.13122592943473199</v>
      </c>
      <c r="H605" s="17">
        <v>0.174510114427229</v>
      </c>
      <c r="I605" s="17">
        <v>0.22168115220234</v>
      </c>
      <c r="J605" s="17">
        <v>0.25318770096922399</v>
      </c>
      <c r="K605" s="17"/>
      <c r="L605" s="17">
        <v>0.25091834679894698</v>
      </c>
      <c r="M605" s="17">
        <v>0.21091557199414099</v>
      </c>
      <c r="N605" s="17">
        <v>0.197292413591342</v>
      </c>
      <c r="O605" s="17">
        <v>0.10974964062270701</v>
      </c>
      <c r="P605" s="17"/>
      <c r="Q605" s="17">
        <v>0.263243296987973</v>
      </c>
      <c r="R605" s="17">
        <v>0.219307744139072</v>
      </c>
      <c r="S605" s="17">
        <v>0.14888762034205699</v>
      </c>
      <c r="T605" s="17">
        <v>0.122532596791355</v>
      </c>
      <c r="U605" s="17">
        <v>0.14522709259043201</v>
      </c>
      <c r="V605" s="17">
        <v>0.24544681216884801</v>
      </c>
      <c r="W605" s="17">
        <v>0.166247944018278</v>
      </c>
      <c r="X605" s="17">
        <v>0.17535756117796999</v>
      </c>
      <c r="Y605" s="17">
        <v>0.175992735824894</v>
      </c>
      <c r="Z605" s="17"/>
      <c r="AA605" s="17">
        <v>0.14124416111921201</v>
      </c>
      <c r="AB605" s="17">
        <v>0.160344200436773</v>
      </c>
      <c r="AC605" s="17">
        <v>0.25172420498054499</v>
      </c>
      <c r="AD605" s="17">
        <v>0.25170329499373401</v>
      </c>
      <c r="AE605" s="17">
        <v>0.214155553745003</v>
      </c>
      <c r="AF605" s="17"/>
      <c r="AG605" s="17">
        <v>0.18150460459225001</v>
      </c>
      <c r="AH605" s="17">
        <v>0.206056762436921</v>
      </c>
      <c r="AI605" s="17"/>
      <c r="AJ605" s="17">
        <v>0.15952862620931199</v>
      </c>
      <c r="AK605" s="17">
        <v>0.167778451682181</v>
      </c>
      <c r="AL605" s="17">
        <v>0.20957984624906401</v>
      </c>
      <c r="AM605" s="17">
        <v>0.234933439708812</v>
      </c>
      <c r="AN605" s="17"/>
      <c r="AO605" s="17">
        <v>0.14856158383351101</v>
      </c>
      <c r="AP605" s="17">
        <v>0.139888112248306</v>
      </c>
      <c r="AQ605" s="17">
        <v>0.24132896329812001</v>
      </c>
      <c r="AR605" s="17"/>
      <c r="AS605" s="17">
        <v>0.265033575193028</v>
      </c>
      <c r="AT605" s="17">
        <v>0.149958202683977</v>
      </c>
      <c r="AU605" s="17">
        <v>0.23850203301145101</v>
      </c>
      <c r="AV605" s="17">
        <v>7.63459844929643E-2</v>
      </c>
      <c r="AW605" s="17">
        <v>0.15269815608939499</v>
      </c>
      <c r="AX605" s="17"/>
      <c r="AY605" s="17">
        <v>0.25171793569533801</v>
      </c>
      <c r="AZ605" s="17">
        <v>0.17946302604879</v>
      </c>
      <c r="BA605" s="17">
        <v>0.290456901036729</v>
      </c>
    </row>
    <row r="606" spans="2:53" x14ac:dyDescent="0.35">
      <c r="B606" t="s">
        <v>95</v>
      </c>
      <c r="C606" s="17">
        <v>0.407299978094117</v>
      </c>
      <c r="D606" s="17">
        <v>0.29052901203028803</v>
      </c>
      <c r="E606" s="17">
        <v>0.52395591344555603</v>
      </c>
      <c r="F606" s="17"/>
      <c r="G606" s="17">
        <v>0.62405206034456995</v>
      </c>
      <c r="H606" s="17">
        <v>0.43769172572598802</v>
      </c>
      <c r="I606" s="17">
        <v>0.34757821700005098</v>
      </c>
      <c r="J606" s="17">
        <v>0.22093284643589101</v>
      </c>
      <c r="K606" s="17"/>
      <c r="L606" s="17">
        <v>0.250976529319064</v>
      </c>
      <c r="M606" s="17">
        <v>0.40160473611866199</v>
      </c>
      <c r="N606" s="17">
        <v>0.41690338517124198</v>
      </c>
      <c r="O606" s="17">
        <v>0.57123055611015305</v>
      </c>
      <c r="P606" s="17"/>
      <c r="Q606" s="17">
        <v>0.31617645508739101</v>
      </c>
      <c r="R606" s="17">
        <v>0.38358060719960002</v>
      </c>
      <c r="S606" s="17">
        <v>0.47165396926377201</v>
      </c>
      <c r="T606" s="17">
        <v>0.541334276246211</v>
      </c>
      <c r="U606" s="17">
        <v>0.53167969580026297</v>
      </c>
      <c r="V606" s="17">
        <v>0.24704489176281499</v>
      </c>
      <c r="W606" s="17">
        <v>0.39595042839970401</v>
      </c>
      <c r="X606" s="17">
        <v>0.45458599435310798</v>
      </c>
      <c r="Y606" s="17">
        <v>0.439538532440717</v>
      </c>
      <c r="Z606" s="17"/>
      <c r="AA606" s="17">
        <v>0.51061025841921504</v>
      </c>
      <c r="AB606" s="17">
        <v>0.47868316164122199</v>
      </c>
      <c r="AC606" s="17">
        <v>0.26990578137922</v>
      </c>
      <c r="AD606" s="17">
        <v>0.27912864309852198</v>
      </c>
      <c r="AE606" s="17">
        <v>0.432835402837768</v>
      </c>
      <c r="AF606" s="17"/>
      <c r="AG606" s="17">
        <v>0.42942535512052499</v>
      </c>
      <c r="AH606" s="17">
        <v>0.38311417212534699</v>
      </c>
      <c r="AI606" s="17"/>
      <c r="AJ606" s="17">
        <v>0.47400740632588101</v>
      </c>
      <c r="AK606" s="17">
        <v>0.44549353075697201</v>
      </c>
      <c r="AL606" s="17">
        <v>0.36002205080405197</v>
      </c>
      <c r="AM606" s="17">
        <v>0.350979751926426</v>
      </c>
      <c r="AN606" s="17"/>
      <c r="AO606" s="17">
        <v>0.52659806238801499</v>
      </c>
      <c r="AP606" s="17">
        <v>0.52669102613126795</v>
      </c>
      <c r="AQ606" s="17">
        <v>0.29105894897673201</v>
      </c>
      <c r="AR606" s="17"/>
      <c r="AS606" s="17">
        <v>0.28369415844023899</v>
      </c>
      <c r="AT606" s="17">
        <v>0.49573568392919398</v>
      </c>
      <c r="AU606" s="17">
        <v>0.30442708810222302</v>
      </c>
      <c r="AV606" s="17">
        <v>0.77092076365551199</v>
      </c>
      <c r="AW606" s="17">
        <v>0.47958000016730701</v>
      </c>
      <c r="AX606" s="17"/>
      <c r="AY606" s="17">
        <v>0.27472188810339199</v>
      </c>
      <c r="AZ606" s="17">
        <v>0.45886470816210201</v>
      </c>
      <c r="BA606" s="17">
        <v>0.24656119092325299</v>
      </c>
    </row>
    <row r="607" spans="2:53" x14ac:dyDescent="0.35">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row>
    <row r="608" spans="2:53" x14ac:dyDescent="0.35">
      <c r="B608" s="6" t="s">
        <v>321</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row>
    <row r="609" spans="2:53" x14ac:dyDescent="0.35">
      <c r="B609" s="24" t="s">
        <v>84</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row>
    <row r="610" spans="2:53" x14ac:dyDescent="0.35">
      <c r="B610" t="s">
        <v>308</v>
      </c>
      <c r="C610" s="17">
        <v>0.168026300834904</v>
      </c>
      <c r="D610" s="17">
        <v>0.133417320233569</v>
      </c>
      <c r="E610" s="17">
        <v>0.20260118823800699</v>
      </c>
      <c r="F610" s="17"/>
      <c r="G610" s="17">
        <v>0.23729586139244099</v>
      </c>
      <c r="H610" s="17">
        <v>0.16756545038093601</v>
      </c>
      <c r="I610" s="17">
        <v>0.15754900680809</v>
      </c>
      <c r="J610" s="17">
        <v>0.124260812865932</v>
      </c>
      <c r="K610" s="17"/>
      <c r="L610" s="17">
        <v>0.147187041611686</v>
      </c>
      <c r="M610" s="17">
        <v>0.16152084722100499</v>
      </c>
      <c r="N610" s="17">
        <v>0.138769053555022</v>
      </c>
      <c r="O610" s="17">
        <v>0.22371685536406899</v>
      </c>
      <c r="P610" s="17"/>
      <c r="Q610" s="17">
        <v>0.16990698912101501</v>
      </c>
      <c r="R610" s="17">
        <v>0.18419532368219399</v>
      </c>
      <c r="S610" s="17">
        <v>0.25683480068860998</v>
      </c>
      <c r="T610" s="17">
        <v>0.15006161900460899</v>
      </c>
      <c r="U610" s="17">
        <v>0.18292790926206701</v>
      </c>
      <c r="V610" s="17">
        <v>0.145998742354851</v>
      </c>
      <c r="W610" s="17">
        <v>9.6875205565876907E-2</v>
      </c>
      <c r="X610" s="17">
        <v>0.20492599884221499</v>
      </c>
      <c r="Y610" s="17">
        <v>0.14326247179915999</v>
      </c>
      <c r="Z610" s="17"/>
      <c r="AA610" s="17">
        <v>0.203796163538918</v>
      </c>
      <c r="AB610" s="17">
        <v>0.16969104463759799</v>
      </c>
      <c r="AC610" s="17">
        <v>0.12255997676432701</v>
      </c>
      <c r="AD610" s="17">
        <v>0.16918620329822701</v>
      </c>
      <c r="AE610" s="17">
        <v>0.300082510559113</v>
      </c>
      <c r="AF610" s="17"/>
      <c r="AG610" s="17">
        <v>0.168230442443282</v>
      </c>
      <c r="AH610" s="17">
        <v>0.167803148509658</v>
      </c>
      <c r="AI610" s="17"/>
      <c r="AJ610" s="17">
        <v>0.15787447178733199</v>
      </c>
      <c r="AK610" s="17">
        <v>0.18294233146391101</v>
      </c>
      <c r="AL610" s="17">
        <v>0.16403939737711801</v>
      </c>
      <c r="AM610" s="17">
        <v>0.16492249683310301</v>
      </c>
      <c r="AN610" s="17"/>
      <c r="AO610" s="17">
        <v>0.22768787352839201</v>
      </c>
      <c r="AP610" s="17">
        <v>0.154718506388931</v>
      </c>
      <c r="AQ610" s="17">
        <v>0.14425255526204001</v>
      </c>
      <c r="AR610" s="17"/>
      <c r="AS610" s="17">
        <v>0.122432207900441</v>
      </c>
      <c r="AT610" s="17">
        <v>0.21634537039322899</v>
      </c>
      <c r="AU610" s="17">
        <v>0.12511121365988201</v>
      </c>
      <c r="AV610" s="17">
        <v>0.46302196392378903</v>
      </c>
      <c r="AW610" s="17">
        <v>0.172275195097922</v>
      </c>
      <c r="AX610" s="17"/>
      <c r="AY610" s="17">
        <v>0.140979909574273</v>
      </c>
      <c r="AZ610" s="17">
        <v>0.194577006513939</v>
      </c>
      <c r="BA610" s="17">
        <v>0.12631926375309499</v>
      </c>
    </row>
    <row r="611" spans="2:53" x14ac:dyDescent="0.35">
      <c r="B611" t="s">
        <v>309</v>
      </c>
      <c r="C611" s="17">
        <v>0.37634498475018002</v>
      </c>
      <c r="D611" s="17">
        <v>0.34778724037069503</v>
      </c>
      <c r="E611" s="17">
        <v>0.40487459698525402</v>
      </c>
      <c r="F611" s="17"/>
      <c r="G611" s="17">
        <v>0.45378155122837299</v>
      </c>
      <c r="H611" s="17">
        <v>0.39483290118754499</v>
      </c>
      <c r="I611" s="17">
        <v>0.36401349756197099</v>
      </c>
      <c r="J611" s="17">
        <v>0.24986291038234301</v>
      </c>
      <c r="K611" s="17"/>
      <c r="L611" s="17">
        <v>0.37140817928821601</v>
      </c>
      <c r="M611" s="17">
        <v>0.39155602194919698</v>
      </c>
      <c r="N611" s="17">
        <v>0.38652085212797599</v>
      </c>
      <c r="O611" s="17">
        <v>0.35440787260866202</v>
      </c>
      <c r="P611" s="17"/>
      <c r="Q611" s="17">
        <v>0.38753879230839899</v>
      </c>
      <c r="R611" s="17">
        <v>0.30195078855332802</v>
      </c>
      <c r="S611" s="17">
        <v>0.352844629848516</v>
      </c>
      <c r="T611" s="17">
        <v>0.48105524588655402</v>
      </c>
      <c r="U611" s="17">
        <v>0.36305760537612702</v>
      </c>
      <c r="V611" s="17">
        <v>0.36267104819207602</v>
      </c>
      <c r="W611" s="17">
        <v>0.37523686501567399</v>
      </c>
      <c r="X611" s="17">
        <v>0.37668158169141203</v>
      </c>
      <c r="Y611" s="17">
        <v>0.39988038684067601</v>
      </c>
      <c r="Z611" s="17"/>
      <c r="AA611" s="17">
        <v>0.42835307158976299</v>
      </c>
      <c r="AB611" s="17">
        <v>0.386916838880633</v>
      </c>
      <c r="AC611" s="17">
        <v>0.34905611369369599</v>
      </c>
      <c r="AD611" s="17">
        <v>0.34702247509065898</v>
      </c>
      <c r="AE611" s="17">
        <v>0.226295321739408</v>
      </c>
      <c r="AF611" s="17"/>
      <c r="AG611" s="17">
        <v>0.38578611644858801</v>
      </c>
      <c r="AH611" s="17">
        <v>0.36602464629399101</v>
      </c>
      <c r="AI611" s="17"/>
      <c r="AJ611" s="17">
        <v>0.41990911805669701</v>
      </c>
      <c r="AK611" s="17">
        <v>0.38179589519858798</v>
      </c>
      <c r="AL611" s="17">
        <v>0.35437937570246802</v>
      </c>
      <c r="AM611" s="17">
        <v>0.35198639993324998</v>
      </c>
      <c r="AN611" s="17"/>
      <c r="AO611" s="17">
        <v>0.38465420365090502</v>
      </c>
      <c r="AP611" s="17">
        <v>0.400204163652913</v>
      </c>
      <c r="AQ611" s="17">
        <v>0.35659663661167701</v>
      </c>
      <c r="AR611" s="17"/>
      <c r="AS611" s="17">
        <v>0.37809279528600098</v>
      </c>
      <c r="AT611" s="17">
        <v>0.392627266412932</v>
      </c>
      <c r="AU611" s="17">
        <v>0.338371489068234</v>
      </c>
      <c r="AV611" s="17">
        <v>0.38678066678969403</v>
      </c>
      <c r="AW611" s="17">
        <v>0.36600123437531901</v>
      </c>
      <c r="AX611" s="17"/>
      <c r="AY611" s="17">
        <v>0.37286184103549402</v>
      </c>
      <c r="AZ611" s="17">
        <v>0.385242445785905</v>
      </c>
      <c r="BA611" s="17">
        <v>0.40080681279761399</v>
      </c>
    </row>
    <row r="612" spans="2:53" x14ac:dyDescent="0.35">
      <c r="B612" t="s">
        <v>310</v>
      </c>
      <c r="C612" s="17">
        <v>0.23286375709093601</v>
      </c>
      <c r="D612" s="17">
        <v>0.267141566708338</v>
      </c>
      <c r="E612" s="17">
        <v>0.198619714436266</v>
      </c>
      <c r="F612" s="17"/>
      <c r="G612" s="17">
        <v>0.14075267256614399</v>
      </c>
      <c r="H612" s="17">
        <v>0.21719635203493901</v>
      </c>
      <c r="I612" s="17">
        <v>0.25922504964204102</v>
      </c>
      <c r="J612" s="17">
        <v>0.32052122288750401</v>
      </c>
      <c r="K612" s="17"/>
      <c r="L612" s="17">
        <v>0.24715910915839301</v>
      </c>
      <c r="M612" s="17">
        <v>0.21387481996952201</v>
      </c>
      <c r="N612" s="17">
        <v>0.28389453953160199</v>
      </c>
      <c r="O612" s="17">
        <v>0.193197637944929</v>
      </c>
      <c r="P612" s="17"/>
      <c r="Q612" s="17">
        <v>0.20374628562358199</v>
      </c>
      <c r="R612" s="17">
        <v>0.24598135432443699</v>
      </c>
      <c r="S612" s="17">
        <v>0.20013058134950401</v>
      </c>
      <c r="T612" s="17">
        <v>0.19448862011201101</v>
      </c>
      <c r="U612" s="17">
        <v>0.25187753762775</v>
      </c>
      <c r="V612" s="17">
        <v>0.25833908461199301</v>
      </c>
      <c r="W612" s="17">
        <v>0.35077467154442998</v>
      </c>
      <c r="X612" s="17">
        <v>0.25725992527916702</v>
      </c>
      <c r="Y612" s="17">
        <v>0.182375580223823</v>
      </c>
      <c r="Z612" s="17"/>
      <c r="AA612" s="17">
        <v>0.20271911529221501</v>
      </c>
      <c r="AB612" s="17">
        <v>0.222034648456258</v>
      </c>
      <c r="AC612" s="17">
        <v>0.25489418794241198</v>
      </c>
      <c r="AD612" s="17">
        <v>0.22205458212963999</v>
      </c>
      <c r="AE612" s="17">
        <v>0.25792695959873502</v>
      </c>
      <c r="AF612" s="17"/>
      <c r="AG612" s="17">
        <v>0.238768771533795</v>
      </c>
      <c r="AH612" s="17">
        <v>0.22640883732223199</v>
      </c>
      <c r="AI612" s="17"/>
      <c r="AJ612" s="17">
        <v>0.21682498703809</v>
      </c>
      <c r="AK612" s="17">
        <v>0.20906448086909099</v>
      </c>
      <c r="AL612" s="17">
        <v>0.25261745997930202</v>
      </c>
      <c r="AM612" s="17">
        <v>0.25418595052688803</v>
      </c>
      <c r="AN612" s="17"/>
      <c r="AO612" s="17">
        <v>0.204693250997835</v>
      </c>
      <c r="AP612" s="17">
        <v>0.237410616334397</v>
      </c>
      <c r="AQ612" s="17">
        <v>0.24676824102824399</v>
      </c>
      <c r="AR612" s="17"/>
      <c r="AS612" s="17">
        <v>0.22082365980615001</v>
      </c>
      <c r="AT612" s="17">
        <v>0.217076680079615</v>
      </c>
      <c r="AU612" s="17">
        <v>0.22205458513151799</v>
      </c>
      <c r="AV612" s="17">
        <v>0.150197369286517</v>
      </c>
      <c r="AW612" s="17">
        <v>0.26840528253853102</v>
      </c>
      <c r="AX612" s="17"/>
      <c r="AY612" s="17">
        <v>0.201948049556953</v>
      </c>
      <c r="AZ612" s="17">
        <v>0.224493310458833</v>
      </c>
      <c r="BA612" s="17">
        <v>0.213915163201049</v>
      </c>
    </row>
    <row r="613" spans="2:53" x14ac:dyDescent="0.35">
      <c r="B613" t="s">
        <v>311</v>
      </c>
      <c r="C613" s="17">
        <v>0.12338973908878199</v>
      </c>
      <c r="D613" s="17">
        <v>0.14233620178300499</v>
      </c>
      <c r="E613" s="17">
        <v>0.104461940495528</v>
      </c>
      <c r="F613" s="17"/>
      <c r="G613" s="17">
        <v>7.2275227823010102E-2</v>
      </c>
      <c r="H613" s="17">
        <v>0.11716916581817299</v>
      </c>
      <c r="I613" s="17">
        <v>0.132878214763234</v>
      </c>
      <c r="J613" s="17">
        <v>0.177662752959796</v>
      </c>
      <c r="K613" s="17"/>
      <c r="L613" s="17">
        <v>0.13841809078138001</v>
      </c>
      <c r="M613" s="17">
        <v>0.13653228659588099</v>
      </c>
      <c r="N613" s="17">
        <v>9.6962169480744501E-2</v>
      </c>
      <c r="O613" s="17">
        <v>0.117240690064822</v>
      </c>
      <c r="P613" s="17"/>
      <c r="Q613" s="17">
        <v>0.149093028040473</v>
      </c>
      <c r="R613" s="17">
        <v>0.179423900697119</v>
      </c>
      <c r="S613" s="17">
        <v>8.6374168618047295E-2</v>
      </c>
      <c r="T613" s="17">
        <v>7.6954266953326994E-2</v>
      </c>
      <c r="U613" s="17">
        <v>9.7131098016985204E-2</v>
      </c>
      <c r="V613" s="17">
        <v>0.12034944741437401</v>
      </c>
      <c r="W613" s="17">
        <v>8.0383167132038802E-2</v>
      </c>
      <c r="X613" s="17">
        <v>5.2823802775755602E-2</v>
      </c>
      <c r="Y613" s="17">
        <v>0.16737911068314901</v>
      </c>
      <c r="Z613" s="17"/>
      <c r="AA613" s="17">
        <v>7.86084885468539E-2</v>
      </c>
      <c r="AB613" s="17">
        <v>0.12280521047251799</v>
      </c>
      <c r="AC613" s="17">
        <v>0.157765990718266</v>
      </c>
      <c r="AD613" s="17">
        <v>0.17455728311369001</v>
      </c>
      <c r="AE613" s="17">
        <v>0.21569520810274501</v>
      </c>
      <c r="AF613" s="17"/>
      <c r="AG613" s="17">
        <v>0.107071928176043</v>
      </c>
      <c r="AH613" s="17">
        <v>0.14122714850781801</v>
      </c>
      <c r="AI613" s="17"/>
      <c r="AJ613" s="17">
        <v>0.13498128548164701</v>
      </c>
      <c r="AK613" s="17">
        <v>0.110566658242747</v>
      </c>
      <c r="AL613" s="17">
        <v>9.5969088972249095E-2</v>
      </c>
      <c r="AM613" s="17">
        <v>0.15128205546446599</v>
      </c>
      <c r="AN613" s="17"/>
      <c r="AO613" s="17">
        <v>0.108124155236641</v>
      </c>
      <c r="AP613" s="17">
        <v>0.107970723880196</v>
      </c>
      <c r="AQ613" s="17">
        <v>0.13955754389682301</v>
      </c>
      <c r="AR613" s="17"/>
      <c r="AS613" s="17">
        <v>0.151313234883209</v>
      </c>
      <c r="AT613" s="17">
        <v>0.101854191413568</v>
      </c>
      <c r="AU613" s="17">
        <v>0.20729733937720399</v>
      </c>
      <c r="AV613" s="17">
        <v>0</v>
      </c>
      <c r="AW613" s="17">
        <v>0.109798963520435</v>
      </c>
      <c r="AX613" s="17"/>
      <c r="AY613" s="17">
        <v>0.17427311459502001</v>
      </c>
      <c r="AZ613" s="17">
        <v>0.100621008744135</v>
      </c>
      <c r="BA613" s="17">
        <v>0.214048561676835</v>
      </c>
    </row>
    <row r="614" spans="2:53" x14ac:dyDescent="0.35">
      <c r="B614" t="s">
        <v>312</v>
      </c>
      <c r="C614" s="17">
        <v>5.2729129591449202E-2</v>
      </c>
      <c r="D614" s="17">
        <v>7.3892269725266704E-2</v>
      </c>
      <c r="E614" s="17">
        <v>3.1586837200594402E-2</v>
      </c>
      <c r="F614" s="17"/>
      <c r="G614" s="17">
        <v>3.4212191670576403E-2</v>
      </c>
      <c r="H614" s="17">
        <v>5.5378917338224899E-2</v>
      </c>
      <c r="I614" s="17">
        <v>4.9889535468534398E-2</v>
      </c>
      <c r="J614" s="17">
        <v>7.13919245315731E-2</v>
      </c>
      <c r="K614" s="17"/>
      <c r="L614" s="17">
        <v>6.2780349558458501E-2</v>
      </c>
      <c r="M614" s="17">
        <v>6.3204858337977204E-2</v>
      </c>
      <c r="N614" s="17">
        <v>5.0571293167307102E-2</v>
      </c>
      <c r="O614" s="17">
        <v>3.3088866702300997E-2</v>
      </c>
      <c r="P614" s="17"/>
      <c r="Q614" s="17">
        <v>5.2785382362397999E-2</v>
      </c>
      <c r="R614" s="17">
        <v>4.7973103717128797E-2</v>
      </c>
      <c r="S614" s="17">
        <v>5.2134783124121203E-2</v>
      </c>
      <c r="T614" s="17">
        <v>5.5033039815619703E-2</v>
      </c>
      <c r="U614" s="17">
        <v>5.93376696792128E-2</v>
      </c>
      <c r="V614" s="17">
        <v>7.4252528574542606E-2</v>
      </c>
      <c r="W614" s="17">
        <v>1.8535059728340599E-2</v>
      </c>
      <c r="X614" s="17">
        <v>5.3247896711635101E-2</v>
      </c>
      <c r="Y614" s="17">
        <v>5.9071350235297297E-2</v>
      </c>
      <c r="Z614" s="17"/>
      <c r="AA614" s="17">
        <v>4.8375724172856398E-2</v>
      </c>
      <c r="AB614" s="17">
        <v>4.64704461387744E-2</v>
      </c>
      <c r="AC614" s="17">
        <v>6.5267137199382999E-2</v>
      </c>
      <c r="AD614" s="17">
        <v>6.8956024684473899E-2</v>
      </c>
      <c r="AE614" s="17">
        <v>0</v>
      </c>
      <c r="AF614" s="17"/>
      <c r="AG614" s="17">
        <v>4.57566629780298E-2</v>
      </c>
      <c r="AH614" s="17">
        <v>6.03509081688091E-2</v>
      </c>
      <c r="AI614" s="17"/>
      <c r="AJ614" s="17">
        <v>3.7242928438947297E-2</v>
      </c>
      <c r="AK614" s="17">
        <v>5.3390115788845997E-2</v>
      </c>
      <c r="AL614" s="17">
        <v>8.0083722686781406E-2</v>
      </c>
      <c r="AM614" s="17">
        <v>4.1081047634170899E-2</v>
      </c>
      <c r="AN614" s="17"/>
      <c r="AO614" s="17">
        <v>3.7541693591620302E-2</v>
      </c>
      <c r="AP614" s="17">
        <v>4.0318861357974002E-2</v>
      </c>
      <c r="AQ614" s="17">
        <v>6.6379978911344895E-2</v>
      </c>
      <c r="AR614" s="17"/>
      <c r="AS614" s="17">
        <v>9.1122342625158503E-2</v>
      </c>
      <c r="AT614" s="17">
        <v>2.9817424705443601E-2</v>
      </c>
      <c r="AU614" s="17">
        <v>5.1747255892650799E-2</v>
      </c>
      <c r="AV614" s="17">
        <v>0</v>
      </c>
      <c r="AW614" s="17">
        <v>3.64342803123026E-2</v>
      </c>
      <c r="AX614" s="17"/>
      <c r="AY614" s="17">
        <v>8.40815011997018E-2</v>
      </c>
      <c r="AZ614" s="17">
        <v>4.20754209788744E-2</v>
      </c>
      <c r="BA614" s="17">
        <v>2.50695894714194E-2</v>
      </c>
    </row>
    <row r="615" spans="2:53" x14ac:dyDescent="0.35">
      <c r="B615" t="s">
        <v>313</v>
      </c>
      <c r="C615" s="17">
        <v>4.6646088643749799E-2</v>
      </c>
      <c r="D615" s="17">
        <v>3.5425401179124801E-2</v>
      </c>
      <c r="E615" s="17">
        <v>5.78557226443496E-2</v>
      </c>
      <c r="F615" s="17"/>
      <c r="G615" s="17">
        <v>6.1682495319455299E-2</v>
      </c>
      <c r="H615" s="17">
        <v>4.7857213240181801E-2</v>
      </c>
      <c r="I615" s="17">
        <v>3.6444695756129797E-2</v>
      </c>
      <c r="J615" s="17">
        <v>5.6300376372851402E-2</v>
      </c>
      <c r="K615" s="17"/>
      <c r="L615" s="17">
        <v>3.3047229601867401E-2</v>
      </c>
      <c r="M615" s="17">
        <v>3.3311165926417002E-2</v>
      </c>
      <c r="N615" s="17">
        <v>4.3282092137347801E-2</v>
      </c>
      <c r="O615" s="17">
        <v>7.8348077315217493E-2</v>
      </c>
      <c r="P615" s="17"/>
      <c r="Q615" s="17">
        <v>3.6929522544133203E-2</v>
      </c>
      <c r="R615" s="17">
        <v>4.04755290257936E-2</v>
      </c>
      <c r="S615" s="17">
        <v>5.1681036371202201E-2</v>
      </c>
      <c r="T615" s="17">
        <v>4.2407208227879502E-2</v>
      </c>
      <c r="U615" s="17">
        <v>4.5668180037857199E-2</v>
      </c>
      <c r="V615" s="17">
        <v>3.8389148852162797E-2</v>
      </c>
      <c r="W615" s="17">
        <v>7.8195031013639602E-2</v>
      </c>
      <c r="X615" s="17">
        <v>5.5060794699815598E-2</v>
      </c>
      <c r="Y615" s="17">
        <v>4.8031100217894702E-2</v>
      </c>
      <c r="Z615" s="17"/>
      <c r="AA615" s="17">
        <v>3.8147436859393299E-2</v>
      </c>
      <c r="AB615" s="17">
        <v>5.2081811414218603E-2</v>
      </c>
      <c r="AC615" s="17">
        <v>5.04565936819154E-2</v>
      </c>
      <c r="AD615" s="17">
        <v>1.8223431683309501E-2</v>
      </c>
      <c r="AE615" s="17">
        <v>0</v>
      </c>
      <c r="AF615" s="17"/>
      <c r="AG615" s="17">
        <v>5.4386078420262399E-2</v>
      </c>
      <c r="AH615" s="17">
        <v>3.8185311197491502E-2</v>
      </c>
      <c r="AI615" s="17"/>
      <c r="AJ615" s="17">
        <v>3.31672091972866E-2</v>
      </c>
      <c r="AK615" s="17">
        <v>6.2240518436815599E-2</v>
      </c>
      <c r="AL615" s="17">
        <v>5.29109552820815E-2</v>
      </c>
      <c r="AM615" s="17">
        <v>3.6542049608121602E-2</v>
      </c>
      <c r="AN615" s="17"/>
      <c r="AO615" s="17">
        <v>3.7298822994606302E-2</v>
      </c>
      <c r="AP615" s="17">
        <v>5.9377128385588403E-2</v>
      </c>
      <c r="AQ615" s="17">
        <v>4.6445044289870098E-2</v>
      </c>
      <c r="AR615" s="17"/>
      <c r="AS615" s="17">
        <v>3.6215759499040802E-2</v>
      </c>
      <c r="AT615" s="17">
        <v>4.2279066995211098E-2</v>
      </c>
      <c r="AU615" s="17">
        <v>5.5418116870510598E-2</v>
      </c>
      <c r="AV615" s="17">
        <v>0</v>
      </c>
      <c r="AW615" s="17">
        <v>4.7085044155489301E-2</v>
      </c>
      <c r="AX615" s="17"/>
      <c r="AY615" s="17">
        <v>2.58555840385589E-2</v>
      </c>
      <c r="AZ615" s="17">
        <v>5.2990807518313601E-2</v>
      </c>
      <c r="BA615" s="17">
        <v>1.9840609099986799E-2</v>
      </c>
    </row>
    <row r="616" spans="2:53" x14ac:dyDescent="0.35">
      <c r="B616" t="s">
        <v>314</v>
      </c>
      <c r="C616" s="17">
        <v>0.54437128558508296</v>
      </c>
      <c r="D616" s="17">
        <v>0.48120456060426497</v>
      </c>
      <c r="E616" s="17">
        <v>0.60747578522326096</v>
      </c>
      <c r="F616" s="17"/>
      <c r="G616" s="17">
        <v>0.69107741262081401</v>
      </c>
      <c r="H616" s="17">
        <v>0.56239835156848095</v>
      </c>
      <c r="I616" s="17">
        <v>0.52156250437006002</v>
      </c>
      <c r="J616" s="17">
        <v>0.37412372324827498</v>
      </c>
      <c r="K616" s="17"/>
      <c r="L616" s="17">
        <v>0.51859522089990195</v>
      </c>
      <c r="M616" s="17">
        <v>0.55307686917020205</v>
      </c>
      <c r="N616" s="17">
        <v>0.52528990568299805</v>
      </c>
      <c r="O616" s="17">
        <v>0.57812472797273096</v>
      </c>
      <c r="P616" s="17"/>
      <c r="Q616" s="17">
        <v>0.55744578142941403</v>
      </c>
      <c r="R616" s="17">
        <v>0.48614611223552201</v>
      </c>
      <c r="S616" s="17">
        <v>0.60967943053712503</v>
      </c>
      <c r="T616" s="17">
        <v>0.63111686489116203</v>
      </c>
      <c r="U616" s="17">
        <v>0.545985514638195</v>
      </c>
      <c r="V616" s="17">
        <v>0.50866979054692796</v>
      </c>
      <c r="W616" s="17">
        <v>0.47211207058155102</v>
      </c>
      <c r="X616" s="17">
        <v>0.58160758053362704</v>
      </c>
      <c r="Y616" s="17">
        <v>0.54314285863983602</v>
      </c>
      <c r="Z616" s="17"/>
      <c r="AA616" s="17">
        <v>0.63214923512868204</v>
      </c>
      <c r="AB616" s="17">
        <v>0.55660788351823098</v>
      </c>
      <c r="AC616" s="17">
        <v>0.471616090458023</v>
      </c>
      <c r="AD616" s="17">
        <v>0.51620867838888596</v>
      </c>
      <c r="AE616" s="17">
        <v>0.52637783229852098</v>
      </c>
      <c r="AF616" s="17"/>
      <c r="AG616" s="17">
        <v>0.55401655889186996</v>
      </c>
      <c r="AH616" s="17">
        <v>0.53382779480364895</v>
      </c>
      <c r="AI616" s="17"/>
      <c r="AJ616" s="17">
        <v>0.577783589844029</v>
      </c>
      <c r="AK616" s="17">
        <v>0.56473822666249995</v>
      </c>
      <c r="AL616" s="17">
        <v>0.51841877307958595</v>
      </c>
      <c r="AM616" s="17">
        <v>0.51690889676635299</v>
      </c>
      <c r="AN616" s="17"/>
      <c r="AO616" s="17">
        <v>0.61234207717929801</v>
      </c>
      <c r="AP616" s="17">
        <v>0.55492267004184503</v>
      </c>
      <c r="AQ616" s="17">
        <v>0.50084919187371801</v>
      </c>
      <c r="AR616" s="17"/>
      <c r="AS616" s="17">
        <v>0.500525003186442</v>
      </c>
      <c r="AT616" s="17">
        <v>0.60897263680616198</v>
      </c>
      <c r="AU616" s="17">
        <v>0.46348270272811698</v>
      </c>
      <c r="AV616" s="17">
        <v>0.84980263071348305</v>
      </c>
      <c r="AW616" s="17">
        <v>0.53827642947324195</v>
      </c>
      <c r="AX616" s="17"/>
      <c r="AY616" s="17">
        <v>0.513841750609767</v>
      </c>
      <c r="AZ616" s="17">
        <v>0.579819452299844</v>
      </c>
      <c r="BA616" s="17">
        <v>0.52712607655070898</v>
      </c>
    </row>
    <row r="617" spans="2:53" x14ac:dyDescent="0.35">
      <c r="B617" t="s">
        <v>315</v>
      </c>
      <c r="C617" s="17">
        <v>0.17611886868023099</v>
      </c>
      <c r="D617" s="17">
        <v>0.21622847150827201</v>
      </c>
      <c r="E617" s="17">
        <v>0.136048777696123</v>
      </c>
      <c r="F617" s="17"/>
      <c r="G617" s="17">
        <v>0.10648741949358601</v>
      </c>
      <c r="H617" s="17">
        <v>0.172548083156398</v>
      </c>
      <c r="I617" s="17">
        <v>0.182767750231769</v>
      </c>
      <c r="J617" s="17">
        <v>0.249054677491369</v>
      </c>
      <c r="K617" s="17"/>
      <c r="L617" s="17">
        <v>0.201198440339838</v>
      </c>
      <c r="M617" s="17">
        <v>0.199737144933858</v>
      </c>
      <c r="N617" s="17">
        <v>0.14753346264805201</v>
      </c>
      <c r="O617" s="17">
        <v>0.15032955676712301</v>
      </c>
      <c r="P617" s="17"/>
      <c r="Q617" s="17">
        <v>0.20187841040287099</v>
      </c>
      <c r="R617" s="17">
        <v>0.22739700441424801</v>
      </c>
      <c r="S617" s="17">
        <v>0.13850895174216901</v>
      </c>
      <c r="T617" s="17">
        <v>0.13198730676894699</v>
      </c>
      <c r="U617" s="17">
        <v>0.156468767696198</v>
      </c>
      <c r="V617" s="17">
        <v>0.19460197598891599</v>
      </c>
      <c r="W617" s="17">
        <v>9.8918226860379405E-2</v>
      </c>
      <c r="X617" s="17">
        <v>0.10607169948739099</v>
      </c>
      <c r="Y617" s="17">
        <v>0.22645046091844701</v>
      </c>
      <c r="Z617" s="17"/>
      <c r="AA617" s="17">
        <v>0.12698421271971</v>
      </c>
      <c r="AB617" s="17">
        <v>0.16927565661129201</v>
      </c>
      <c r="AC617" s="17">
        <v>0.22303312791764901</v>
      </c>
      <c r="AD617" s="17">
        <v>0.24351330779816399</v>
      </c>
      <c r="AE617" s="17">
        <v>0.21569520810274501</v>
      </c>
      <c r="AF617" s="17"/>
      <c r="AG617" s="17">
        <v>0.15282859115407199</v>
      </c>
      <c r="AH617" s="17">
        <v>0.20157805667662801</v>
      </c>
      <c r="AI617" s="17"/>
      <c r="AJ617" s="17">
        <v>0.172224213920594</v>
      </c>
      <c r="AK617" s="17">
        <v>0.16395677403159301</v>
      </c>
      <c r="AL617" s="17">
        <v>0.17605281165903</v>
      </c>
      <c r="AM617" s="17">
        <v>0.19236310309863699</v>
      </c>
      <c r="AN617" s="17"/>
      <c r="AO617" s="17">
        <v>0.145665848828261</v>
      </c>
      <c r="AP617" s="17">
        <v>0.14828958523817001</v>
      </c>
      <c r="AQ617" s="17">
        <v>0.20593752280816799</v>
      </c>
      <c r="AR617" s="17"/>
      <c r="AS617" s="17">
        <v>0.242435577508367</v>
      </c>
      <c r="AT617" s="17">
        <v>0.13167161611901201</v>
      </c>
      <c r="AU617" s="17">
        <v>0.25904459526985402</v>
      </c>
      <c r="AV617" s="17">
        <v>0</v>
      </c>
      <c r="AW617" s="17">
        <v>0.146233243832738</v>
      </c>
      <c r="AX617" s="17"/>
      <c r="AY617" s="17">
        <v>0.25835461579472202</v>
      </c>
      <c r="AZ617" s="17">
        <v>0.142696429723009</v>
      </c>
      <c r="BA617" s="17">
        <v>0.23911815114825499</v>
      </c>
    </row>
    <row r="618" spans="2:53" x14ac:dyDescent="0.35">
      <c r="B618" t="s">
        <v>95</v>
      </c>
      <c r="C618" s="17">
        <v>0.368252416904852</v>
      </c>
      <c r="D618" s="17">
        <v>0.26497608909599202</v>
      </c>
      <c r="E618" s="17">
        <v>0.47142700752713801</v>
      </c>
      <c r="F618" s="17"/>
      <c r="G618" s="17">
        <v>0.58458999312722804</v>
      </c>
      <c r="H618" s="17">
        <v>0.38985026841208298</v>
      </c>
      <c r="I618" s="17">
        <v>0.33879475413829202</v>
      </c>
      <c r="J618" s="17">
        <v>0.125069045756906</v>
      </c>
      <c r="K618" s="17"/>
      <c r="L618" s="17">
        <v>0.31739678056006398</v>
      </c>
      <c r="M618" s="17">
        <v>0.35333972423634402</v>
      </c>
      <c r="N618" s="17">
        <v>0.37775644303494599</v>
      </c>
      <c r="O618" s="17">
        <v>0.427795171205608</v>
      </c>
      <c r="P618" s="17"/>
      <c r="Q618" s="17">
        <v>0.35556737102654401</v>
      </c>
      <c r="R618" s="17">
        <v>0.25874910782127403</v>
      </c>
      <c r="S618" s="17">
        <v>0.47117047879495699</v>
      </c>
      <c r="T618" s="17">
        <v>0.49912955812221599</v>
      </c>
      <c r="U618" s="17">
        <v>0.38951674694199701</v>
      </c>
      <c r="V618" s="17">
        <v>0.31406781455801103</v>
      </c>
      <c r="W618" s="17">
        <v>0.37319384372117198</v>
      </c>
      <c r="X618" s="17">
        <v>0.47553588104623601</v>
      </c>
      <c r="Y618" s="17">
        <v>0.31669239772138902</v>
      </c>
      <c r="Z618" s="17"/>
      <c r="AA618" s="17">
        <v>0.50516502240897099</v>
      </c>
      <c r="AB618" s="17">
        <v>0.38733222690693903</v>
      </c>
      <c r="AC618" s="17">
        <v>0.24858296254037399</v>
      </c>
      <c r="AD618" s="17">
        <v>0.27269537059072202</v>
      </c>
      <c r="AE618" s="17">
        <v>0.31068262419577602</v>
      </c>
      <c r="AF618" s="17"/>
      <c r="AG618" s="17">
        <v>0.40118796773779802</v>
      </c>
      <c r="AH618" s="17">
        <v>0.33224973812702102</v>
      </c>
      <c r="AI618" s="17"/>
      <c r="AJ618" s="17">
        <v>0.40555937592343499</v>
      </c>
      <c r="AK618" s="17">
        <v>0.40078145263090598</v>
      </c>
      <c r="AL618" s="17">
        <v>0.34236596142055498</v>
      </c>
      <c r="AM618" s="17">
        <v>0.32454579366771602</v>
      </c>
      <c r="AN618" s="17"/>
      <c r="AO618" s="17">
        <v>0.466676228351037</v>
      </c>
      <c r="AP618" s="17">
        <v>0.40663308480367499</v>
      </c>
      <c r="AQ618" s="17">
        <v>0.294911669065549</v>
      </c>
      <c r="AR618" s="17"/>
      <c r="AS618" s="17">
        <v>0.25808942567807402</v>
      </c>
      <c r="AT618" s="17">
        <v>0.47730102068715002</v>
      </c>
      <c r="AU618" s="17">
        <v>0.20443810745826199</v>
      </c>
      <c r="AV618" s="17">
        <v>0.84980263071348305</v>
      </c>
      <c r="AW618" s="17">
        <v>0.392043185640504</v>
      </c>
      <c r="AX618" s="17"/>
      <c r="AY618" s="17">
        <v>0.25548713481504498</v>
      </c>
      <c r="AZ618" s="17">
        <v>0.437123022576834</v>
      </c>
      <c r="BA618" s="17">
        <v>0.28800792540245401</v>
      </c>
    </row>
    <row r="619" spans="2:53" x14ac:dyDescent="0.35">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row>
    <row r="620" spans="2:53" x14ac:dyDescent="0.35">
      <c r="B620" s="6" t="s">
        <v>322</v>
      </c>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row>
    <row r="621" spans="2:53" x14ac:dyDescent="0.35">
      <c r="B621" s="24" t="s">
        <v>84</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row>
    <row r="622" spans="2:53" x14ac:dyDescent="0.35">
      <c r="B622" t="s">
        <v>308</v>
      </c>
      <c r="C622" s="17">
        <v>0.20260623562963201</v>
      </c>
      <c r="D622" s="17">
        <v>0.148997677959019</v>
      </c>
      <c r="E622" s="17">
        <v>0.256161983678241</v>
      </c>
      <c r="F622" s="17"/>
      <c r="G622" s="17">
        <v>0.20897695849824499</v>
      </c>
      <c r="H622" s="17">
        <v>0.20901551076401501</v>
      </c>
      <c r="I622" s="17">
        <v>0.21668723681096499</v>
      </c>
      <c r="J622" s="17">
        <v>0.124836530742215</v>
      </c>
      <c r="K622" s="17"/>
      <c r="L622" s="17">
        <v>0.16042428094008601</v>
      </c>
      <c r="M622" s="17">
        <v>0.19061313321814399</v>
      </c>
      <c r="N622" s="17">
        <v>0.203076036678248</v>
      </c>
      <c r="O622" s="17">
        <v>0.261032573222026</v>
      </c>
      <c r="P622" s="17"/>
      <c r="Q622" s="17">
        <v>0.19065771450372401</v>
      </c>
      <c r="R622" s="17">
        <v>0.107820484644212</v>
      </c>
      <c r="S622" s="17">
        <v>0.279344293946511</v>
      </c>
      <c r="T622" s="17">
        <v>0.24341228880091401</v>
      </c>
      <c r="U622" s="17">
        <v>0.25287147146070199</v>
      </c>
      <c r="V622" s="17">
        <v>0.208941626528311</v>
      </c>
      <c r="W622" s="17">
        <v>0.22114372246889799</v>
      </c>
      <c r="X622" s="17">
        <v>0.20742992270166699</v>
      </c>
      <c r="Y622" s="17">
        <v>0.187164333042562</v>
      </c>
      <c r="Z622" s="17"/>
      <c r="AA622" s="17">
        <v>0.28078019777056701</v>
      </c>
      <c r="AB622" s="17">
        <v>0.196576379479769</v>
      </c>
      <c r="AC622" s="17">
        <v>0.14613412914823101</v>
      </c>
      <c r="AD622" s="17">
        <v>0.11568995454337801</v>
      </c>
      <c r="AE622" s="17">
        <v>0.36652276840578801</v>
      </c>
      <c r="AF622" s="17"/>
      <c r="AG622" s="17">
        <v>0.216230339320475</v>
      </c>
      <c r="AH622" s="17">
        <v>0.18771338530794801</v>
      </c>
      <c r="AI622" s="17"/>
      <c r="AJ622" s="17">
        <v>0.190687939855298</v>
      </c>
      <c r="AK622" s="17">
        <v>0.21027664120217601</v>
      </c>
      <c r="AL622" s="17">
        <v>0.16945580437656799</v>
      </c>
      <c r="AM622" s="17">
        <v>0.23488990897867801</v>
      </c>
      <c r="AN622" s="17"/>
      <c r="AO622" s="17">
        <v>0.25663927585128798</v>
      </c>
      <c r="AP622" s="17">
        <v>0.17306416621192899</v>
      </c>
      <c r="AQ622" s="17">
        <v>0.18710648151128501</v>
      </c>
      <c r="AR622" s="17"/>
      <c r="AS622" s="17">
        <v>0.14530912618332401</v>
      </c>
      <c r="AT622" s="17">
        <v>0.23213685578614801</v>
      </c>
      <c r="AU622" s="17">
        <v>0.233232313770873</v>
      </c>
      <c r="AV622" s="17">
        <v>0.38191938273663101</v>
      </c>
      <c r="AW622" s="17">
        <v>0.23117677742608</v>
      </c>
      <c r="AX622" s="17"/>
      <c r="AY622" s="17">
        <v>0.16784854272930899</v>
      </c>
      <c r="AZ622" s="17">
        <v>0.230842057288173</v>
      </c>
      <c r="BA622" s="17">
        <v>0.192607635182418</v>
      </c>
    </row>
    <row r="623" spans="2:53" x14ac:dyDescent="0.35">
      <c r="B623" t="s">
        <v>309</v>
      </c>
      <c r="C623" s="17">
        <v>0.25618196700932999</v>
      </c>
      <c r="D623" s="17">
        <v>0.25571804330054199</v>
      </c>
      <c r="E623" s="17">
        <v>0.25664543370832699</v>
      </c>
      <c r="F623" s="17"/>
      <c r="G623" s="17">
        <v>0.34194268673707601</v>
      </c>
      <c r="H623" s="17">
        <v>0.25769170325052299</v>
      </c>
      <c r="I623" s="17">
        <v>0.251187702506116</v>
      </c>
      <c r="J623" s="17">
        <v>0.16850152653949699</v>
      </c>
      <c r="K623" s="17"/>
      <c r="L623" s="17">
        <v>0.247408564084687</v>
      </c>
      <c r="M623" s="17">
        <v>0.27213129543456899</v>
      </c>
      <c r="N623" s="17">
        <v>0.23815677157812401</v>
      </c>
      <c r="O623" s="17">
        <v>0.26595684045319401</v>
      </c>
      <c r="P623" s="17"/>
      <c r="Q623" s="17">
        <v>0.23548038467697399</v>
      </c>
      <c r="R623" s="17">
        <v>0.250061461458776</v>
      </c>
      <c r="S623" s="17">
        <v>0.20888324834872199</v>
      </c>
      <c r="T623" s="17">
        <v>0.27095724038089902</v>
      </c>
      <c r="U623" s="17">
        <v>0.241348640814536</v>
      </c>
      <c r="V623" s="17">
        <v>0.26135010145341098</v>
      </c>
      <c r="W623" s="17">
        <v>0.25161322870243302</v>
      </c>
      <c r="X623" s="17">
        <v>0.39594938653189998</v>
      </c>
      <c r="Y623" s="17">
        <v>0.26766482501304201</v>
      </c>
      <c r="Z623" s="17"/>
      <c r="AA623" s="17">
        <v>0.28258581683957701</v>
      </c>
      <c r="AB623" s="17">
        <v>0.28478601642618401</v>
      </c>
      <c r="AC623" s="17">
        <v>0.193476054757901</v>
      </c>
      <c r="AD623" s="17">
        <v>0.28096991611262701</v>
      </c>
      <c r="AE623" s="17">
        <v>0.28960783066361001</v>
      </c>
      <c r="AF623" s="17"/>
      <c r="AG623" s="17">
        <v>0.24638841889718099</v>
      </c>
      <c r="AH623" s="17">
        <v>0.266887540708867</v>
      </c>
      <c r="AI623" s="17"/>
      <c r="AJ623" s="17">
        <v>0.26214386799219602</v>
      </c>
      <c r="AK623" s="17">
        <v>0.272067592585306</v>
      </c>
      <c r="AL623" s="17">
        <v>0.254906461156027</v>
      </c>
      <c r="AM623" s="17">
        <v>0.235418187038308</v>
      </c>
      <c r="AN623" s="17"/>
      <c r="AO623" s="17">
        <v>0.27152061865870603</v>
      </c>
      <c r="AP623" s="17">
        <v>0.28979789774828602</v>
      </c>
      <c r="AQ623" s="17">
        <v>0.232285630999468</v>
      </c>
      <c r="AR623" s="17"/>
      <c r="AS623" s="17">
        <v>0.26230343776443499</v>
      </c>
      <c r="AT623" s="17">
        <v>0.26483301549317101</v>
      </c>
      <c r="AU623" s="17">
        <v>0.17372645343777601</v>
      </c>
      <c r="AV623" s="17">
        <v>0.230521546431432</v>
      </c>
      <c r="AW623" s="17">
        <v>0.29859756268785198</v>
      </c>
      <c r="AX623" s="17"/>
      <c r="AY623" s="17">
        <v>0.21885743285006101</v>
      </c>
      <c r="AZ623" s="17">
        <v>0.26152709478133102</v>
      </c>
      <c r="BA623" s="17">
        <v>0.20205610773418001</v>
      </c>
    </row>
    <row r="624" spans="2:53" x14ac:dyDescent="0.35">
      <c r="B624" t="s">
        <v>310</v>
      </c>
      <c r="C624" s="17">
        <v>0.206820433325968</v>
      </c>
      <c r="D624" s="17">
        <v>0.20895047372185999</v>
      </c>
      <c r="E624" s="17">
        <v>0.20469249122618999</v>
      </c>
      <c r="F624" s="17"/>
      <c r="G624" s="17">
        <v>0.21592289521149299</v>
      </c>
      <c r="H624" s="17">
        <v>0.213455955870337</v>
      </c>
      <c r="I624" s="17">
        <v>0.18555393018947999</v>
      </c>
      <c r="J624" s="17">
        <v>0.23488302246470599</v>
      </c>
      <c r="K624" s="17"/>
      <c r="L624" s="17">
        <v>0.20136209673377201</v>
      </c>
      <c r="M624" s="17">
        <v>0.191009724426146</v>
      </c>
      <c r="N624" s="17">
        <v>0.20487130083713601</v>
      </c>
      <c r="O624" s="17">
        <v>0.231701092424832</v>
      </c>
      <c r="P624" s="17"/>
      <c r="Q624" s="17">
        <v>0.13627900392127201</v>
      </c>
      <c r="R624" s="17">
        <v>0.23232118640243901</v>
      </c>
      <c r="S624" s="17">
        <v>0.27909306685769703</v>
      </c>
      <c r="T624" s="17">
        <v>0.22712769727307699</v>
      </c>
      <c r="U624" s="17">
        <v>0.224986748211225</v>
      </c>
      <c r="V624" s="17">
        <v>0.17663415023652801</v>
      </c>
      <c r="W624" s="17">
        <v>0.21660992416413499</v>
      </c>
      <c r="X624" s="17">
        <v>0.169037557600837</v>
      </c>
      <c r="Y624" s="17">
        <v>0.22033437435862299</v>
      </c>
      <c r="Z624" s="17"/>
      <c r="AA624" s="17">
        <v>0.20906094741217299</v>
      </c>
      <c r="AB624" s="17">
        <v>0.205884546924995</v>
      </c>
      <c r="AC624" s="17">
        <v>0.23725435246044699</v>
      </c>
      <c r="AD624" s="17">
        <v>0.202383651209013</v>
      </c>
      <c r="AE624" s="17">
        <v>0</v>
      </c>
      <c r="AF624" s="17"/>
      <c r="AG624" s="17">
        <v>0.21260711888970901</v>
      </c>
      <c r="AH624" s="17">
        <v>0.20049486183040199</v>
      </c>
      <c r="AI624" s="17"/>
      <c r="AJ624" s="17">
        <v>0.20425251931209201</v>
      </c>
      <c r="AK624" s="17">
        <v>0.218195757403188</v>
      </c>
      <c r="AL624" s="17">
        <v>0.226240926323413</v>
      </c>
      <c r="AM624" s="17">
        <v>0.17968802193404201</v>
      </c>
      <c r="AN624" s="17"/>
      <c r="AO624" s="17">
        <v>0.188574283616781</v>
      </c>
      <c r="AP624" s="17">
        <v>0.23507509964152901</v>
      </c>
      <c r="AQ624" s="17">
        <v>0.20517617485922501</v>
      </c>
      <c r="AR624" s="17"/>
      <c r="AS624" s="17">
        <v>0.18440837073312599</v>
      </c>
      <c r="AT624" s="17">
        <v>0.207149328686526</v>
      </c>
      <c r="AU624" s="17">
        <v>0.20039580540902399</v>
      </c>
      <c r="AV624" s="17">
        <v>7.3810101927957505E-2</v>
      </c>
      <c r="AW624" s="17">
        <v>0.22256455099060701</v>
      </c>
      <c r="AX624" s="17"/>
      <c r="AY624" s="17">
        <v>0.171969513328633</v>
      </c>
      <c r="AZ624" s="17">
        <v>0.207620191867497</v>
      </c>
      <c r="BA624" s="17">
        <v>0.20867250633001</v>
      </c>
    </row>
    <row r="625" spans="2:53" x14ac:dyDescent="0.35">
      <c r="B625" t="s">
        <v>311</v>
      </c>
      <c r="C625" s="17">
        <v>0.176822733972435</v>
      </c>
      <c r="D625" s="17">
        <v>0.195898799287721</v>
      </c>
      <c r="E625" s="17">
        <v>0.15776546042925499</v>
      </c>
      <c r="F625" s="17"/>
      <c r="G625" s="17">
        <v>0.13837148544806599</v>
      </c>
      <c r="H625" s="17">
        <v>0.18457610306186201</v>
      </c>
      <c r="I625" s="17">
        <v>0.17503418537850601</v>
      </c>
      <c r="J625" s="17">
        <v>0.19339402853406201</v>
      </c>
      <c r="K625" s="17"/>
      <c r="L625" s="17">
        <v>0.15756033248505399</v>
      </c>
      <c r="M625" s="17">
        <v>0.17100596831082199</v>
      </c>
      <c r="N625" s="17">
        <v>0.217670534494708</v>
      </c>
      <c r="O625" s="17">
        <v>0.16443679034317499</v>
      </c>
      <c r="P625" s="17"/>
      <c r="Q625" s="17">
        <v>0.21842833301290401</v>
      </c>
      <c r="R625" s="17">
        <v>0.24723904651450501</v>
      </c>
      <c r="S625" s="17">
        <v>0.11426812434502499</v>
      </c>
      <c r="T625" s="17">
        <v>0.117433041914182</v>
      </c>
      <c r="U625" s="17">
        <v>0.19357830164287501</v>
      </c>
      <c r="V625" s="17">
        <v>0.16421766782585301</v>
      </c>
      <c r="W625" s="17">
        <v>0.181837681801269</v>
      </c>
      <c r="X625" s="17">
        <v>8.6511864862081803E-2</v>
      </c>
      <c r="Y625" s="17">
        <v>0.16482453349918599</v>
      </c>
      <c r="Z625" s="17"/>
      <c r="AA625" s="17">
        <v>0.13527617540714201</v>
      </c>
      <c r="AB625" s="17">
        <v>0.18834040683334</v>
      </c>
      <c r="AC625" s="17">
        <v>0.17579419939003699</v>
      </c>
      <c r="AD625" s="17">
        <v>0.22351847495438401</v>
      </c>
      <c r="AE625" s="17">
        <v>0.28089730026305298</v>
      </c>
      <c r="AF625" s="17"/>
      <c r="AG625" s="17">
        <v>0.17554487292084101</v>
      </c>
      <c r="AH625" s="17">
        <v>0.178219596019668</v>
      </c>
      <c r="AI625" s="17"/>
      <c r="AJ625" s="17">
        <v>0.193272189977855</v>
      </c>
      <c r="AK625" s="17">
        <v>0.154137582905325</v>
      </c>
      <c r="AL625" s="17">
        <v>0.19375649339418399</v>
      </c>
      <c r="AM625" s="17">
        <v>0.170874758436004</v>
      </c>
      <c r="AN625" s="17"/>
      <c r="AO625" s="17">
        <v>0.164329457878723</v>
      </c>
      <c r="AP625" s="17">
        <v>0.151869835013033</v>
      </c>
      <c r="AQ625" s="17">
        <v>0.19490578230189401</v>
      </c>
      <c r="AR625" s="17"/>
      <c r="AS625" s="17">
        <v>0.18266470745058899</v>
      </c>
      <c r="AT625" s="17">
        <v>0.18604367011454601</v>
      </c>
      <c r="AU625" s="17">
        <v>0.204164222324003</v>
      </c>
      <c r="AV625" s="17">
        <v>0.156663103657318</v>
      </c>
      <c r="AW625" s="17">
        <v>0.116700748085957</v>
      </c>
      <c r="AX625" s="17"/>
      <c r="AY625" s="17">
        <v>0.17653409989034599</v>
      </c>
      <c r="AZ625" s="17">
        <v>0.18223845302775199</v>
      </c>
      <c r="BA625" s="17">
        <v>0.22122068618669899</v>
      </c>
    </row>
    <row r="626" spans="2:53" x14ac:dyDescent="0.35">
      <c r="B626" t="s">
        <v>312</v>
      </c>
      <c r="C626" s="17">
        <v>0.13735292639111499</v>
      </c>
      <c r="D626" s="17">
        <v>0.18055768203328501</v>
      </c>
      <c r="E626" s="17">
        <v>9.4190731618206597E-2</v>
      </c>
      <c r="F626" s="17"/>
      <c r="G626" s="17">
        <v>7.2774102071298696E-2</v>
      </c>
      <c r="H626" s="17">
        <v>0.10388199167967301</v>
      </c>
      <c r="I626" s="17">
        <v>0.160491612848052</v>
      </c>
      <c r="J626" s="17">
        <v>0.27838489171952002</v>
      </c>
      <c r="K626" s="17"/>
      <c r="L626" s="17">
        <v>0.219145325793385</v>
      </c>
      <c r="M626" s="17">
        <v>0.1608071955964</v>
      </c>
      <c r="N626" s="17">
        <v>0.105470436174355</v>
      </c>
      <c r="O626" s="17">
        <v>5.3230698159480297E-2</v>
      </c>
      <c r="P626" s="17"/>
      <c r="Q626" s="17">
        <v>0.20458140526431801</v>
      </c>
      <c r="R626" s="17">
        <v>0.15647736827089201</v>
      </c>
      <c r="S626" s="17">
        <v>9.8200583039098996E-2</v>
      </c>
      <c r="T626" s="17">
        <v>0.12067462446131801</v>
      </c>
      <c r="U626" s="17">
        <v>7.5306505900499796E-2</v>
      </c>
      <c r="V626" s="17">
        <v>0.158045213118891</v>
      </c>
      <c r="W626" s="17">
        <v>9.0017389753340393E-2</v>
      </c>
      <c r="X626" s="17">
        <v>0.10454315920315101</v>
      </c>
      <c r="Y626" s="17">
        <v>0.139038730643463</v>
      </c>
      <c r="Z626" s="17"/>
      <c r="AA626" s="17">
        <v>7.3375717430591805E-2</v>
      </c>
      <c r="AB626" s="17">
        <v>9.7319648958918606E-2</v>
      </c>
      <c r="AC626" s="17">
        <v>0.22489601922885699</v>
      </c>
      <c r="AD626" s="17">
        <v>0.169747152729989</v>
      </c>
      <c r="AE626" s="17">
        <v>6.2972100667549005E-2</v>
      </c>
      <c r="AF626" s="17"/>
      <c r="AG626" s="17">
        <v>0.125000996866795</v>
      </c>
      <c r="AH626" s="17">
        <v>0.15085513114263499</v>
      </c>
      <c r="AI626" s="17"/>
      <c r="AJ626" s="17">
        <v>0.12754382904050901</v>
      </c>
      <c r="AK626" s="17">
        <v>0.109919123752071</v>
      </c>
      <c r="AL626" s="17">
        <v>0.14361029020396601</v>
      </c>
      <c r="AM626" s="17">
        <v>0.16913467764861301</v>
      </c>
      <c r="AN626" s="17"/>
      <c r="AO626" s="17">
        <v>9.3690150855420595E-2</v>
      </c>
      <c r="AP626" s="17">
        <v>0.12557300972284899</v>
      </c>
      <c r="AQ626" s="17">
        <v>0.16433345218682299</v>
      </c>
      <c r="AR626" s="17"/>
      <c r="AS626" s="17">
        <v>0.21071746836808899</v>
      </c>
      <c r="AT626" s="17">
        <v>9.0613703358628506E-2</v>
      </c>
      <c r="AU626" s="17">
        <v>0.17398970546637901</v>
      </c>
      <c r="AV626" s="17">
        <v>0.15708586524665999</v>
      </c>
      <c r="AW626" s="17">
        <v>0.107269443008759</v>
      </c>
      <c r="AX626" s="17"/>
      <c r="AY626" s="17">
        <v>0.24927183259217001</v>
      </c>
      <c r="AZ626" s="17">
        <v>0.10200993889405501</v>
      </c>
      <c r="BA626" s="17">
        <v>0.16522366151749199</v>
      </c>
    </row>
    <row r="627" spans="2:53" x14ac:dyDescent="0.35">
      <c r="B627" t="s">
        <v>313</v>
      </c>
      <c r="C627" s="17">
        <v>2.0215703671518599E-2</v>
      </c>
      <c r="D627" s="17">
        <v>9.8773236975727499E-3</v>
      </c>
      <c r="E627" s="17">
        <v>3.0543899339781001E-2</v>
      </c>
      <c r="F627" s="17"/>
      <c r="G627" s="17">
        <v>2.2011872033821E-2</v>
      </c>
      <c r="H627" s="17">
        <v>3.1378735373590601E-2</v>
      </c>
      <c r="I627" s="17">
        <v>1.1045332266880601E-2</v>
      </c>
      <c r="J627" s="17">
        <v>0</v>
      </c>
      <c r="K627" s="17"/>
      <c r="L627" s="17">
        <v>1.40993999630151E-2</v>
      </c>
      <c r="M627" s="17">
        <v>1.4432683013918699E-2</v>
      </c>
      <c r="N627" s="17">
        <v>3.0754920237427399E-2</v>
      </c>
      <c r="O627" s="17">
        <v>2.3642005397292599E-2</v>
      </c>
      <c r="P627" s="17"/>
      <c r="Q627" s="17">
        <v>1.4573158620807301E-2</v>
      </c>
      <c r="R627" s="17">
        <v>6.0804527091756896E-3</v>
      </c>
      <c r="S627" s="17">
        <v>2.0210683462945501E-2</v>
      </c>
      <c r="T627" s="17">
        <v>2.03951071696113E-2</v>
      </c>
      <c r="U627" s="17">
        <v>1.19083319701622E-2</v>
      </c>
      <c r="V627" s="17">
        <v>3.08112408370067E-2</v>
      </c>
      <c r="W627" s="17">
        <v>3.8778053109924E-2</v>
      </c>
      <c r="X627" s="17">
        <v>3.6528109100362999E-2</v>
      </c>
      <c r="Y627" s="17">
        <v>2.09732034431237E-2</v>
      </c>
      <c r="Z627" s="17"/>
      <c r="AA627" s="17">
        <v>1.892114513995E-2</v>
      </c>
      <c r="AB627" s="17">
        <v>2.7093001376792599E-2</v>
      </c>
      <c r="AC627" s="17">
        <v>2.2445245014527201E-2</v>
      </c>
      <c r="AD627" s="17">
        <v>7.6908504506085704E-3</v>
      </c>
      <c r="AE627" s="17">
        <v>0</v>
      </c>
      <c r="AF627" s="17"/>
      <c r="AG627" s="17">
        <v>2.4228253104998501E-2</v>
      </c>
      <c r="AH627" s="17">
        <v>1.5829484990480602E-2</v>
      </c>
      <c r="AI627" s="17"/>
      <c r="AJ627" s="17">
        <v>2.2099653822049498E-2</v>
      </c>
      <c r="AK627" s="17">
        <v>3.54033021519344E-2</v>
      </c>
      <c r="AL627" s="17">
        <v>1.2030024545842699E-2</v>
      </c>
      <c r="AM627" s="17">
        <v>9.9944459643535807E-3</v>
      </c>
      <c r="AN627" s="17"/>
      <c r="AO627" s="17">
        <v>2.5246213139082201E-2</v>
      </c>
      <c r="AP627" s="17">
        <v>2.4619991662374299E-2</v>
      </c>
      <c r="AQ627" s="17">
        <v>1.61924781413058E-2</v>
      </c>
      <c r="AR627" s="17"/>
      <c r="AS627" s="17">
        <v>1.4596889500436999E-2</v>
      </c>
      <c r="AT627" s="17">
        <v>1.92234265609805E-2</v>
      </c>
      <c r="AU627" s="17">
        <v>1.4491499591945499E-2</v>
      </c>
      <c r="AV627" s="17">
        <v>0</v>
      </c>
      <c r="AW627" s="17">
        <v>2.3690917800745202E-2</v>
      </c>
      <c r="AX627" s="17"/>
      <c r="AY627" s="17">
        <v>1.55185786094804E-2</v>
      </c>
      <c r="AZ627" s="17">
        <v>1.5762264141191799E-2</v>
      </c>
      <c r="BA627" s="17">
        <v>1.02194030492003E-2</v>
      </c>
    </row>
    <row r="628" spans="2:53" x14ac:dyDescent="0.35">
      <c r="B628" t="s">
        <v>314</v>
      </c>
      <c r="C628" s="17">
        <v>0.45878820263896197</v>
      </c>
      <c r="D628" s="17">
        <v>0.40471572125956101</v>
      </c>
      <c r="E628" s="17">
        <v>0.51280741738656799</v>
      </c>
      <c r="F628" s="17"/>
      <c r="G628" s="17">
        <v>0.550919645235321</v>
      </c>
      <c r="H628" s="17">
        <v>0.46670721401453802</v>
      </c>
      <c r="I628" s="17">
        <v>0.46787493931708102</v>
      </c>
      <c r="J628" s="17">
        <v>0.29333805728171197</v>
      </c>
      <c r="K628" s="17"/>
      <c r="L628" s="17">
        <v>0.40783284502477402</v>
      </c>
      <c r="M628" s="17">
        <v>0.46274442865271298</v>
      </c>
      <c r="N628" s="17">
        <v>0.44123280825637301</v>
      </c>
      <c r="O628" s="17">
        <v>0.52698941367522001</v>
      </c>
      <c r="P628" s="17"/>
      <c r="Q628" s="17">
        <v>0.426138099180698</v>
      </c>
      <c r="R628" s="17">
        <v>0.35788194610298901</v>
      </c>
      <c r="S628" s="17">
        <v>0.48822754229523302</v>
      </c>
      <c r="T628" s="17">
        <v>0.514369529181812</v>
      </c>
      <c r="U628" s="17">
        <v>0.49422011227523799</v>
      </c>
      <c r="V628" s="17">
        <v>0.47029172798172098</v>
      </c>
      <c r="W628" s="17">
        <v>0.47275695117133099</v>
      </c>
      <c r="X628" s="17">
        <v>0.60337930923356697</v>
      </c>
      <c r="Y628" s="17">
        <v>0.45482915805560398</v>
      </c>
      <c r="Z628" s="17"/>
      <c r="AA628" s="17">
        <v>0.56336601461014302</v>
      </c>
      <c r="AB628" s="17">
        <v>0.48136239590595398</v>
      </c>
      <c r="AC628" s="17">
        <v>0.33961018390613201</v>
      </c>
      <c r="AD628" s="17">
        <v>0.396659870656005</v>
      </c>
      <c r="AE628" s="17">
        <v>0.65613059906939797</v>
      </c>
      <c r="AF628" s="17"/>
      <c r="AG628" s="17">
        <v>0.46261875821765602</v>
      </c>
      <c r="AH628" s="17">
        <v>0.45460092601681501</v>
      </c>
      <c r="AI628" s="17"/>
      <c r="AJ628" s="17">
        <v>0.45283180784749499</v>
      </c>
      <c r="AK628" s="17">
        <v>0.48234423378748198</v>
      </c>
      <c r="AL628" s="17">
        <v>0.42436226553259498</v>
      </c>
      <c r="AM628" s="17">
        <v>0.47030809601698698</v>
      </c>
      <c r="AN628" s="17"/>
      <c r="AO628" s="17">
        <v>0.52815989450999401</v>
      </c>
      <c r="AP628" s="17">
        <v>0.46286206396021401</v>
      </c>
      <c r="AQ628" s="17">
        <v>0.41939211251075198</v>
      </c>
      <c r="AR628" s="17"/>
      <c r="AS628" s="17">
        <v>0.40761256394775902</v>
      </c>
      <c r="AT628" s="17">
        <v>0.49696987127931902</v>
      </c>
      <c r="AU628" s="17">
        <v>0.40695876720864899</v>
      </c>
      <c r="AV628" s="17">
        <v>0.61244092916806403</v>
      </c>
      <c r="AW628" s="17">
        <v>0.52977434011393099</v>
      </c>
      <c r="AX628" s="17"/>
      <c r="AY628" s="17">
        <v>0.38670597557936998</v>
      </c>
      <c r="AZ628" s="17">
        <v>0.49236915206950399</v>
      </c>
      <c r="BA628" s="17">
        <v>0.394663742916598</v>
      </c>
    </row>
    <row r="629" spans="2:53" x14ac:dyDescent="0.35">
      <c r="B629" t="s">
        <v>315</v>
      </c>
      <c r="C629" s="17">
        <v>0.31417566036355099</v>
      </c>
      <c r="D629" s="17">
        <v>0.37645648132100601</v>
      </c>
      <c r="E629" s="17">
        <v>0.251956192047461</v>
      </c>
      <c r="F629" s="17"/>
      <c r="G629" s="17">
        <v>0.21114558751936499</v>
      </c>
      <c r="H629" s="17">
        <v>0.288458094741535</v>
      </c>
      <c r="I629" s="17">
        <v>0.33552579822655798</v>
      </c>
      <c r="J629" s="17">
        <v>0.47177892025358198</v>
      </c>
      <c r="K629" s="17"/>
      <c r="L629" s="17">
        <v>0.37670565827843899</v>
      </c>
      <c r="M629" s="17">
        <v>0.33181316390722199</v>
      </c>
      <c r="N629" s="17">
        <v>0.323140970669063</v>
      </c>
      <c r="O629" s="17">
        <v>0.21766748850265599</v>
      </c>
      <c r="P629" s="17"/>
      <c r="Q629" s="17">
        <v>0.42300973827722199</v>
      </c>
      <c r="R629" s="17">
        <v>0.40371641478539599</v>
      </c>
      <c r="S629" s="17">
        <v>0.21246870738412399</v>
      </c>
      <c r="T629" s="17">
        <v>0.23810766637549999</v>
      </c>
      <c r="U629" s="17">
        <v>0.26888480754337502</v>
      </c>
      <c r="V629" s="17">
        <v>0.32226288094474398</v>
      </c>
      <c r="W629" s="17">
        <v>0.27185507155460897</v>
      </c>
      <c r="X629" s="17">
        <v>0.191055024065233</v>
      </c>
      <c r="Y629" s="17">
        <v>0.30386326414264903</v>
      </c>
      <c r="Z629" s="17"/>
      <c r="AA629" s="17">
        <v>0.208651892837734</v>
      </c>
      <c r="AB629" s="17">
        <v>0.285660055792259</v>
      </c>
      <c r="AC629" s="17">
        <v>0.40069021861889398</v>
      </c>
      <c r="AD629" s="17">
        <v>0.39326562768437301</v>
      </c>
      <c r="AE629" s="17">
        <v>0.34386940093060198</v>
      </c>
      <c r="AF629" s="17"/>
      <c r="AG629" s="17">
        <v>0.30054586978763598</v>
      </c>
      <c r="AH629" s="17">
        <v>0.32907472716230302</v>
      </c>
      <c r="AI629" s="17"/>
      <c r="AJ629" s="17">
        <v>0.32081601901836398</v>
      </c>
      <c r="AK629" s="17">
        <v>0.264056706657396</v>
      </c>
      <c r="AL629" s="17">
        <v>0.33736678359814998</v>
      </c>
      <c r="AM629" s="17">
        <v>0.34000943608461698</v>
      </c>
      <c r="AN629" s="17"/>
      <c r="AO629" s="17">
        <v>0.25801960873414298</v>
      </c>
      <c r="AP629" s="17">
        <v>0.27744284473588199</v>
      </c>
      <c r="AQ629" s="17">
        <v>0.35923923448871597</v>
      </c>
      <c r="AR629" s="17"/>
      <c r="AS629" s="17">
        <v>0.39338217581867801</v>
      </c>
      <c r="AT629" s="17">
        <v>0.27665737347317498</v>
      </c>
      <c r="AU629" s="17">
        <v>0.37815392779038098</v>
      </c>
      <c r="AV629" s="17">
        <v>0.31374896890397902</v>
      </c>
      <c r="AW629" s="17">
        <v>0.223970191094717</v>
      </c>
      <c r="AX629" s="17"/>
      <c r="AY629" s="17">
        <v>0.42580593248251702</v>
      </c>
      <c r="AZ629" s="17">
        <v>0.28424839192180701</v>
      </c>
      <c r="BA629" s="17">
        <v>0.386444347704192</v>
      </c>
    </row>
    <row r="630" spans="2:53" x14ac:dyDescent="0.35">
      <c r="B630" t="s">
        <v>95</v>
      </c>
      <c r="C630" s="17">
        <v>0.14461254227541201</v>
      </c>
      <c r="D630" s="17">
        <v>2.8259239938554701E-2</v>
      </c>
      <c r="E630" s="17">
        <v>0.26085122533910698</v>
      </c>
      <c r="F630" s="17"/>
      <c r="G630" s="17">
        <v>0.33977405771595598</v>
      </c>
      <c r="H630" s="17">
        <v>0.17824911927300299</v>
      </c>
      <c r="I630" s="17">
        <v>0.13234914109052201</v>
      </c>
      <c r="J630" s="17">
        <v>-0.17844086297187001</v>
      </c>
      <c r="K630" s="17"/>
      <c r="L630" s="17">
        <v>3.1127186746334499E-2</v>
      </c>
      <c r="M630" s="17">
        <v>0.13093126474549099</v>
      </c>
      <c r="N630" s="17">
        <v>0.118091837587309</v>
      </c>
      <c r="O630" s="17">
        <v>0.30932192517256402</v>
      </c>
      <c r="P630" s="17"/>
      <c r="Q630" s="17">
        <v>3.1283609034755099E-3</v>
      </c>
      <c r="R630" s="17">
        <v>-4.58344686824078E-2</v>
      </c>
      <c r="S630" s="17">
        <v>0.27575883491110897</v>
      </c>
      <c r="T630" s="17">
        <v>0.27626186280631299</v>
      </c>
      <c r="U630" s="17">
        <v>0.225335304731863</v>
      </c>
      <c r="V630" s="17">
        <v>0.148028847036977</v>
      </c>
      <c r="W630" s="17">
        <v>0.20090187961672201</v>
      </c>
      <c r="X630" s="17">
        <v>0.41232428516833403</v>
      </c>
      <c r="Y630" s="17">
        <v>0.15096589391295501</v>
      </c>
      <c r="Z630" s="17"/>
      <c r="AA630" s="17">
        <v>0.35471412177241002</v>
      </c>
      <c r="AB630" s="17">
        <v>0.195702340113695</v>
      </c>
      <c r="AC630" s="17">
        <v>-6.1080034712762403E-2</v>
      </c>
      <c r="AD630" s="17">
        <v>3.3942429716318201E-3</v>
      </c>
      <c r="AE630" s="17">
        <v>0.31226119813879699</v>
      </c>
      <c r="AF630" s="17"/>
      <c r="AG630" s="17">
        <v>0.16207288843001999</v>
      </c>
      <c r="AH630" s="17">
        <v>0.12552619885451199</v>
      </c>
      <c r="AI630" s="17"/>
      <c r="AJ630" s="17">
        <v>0.13201578882913101</v>
      </c>
      <c r="AK630" s="17">
        <v>0.21828752713008601</v>
      </c>
      <c r="AL630" s="17">
        <v>8.6995481934445104E-2</v>
      </c>
      <c r="AM630" s="17">
        <v>0.130298659932369</v>
      </c>
      <c r="AN630" s="17"/>
      <c r="AO630" s="17">
        <v>0.27014028577584998</v>
      </c>
      <c r="AP630" s="17">
        <v>0.18541921922433199</v>
      </c>
      <c r="AQ630" s="17">
        <v>6.0152878022036102E-2</v>
      </c>
      <c r="AR630" s="17"/>
      <c r="AS630" s="17">
        <v>1.42303881290813E-2</v>
      </c>
      <c r="AT630" s="17">
        <v>0.22031249780614501</v>
      </c>
      <c r="AU630" s="17">
        <v>2.8804839418267801E-2</v>
      </c>
      <c r="AV630" s="17">
        <v>0.29869196026408501</v>
      </c>
      <c r="AW630" s="17">
        <v>0.30580414901921499</v>
      </c>
      <c r="AX630" s="17"/>
      <c r="AY630" s="17">
        <v>-3.9099956903146799E-2</v>
      </c>
      <c r="AZ630" s="17">
        <v>0.20812076014769701</v>
      </c>
      <c r="BA630" s="17">
        <v>8.2193952124061092E-3</v>
      </c>
    </row>
    <row r="631" spans="2:53" x14ac:dyDescent="0.35">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row>
    <row r="632" spans="2:53" x14ac:dyDescent="0.35">
      <c r="B632" s="6" t="s">
        <v>323</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row>
    <row r="633" spans="2:53" x14ac:dyDescent="0.35">
      <c r="B633" s="24" t="s">
        <v>84</v>
      </c>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row>
    <row r="634" spans="2:53" x14ac:dyDescent="0.35">
      <c r="B634" t="s">
        <v>308</v>
      </c>
      <c r="C634" s="17">
        <v>0.210746063642644</v>
      </c>
      <c r="D634" s="17">
        <v>0.16724961153826401</v>
      </c>
      <c r="E634" s="17">
        <v>0.25419966752849299</v>
      </c>
      <c r="F634" s="17"/>
      <c r="G634" s="17">
        <v>0.29210656876791502</v>
      </c>
      <c r="H634" s="17">
        <v>0.20515821205950599</v>
      </c>
      <c r="I634" s="17">
        <v>0.19996122466186</v>
      </c>
      <c r="J634" s="17">
        <v>0.175720232895405</v>
      </c>
      <c r="K634" s="17"/>
      <c r="L634" s="17">
        <v>0.19280926866904999</v>
      </c>
      <c r="M634" s="17">
        <v>0.242349288871063</v>
      </c>
      <c r="N634" s="17">
        <v>0.16516893804777599</v>
      </c>
      <c r="O634" s="17">
        <v>0.23820130275462401</v>
      </c>
      <c r="P634" s="17"/>
      <c r="Q634" s="17">
        <v>0.22821745561168799</v>
      </c>
      <c r="R634" s="17">
        <v>0.209327017413033</v>
      </c>
      <c r="S634" s="17">
        <v>0.23895202761141099</v>
      </c>
      <c r="T634" s="17">
        <v>0.19488154509219599</v>
      </c>
      <c r="U634" s="17">
        <v>0.20556408564157</v>
      </c>
      <c r="V634" s="17">
        <v>0.23708216519824099</v>
      </c>
      <c r="W634" s="17">
        <v>0.196278104982403</v>
      </c>
      <c r="X634" s="17">
        <v>0.20536941501731901</v>
      </c>
      <c r="Y634" s="17">
        <v>0.17599387425542201</v>
      </c>
      <c r="Z634" s="17"/>
      <c r="AA634" s="17">
        <v>0.22780428280937401</v>
      </c>
      <c r="AB634" s="17">
        <v>0.189987991842822</v>
      </c>
      <c r="AC634" s="17">
        <v>0.19598136192743401</v>
      </c>
      <c r="AD634" s="17">
        <v>0.21402123092845901</v>
      </c>
      <c r="AE634" s="17">
        <v>0.39588491062421099</v>
      </c>
      <c r="AF634" s="17"/>
      <c r="AG634" s="17">
        <v>0.21413901564801399</v>
      </c>
      <c r="AH634" s="17">
        <v>0.20703714249001001</v>
      </c>
      <c r="AI634" s="17"/>
      <c r="AJ634" s="17">
        <v>0.247710724671412</v>
      </c>
      <c r="AK634" s="17">
        <v>0.18793728273383201</v>
      </c>
      <c r="AL634" s="17">
        <v>0.16162406682685601</v>
      </c>
      <c r="AM634" s="17">
        <v>0.24626251501539201</v>
      </c>
      <c r="AN634" s="17"/>
      <c r="AO634" s="17">
        <v>0.249500719979836</v>
      </c>
      <c r="AP634" s="17">
        <v>0.21515485494804301</v>
      </c>
      <c r="AQ634" s="17">
        <v>0.18401534217044799</v>
      </c>
      <c r="AR634" s="17"/>
      <c r="AS634" s="17">
        <v>0.162976313289383</v>
      </c>
      <c r="AT634" s="17">
        <v>0.275066197115163</v>
      </c>
      <c r="AU634" s="17">
        <v>0.23567636533867201</v>
      </c>
      <c r="AV634" s="17">
        <v>0.15231973910570301</v>
      </c>
      <c r="AW634" s="17">
        <v>0.16986585644037</v>
      </c>
      <c r="AX634" s="17"/>
      <c r="AY634" s="17">
        <v>0.143330859494745</v>
      </c>
      <c r="AZ634" s="17">
        <v>0.25142006257933103</v>
      </c>
      <c r="BA634" s="17">
        <v>0.20919078883362699</v>
      </c>
    </row>
    <row r="635" spans="2:53" x14ac:dyDescent="0.35">
      <c r="B635" t="s">
        <v>309</v>
      </c>
      <c r="C635" s="17">
        <v>0.40215704702167998</v>
      </c>
      <c r="D635" s="17">
        <v>0.41204992584279898</v>
      </c>
      <c r="E635" s="17">
        <v>0.39227391364445602</v>
      </c>
      <c r="F635" s="17"/>
      <c r="G635" s="17">
        <v>0.35230063025700697</v>
      </c>
      <c r="H635" s="17">
        <v>0.42376107175286898</v>
      </c>
      <c r="I635" s="17">
        <v>0.39572386293895301</v>
      </c>
      <c r="J635" s="17">
        <v>0.38811941061689398</v>
      </c>
      <c r="K635" s="17"/>
      <c r="L635" s="17">
        <v>0.37333041912179499</v>
      </c>
      <c r="M635" s="17">
        <v>0.37374639771033202</v>
      </c>
      <c r="N635" s="17">
        <v>0.486419767177037</v>
      </c>
      <c r="O635" s="17">
        <v>0.39029431488873101</v>
      </c>
      <c r="P635" s="17"/>
      <c r="Q635" s="17">
        <v>0.346416361108491</v>
      </c>
      <c r="R635" s="17">
        <v>0.36044975331382301</v>
      </c>
      <c r="S635" s="17">
        <v>0.41086664861031302</v>
      </c>
      <c r="T635" s="17">
        <v>0.43479153712961899</v>
      </c>
      <c r="U635" s="17">
        <v>0.385309698281457</v>
      </c>
      <c r="V635" s="17">
        <v>0.376615113283639</v>
      </c>
      <c r="W635" s="17">
        <v>0.40474064405125998</v>
      </c>
      <c r="X635" s="17">
        <v>0.516329882395555</v>
      </c>
      <c r="Y635" s="17">
        <v>0.47809695306139099</v>
      </c>
      <c r="Z635" s="17"/>
      <c r="AA635" s="17">
        <v>0.39985650047572802</v>
      </c>
      <c r="AB635" s="17">
        <v>0.46289032367192601</v>
      </c>
      <c r="AC635" s="17">
        <v>0.35826863344494603</v>
      </c>
      <c r="AD635" s="17">
        <v>0.34651908890000699</v>
      </c>
      <c r="AE635" s="17">
        <v>0.24766532990961701</v>
      </c>
      <c r="AF635" s="17"/>
      <c r="AG635" s="17">
        <v>0.39193203828461698</v>
      </c>
      <c r="AH635" s="17">
        <v>0.41333426117936101</v>
      </c>
      <c r="AI635" s="17"/>
      <c r="AJ635" s="17">
        <v>0.35841665258843203</v>
      </c>
      <c r="AK635" s="17">
        <v>0.45451237075774598</v>
      </c>
      <c r="AL635" s="17">
        <v>0.40722751431526</v>
      </c>
      <c r="AM635" s="17">
        <v>0.38126035711318801</v>
      </c>
      <c r="AN635" s="17"/>
      <c r="AO635" s="17">
        <v>0.3748406514432</v>
      </c>
      <c r="AP635" s="17">
        <v>0.47685926397075401</v>
      </c>
      <c r="AQ635" s="17">
        <v>0.38602413279974601</v>
      </c>
      <c r="AR635" s="17"/>
      <c r="AS635" s="17">
        <v>0.37409437197745998</v>
      </c>
      <c r="AT635" s="17">
        <v>0.42287959736500103</v>
      </c>
      <c r="AU635" s="17">
        <v>0.39140072459444097</v>
      </c>
      <c r="AV635" s="17">
        <v>0.41238448450203702</v>
      </c>
      <c r="AW635" s="17">
        <v>0.43051608789816598</v>
      </c>
      <c r="AX635" s="17"/>
      <c r="AY635" s="17">
        <v>0.35510455116865802</v>
      </c>
      <c r="AZ635" s="17">
        <v>0.42731629012915301</v>
      </c>
      <c r="BA635" s="17">
        <v>0.41582899661748102</v>
      </c>
    </row>
    <row r="636" spans="2:53" x14ac:dyDescent="0.35">
      <c r="B636" t="s">
        <v>310</v>
      </c>
      <c r="C636" s="17">
        <v>0.20535145447627401</v>
      </c>
      <c r="D636" s="17">
        <v>0.21502214165756001</v>
      </c>
      <c r="E636" s="17">
        <v>0.19569029385859599</v>
      </c>
      <c r="F636" s="17"/>
      <c r="G636" s="17">
        <v>0.177527013285325</v>
      </c>
      <c r="H636" s="17">
        <v>0.21844770323142099</v>
      </c>
      <c r="I636" s="17">
        <v>0.18673019233324301</v>
      </c>
      <c r="J636" s="17">
        <v>0.23988884495447699</v>
      </c>
      <c r="K636" s="17"/>
      <c r="L636" s="17">
        <v>0.20117556088657401</v>
      </c>
      <c r="M636" s="17">
        <v>0.218750198704734</v>
      </c>
      <c r="N636" s="17">
        <v>0.21037783228267001</v>
      </c>
      <c r="O636" s="17">
        <v>0.192324918903828</v>
      </c>
      <c r="P636" s="17"/>
      <c r="Q636" s="17">
        <v>0.19869886454751401</v>
      </c>
      <c r="R636" s="17">
        <v>0.25499929384477699</v>
      </c>
      <c r="S636" s="17">
        <v>0.17303771625522901</v>
      </c>
      <c r="T636" s="17">
        <v>0.24703274081465701</v>
      </c>
      <c r="U636" s="17">
        <v>0.192287740059921</v>
      </c>
      <c r="V636" s="17">
        <v>0.184336537845596</v>
      </c>
      <c r="W636" s="17">
        <v>0.22671179662827701</v>
      </c>
      <c r="X636" s="17">
        <v>0.171999992355749</v>
      </c>
      <c r="Y636" s="17">
        <v>0.16680863772690799</v>
      </c>
      <c r="Z636" s="17"/>
      <c r="AA636" s="17">
        <v>0.22750100764779899</v>
      </c>
      <c r="AB636" s="17">
        <v>0.19138976124624399</v>
      </c>
      <c r="AC636" s="17">
        <v>0.18857889515196999</v>
      </c>
      <c r="AD636" s="17">
        <v>0.23754906721361299</v>
      </c>
      <c r="AE636" s="17">
        <v>0.28969653449302701</v>
      </c>
      <c r="AF636" s="17"/>
      <c r="AG636" s="17">
        <v>0.22634912700960999</v>
      </c>
      <c r="AH636" s="17">
        <v>0.18239837064493999</v>
      </c>
      <c r="AI636" s="17"/>
      <c r="AJ636" s="17">
        <v>0.21506816244313301</v>
      </c>
      <c r="AK636" s="17">
        <v>0.179893110146225</v>
      </c>
      <c r="AL636" s="17">
        <v>0.24068850427103899</v>
      </c>
      <c r="AM636" s="17">
        <v>0.191691764230394</v>
      </c>
      <c r="AN636" s="17"/>
      <c r="AO636" s="17">
        <v>0.222331171252523</v>
      </c>
      <c r="AP636" s="17">
        <v>0.168368606955621</v>
      </c>
      <c r="AQ636" s="17">
        <v>0.21308886732833199</v>
      </c>
      <c r="AR636" s="17"/>
      <c r="AS636" s="17">
        <v>0.222444552496741</v>
      </c>
      <c r="AT636" s="17">
        <v>0.15653860091635699</v>
      </c>
      <c r="AU636" s="17">
        <v>0.216228246443708</v>
      </c>
      <c r="AV636" s="17">
        <v>0.350303021628043</v>
      </c>
      <c r="AW636" s="17">
        <v>0.24925247116660801</v>
      </c>
      <c r="AX636" s="17"/>
      <c r="AY636" s="17">
        <v>0.23160692781949399</v>
      </c>
      <c r="AZ636" s="17">
        <v>0.17615043376086201</v>
      </c>
      <c r="BA636" s="17">
        <v>0.227365963278192</v>
      </c>
    </row>
    <row r="637" spans="2:53" x14ac:dyDescent="0.35">
      <c r="B637" t="s">
        <v>311</v>
      </c>
      <c r="C637" s="17">
        <v>0.101586585290073</v>
      </c>
      <c r="D637" s="17">
        <v>0.114018070199164</v>
      </c>
      <c r="E637" s="17">
        <v>8.9167346597772604E-2</v>
      </c>
      <c r="F637" s="17"/>
      <c r="G637" s="17">
        <v>0.100565459286764</v>
      </c>
      <c r="H637" s="17">
        <v>8.2800248550011502E-2</v>
      </c>
      <c r="I637" s="17">
        <v>0.11510297697169</v>
      </c>
      <c r="J637" s="17">
        <v>0.13930302352568499</v>
      </c>
      <c r="K637" s="17"/>
      <c r="L637" s="17">
        <v>0.13632760950602199</v>
      </c>
      <c r="M637" s="17">
        <v>0.10833376037341801</v>
      </c>
      <c r="N637" s="17">
        <v>5.7871050924056998E-2</v>
      </c>
      <c r="O637" s="17">
        <v>9.5925233633426504E-2</v>
      </c>
      <c r="P637" s="17"/>
      <c r="Q637" s="17">
        <v>0.13027794948433399</v>
      </c>
      <c r="R637" s="17">
        <v>8.7557778336403602E-2</v>
      </c>
      <c r="S637" s="17">
        <v>8.2506293305421405E-2</v>
      </c>
      <c r="T637" s="17">
        <v>5.7283996751524499E-2</v>
      </c>
      <c r="U637" s="17">
        <v>0.14592803401336499</v>
      </c>
      <c r="V637" s="17">
        <v>7.3943392346476094E-2</v>
      </c>
      <c r="W637" s="17">
        <v>0.105418504740438</v>
      </c>
      <c r="X637" s="17">
        <v>8.7768024631924096E-2</v>
      </c>
      <c r="Y637" s="17">
        <v>0.12888127224402099</v>
      </c>
      <c r="Z637" s="17"/>
      <c r="AA637" s="17">
        <v>9.2652131610641994E-2</v>
      </c>
      <c r="AB637" s="17">
        <v>8.0736607719059494E-2</v>
      </c>
      <c r="AC637" s="17">
        <v>0.14265860807514799</v>
      </c>
      <c r="AD637" s="17">
        <v>9.5918426073794499E-2</v>
      </c>
      <c r="AE637" s="17">
        <v>6.6753224973145203E-2</v>
      </c>
      <c r="AF637" s="17"/>
      <c r="AG637" s="17">
        <v>8.3572714354688701E-2</v>
      </c>
      <c r="AH637" s="17">
        <v>0.121278000567185</v>
      </c>
      <c r="AI637" s="17"/>
      <c r="AJ637" s="17">
        <v>0.110231881330825</v>
      </c>
      <c r="AK637" s="17">
        <v>6.3571379282683901E-2</v>
      </c>
      <c r="AL637" s="17">
        <v>0.12659446711115899</v>
      </c>
      <c r="AM637" s="17">
        <v>0.111328295863652</v>
      </c>
      <c r="AN637" s="17"/>
      <c r="AO637" s="17">
        <v>7.6757619203048605E-2</v>
      </c>
      <c r="AP637" s="17">
        <v>8.9165943917957305E-2</v>
      </c>
      <c r="AQ637" s="17">
        <v>0.120744904241138</v>
      </c>
      <c r="AR637" s="17"/>
      <c r="AS637" s="17">
        <v>0.13303222217722399</v>
      </c>
      <c r="AT637" s="17">
        <v>7.6322127579118201E-2</v>
      </c>
      <c r="AU637" s="17">
        <v>0.14148799795464501</v>
      </c>
      <c r="AV637" s="17">
        <v>0</v>
      </c>
      <c r="AW637" s="17">
        <v>9.0984096506386294E-2</v>
      </c>
      <c r="AX637" s="17"/>
      <c r="AY637" s="17">
        <v>0.153028480230775</v>
      </c>
      <c r="AZ637" s="17">
        <v>7.4601875790438796E-2</v>
      </c>
      <c r="BA637" s="17">
        <v>0.112698430088137</v>
      </c>
    </row>
    <row r="638" spans="2:53" x14ac:dyDescent="0.35">
      <c r="B638" t="s">
        <v>312</v>
      </c>
      <c r="C638" s="17">
        <v>5.0820232022472503E-2</v>
      </c>
      <c r="D638" s="17">
        <v>6.7497148879391997E-2</v>
      </c>
      <c r="E638" s="17">
        <v>3.4159743544037703E-2</v>
      </c>
      <c r="F638" s="17"/>
      <c r="G638" s="17">
        <v>5.5813310182186403E-2</v>
      </c>
      <c r="H638" s="17">
        <v>4.1701773216643E-2</v>
      </c>
      <c r="I638" s="17">
        <v>6.2654997127794501E-2</v>
      </c>
      <c r="J638" s="17">
        <v>4.6533044940352999E-2</v>
      </c>
      <c r="K638" s="17"/>
      <c r="L638" s="17">
        <v>7.3974387463363198E-2</v>
      </c>
      <c r="M638" s="17">
        <v>4.1643724299155901E-2</v>
      </c>
      <c r="N638" s="17">
        <v>4.9009298118672197E-2</v>
      </c>
      <c r="O638" s="17">
        <v>3.3154214941994102E-2</v>
      </c>
      <c r="P638" s="17"/>
      <c r="Q638" s="17">
        <v>6.7057168612697199E-2</v>
      </c>
      <c r="R638" s="17">
        <v>8.15857043827872E-2</v>
      </c>
      <c r="S638" s="17">
        <v>7.3783545855295604E-2</v>
      </c>
      <c r="T638" s="17">
        <v>4.5615073042392103E-2</v>
      </c>
      <c r="U638" s="17">
        <v>2.30614919596604E-2</v>
      </c>
      <c r="V638" s="17">
        <v>7.3276481742954994E-2</v>
      </c>
      <c r="W638" s="17">
        <v>1.9009055673016102E-2</v>
      </c>
      <c r="X638" s="17">
        <v>0</v>
      </c>
      <c r="Y638" s="17">
        <v>2.23338122267016E-2</v>
      </c>
      <c r="Z638" s="17"/>
      <c r="AA638" s="17">
        <v>1.7035293442732101E-2</v>
      </c>
      <c r="AB638" s="17">
        <v>3.71742573160612E-2</v>
      </c>
      <c r="AC638" s="17">
        <v>8.3536673600839606E-2</v>
      </c>
      <c r="AD638" s="17">
        <v>9.8301336433518696E-2</v>
      </c>
      <c r="AE638" s="17">
        <v>0</v>
      </c>
      <c r="AF638" s="17"/>
      <c r="AG638" s="17">
        <v>4.6484014269575998E-2</v>
      </c>
      <c r="AH638" s="17">
        <v>5.5560260682084202E-2</v>
      </c>
      <c r="AI638" s="17"/>
      <c r="AJ638" s="17">
        <v>4.7747883773242003E-2</v>
      </c>
      <c r="AK638" s="17">
        <v>6.0209760387265901E-2</v>
      </c>
      <c r="AL638" s="17">
        <v>3.9532797986732301E-2</v>
      </c>
      <c r="AM638" s="17">
        <v>5.38372438537928E-2</v>
      </c>
      <c r="AN638" s="17"/>
      <c r="AO638" s="17">
        <v>4.4974740677580997E-2</v>
      </c>
      <c r="AP638" s="17">
        <v>2.6658239389426599E-2</v>
      </c>
      <c r="AQ638" s="17">
        <v>6.49926999602497E-2</v>
      </c>
      <c r="AR638" s="17"/>
      <c r="AS638" s="17">
        <v>8.6407242611526103E-2</v>
      </c>
      <c r="AT638" s="17">
        <v>4.0854501708969003E-2</v>
      </c>
      <c r="AU638" s="17">
        <v>0</v>
      </c>
      <c r="AV638" s="17">
        <v>8.4992754764215903E-2</v>
      </c>
      <c r="AW638" s="17">
        <v>3.06181805931048E-2</v>
      </c>
      <c r="AX638" s="17"/>
      <c r="AY638" s="17">
        <v>9.5037042461331794E-2</v>
      </c>
      <c r="AZ638" s="17">
        <v>4.2297609910881898E-2</v>
      </c>
      <c r="BA638" s="17">
        <v>3.4915821182562902E-2</v>
      </c>
    </row>
    <row r="639" spans="2:53" x14ac:dyDescent="0.35">
      <c r="B639" t="s">
        <v>313</v>
      </c>
      <c r="C639" s="17">
        <v>2.9338617546855999E-2</v>
      </c>
      <c r="D639" s="17">
        <v>2.4163101882820798E-2</v>
      </c>
      <c r="E639" s="17">
        <v>3.4509034826644802E-2</v>
      </c>
      <c r="F639" s="17"/>
      <c r="G639" s="17">
        <v>2.1687018220802601E-2</v>
      </c>
      <c r="H639" s="17">
        <v>2.8130991189549402E-2</v>
      </c>
      <c r="I639" s="17">
        <v>3.9826745966459201E-2</v>
      </c>
      <c r="J639" s="17">
        <v>1.04354430671853E-2</v>
      </c>
      <c r="K639" s="17"/>
      <c r="L639" s="17">
        <v>2.23827543531952E-2</v>
      </c>
      <c r="M639" s="17">
        <v>1.5176630041298199E-2</v>
      </c>
      <c r="N639" s="17">
        <v>3.1153113449787599E-2</v>
      </c>
      <c r="O639" s="17">
        <v>5.0100014877397403E-2</v>
      </c>
      <c r="P639" s="17"/>
      <c r="Q639" s="17">
        <v>2.9332200635275099E-2</v>
      </c>
      <c r="R639" s="17">
        <v>6.0804527091756896E-3</v>
      </c>
      <c r="S639" s="17">
        <v>2.0853768362330001E-2</v>
      </c>
      <c r="T639" s="17">
        <v>2.03951071696113E-2</v>
      </c>
      <c r="U639" s="17">
        <v>4.7848950044026901E-2</v>
      </c>
      <c r="V639" s="17">
        <v>5.4746309583092699E-2</v>
      </c>
      <c r="W639" s="17">
        <v>4.7841893924605798E-2</v>
      </c>
      <c r="X639" s="17">
        <v>1.8532685599452699E-2</v>
      </c>
      <c r="Y639" s="17">
        <v>2.7885450485556601E-2</v>
      </c>
      <c r="Z639" s="17"/>
      <c r="AA639" s="17">
        <v>3.5150784013725803E-2</v>
      </c>
      <c r="AB639" s="17">
        <v>3.7821058203886898E-2</v>
      </c>
      <c r="AC639" s="17">
        <v>3.0975827799662799E-2</v>
      </c>
      <c r="AD639" s="17">
        <v>7.6908504506085704E-3</v>
      </c>
      <c r="AE639" s="17">
        <v>0</v>
      </c>
      <c r="AF639" s="17"/>
      <c r="AG639" s="17">
        <v>3.7523090433494402E-2</v>
      </c>
      <c r="AH639" s="17">
        <v>2.0391964436419701E-2</v>
      </c>
      <c r="AI639" s="17"/>
      <c r="AJ639" s="17">
        <v>2.08246951929572E-2</v>
      </c>
      <c r="AK639" s="17">
        <v>5.3876096692247598E-2</v>
      </c>
      <c r="AL639" s="17">
        <v>2.43326494889546E-2</v>
      </c>
      <c r="AM639" s="17">
        <v>1.5619823923580399E-2</v>
      </c>
      <c r="AN639" s="17"/>
      <c r="AO639" s="17">
        <v>3.1595097443811199E-2</v>
      </c>
      <c r="AP639" s="17">
        <v>2.3793090818197901E-2</v>
      </c>
      <c r="AQ639" s="17">
        <v>3.1134053500086099E-2</v>
      </c>
      <c r="AR639" s="17"/>
      <c r="AS639" s="17">
        <v>2.1045297447667598E-2</v>
      </c>
      <c r="AT639" s="17">
        <v>2.8338975315391601E-2</v>
      </c>
      <c r="AU639" s="17">
        <v>1.5206665668534999E-2</v>
      </c>
      <c r="AV639" s="17">
        <v>0</v>
      </c>
      <c r="AW639" s="17">
        <v>2.8763307395365499E-2</v>
      </c>
      <c r="AX639" s="17"/>
      <c r="AY639" s="17">
        <v>2.1892138824995799E-2</v>
      </c>
      <c r="AZ639" s="17">
        <v>2.8213727829333301E-2</v>
      </c>
      <c r="BA639" s="17">
        <v>0</v>
      </c>
    </row>
    <row r="640" spans="2:53" x14ac:dyDescent="0.35">
      <c r="B640" t="s">
        <v>314</v>
      </c>
      <c r="C640" s="17">
        <v>0.61290311066432401</v>
      </c>
      <c r="D640" s="17">
        <v>0.57929953738106299</v>
      </c>
      <c r="E640" s="17">
        <v>0.64647358117294895</v>
      </c>
      <c r="F640" s="17"/>
      <c r="G640" s="17">
        <v>0.64440719902492205</v>
      </c>
      <c r="H640" s="17">
        <v>0.62891928381237605</v>
      </c>
      <c r="I640" s="17">
        <v>0.59568508760081296</v>
      </c>
      <c r="J640" s="17">
        <v>0.56383964351229898</v>
      </c>
      <c r="K640" s="17"/>
      <c r="L640" s="17">
        <v>0.566139687790846</v>
      </c>
      <c r="M640" s="17">
        <v>0.61609568658139402</v>
      </c>
      <c r="N640" s="17">
        <v>0.65158870522481305</v>
      </c>
      <c r="O640" s="17">
        <v>0.62849561764335404</v>
      </c>
      <c r="P640" s="17"/>
      <c r="Q640" s="17">
        <v>0.57463381672017899</v>
      </c>
      <c r="R640" s="17">
        <v>0.56977677072685595</v>
      </c>
      <c r="S640" s="17">
        <v>0.64981867622172396</v>
      </c>
      <c r="T640" s="17">
        <v>0.62967308222181495</v>
      </c>
      <c r="U640" s="17">
        <v>0.59087378392302703</v>
      </c>
      <c r="V640" s="17">
        <v>0.61369727848188005</v>
      </c>
      <c r="W640" s="17">
        <v>0.60101874903366304</v>
      </c>
      <c r="X640" s="17">
        <v>0.72169929741287397</v>
      </c>
      <c r="Y640" s="17">
        <v>0.65409082731681301</v>
      </c>
      <c r="Z640" s="17"/>
      <c r="AA640" s="17">
        <v>0.627660783285102</v>
      </c>
      <c r="AB640" s="17">
        <v>0.65287831551474795</v>
      </c>
      <c r="AC640" s="17">
        <v>0.55424999537237996</v>
      </c>
      <c r="AD640" s="17">
        <v>0.56054031982846597</v>
      </c>
      <c r="AE640" s="17">
        <v>0.64355024053382803</v>
      </c>
      <c r="AF640" s="17"/>
      <c r="AG640" s="17">
        <v>0.60607105393263105</v>
      </c>
      <c r="AH640" s="17">
        <v>0.62037140366937105</v>
      </c>
      <c r="AI640" s="17"/>
      <c r="AJ640" s="17">
        <v>0.606127377259843</v>
      </c>
      <c r="AK640" s="17">
        <v>0.64244965349157801</v>
      </c>
      <c r="AL640" s="17">
        <v>0.56885158114211598</v>
      </c>
      <c r="AM640" s="17">
        <v>0.62752287212858104</v>
      </c>
      <c r="AN640" s="17"/>
      <c r="AO640" s="17">
        <v>0.62434137142303603</v>
      </c>
      <c r="AP640" s="17">
        <v>0.69201411891879705</v>
      </c>
      <c r="AQ640" s="17">
        <v>0.57003947497019403</v>
      </c>
      <c r="AR640" s="17"/>
      <c r="AS640" s="17">
        <v>0.53707068526684199</v>
      </c>
      <c r="AT640" s="17">
        <v>0.69794579448016403</v>
      </c>
      <c r="AU640" s="17">
        <v>0.62707708993311195</v>
      </c>
      <c r="AV640" s="17">
        <v>0.56470422360774097</v>
      </c>
      <c r="AW640" s="17">
        <v>0.60038194433853498</v>
      </c>
      <c r="AX640" s="17"/>
      <c r="AY640" s="17">
        <v>0.49843541066340302</v>
      </c>
      <c r="AZ640" s="17">
        <v>0.67873635270848398</v>
      </c>
      <c r="BA640" s="17">
        <v>0.62501978545110803</v>
      </c>
    </row>
    <row r="641" spans="2:53" x14ac:dyDescent="0.35">
      <c r="B641" t="s">
        <v>315</v>
      </c>
      <c r="C641" s="17">
        <v>0.15240681731254599</v>
      </c>
      <c r="D641" s="17">
        <v>0.181515219078556</v>
      </c>
      <c r="E641" s="17">
        <v>0.12332709014180999</v>
      </c>
      <c r="F641" s="17"/>
      <c r="G641" s="17">
        <v>0.15637876946895099</v>
      </c>
      <c r="H641" s="17">
        <v>0.12450202176665399</v>
      </c>
      <c r="I641" s="17">
        <v>0.17775797409948399</v>
      </c>
      <c r="J641" s="17">
        <v>0.18583606846603801</v>
      </c>
      <c r="K641" s="17"/>
      <c r="L641" s="17">
        <v>0.21030199696938501</v>
      </c>
      <c r="M641" s="17">
        <v>0.14997748467257299</v>
      </c>
      <c r="N641" s="17">
        <v>0.106880349042729</v>
      </c>
      <c r="O641" s="17">
        <v>0.129079448575421</v>
      </c>
      <c r="P641" s="17"/>
      <c r="Q641" s="17">
        <v>0.197335118097032</v>
      </c>
      <c r="R641" s="17">
        <v>0.169143482719191</v>
      </c>
      <c r="S641" s="17">
        <v>0.15628983916071701</v>
      </c>
      <c r="T641" s="17">
        <v>0.102899069793917</v>
      </c>
      <c r="U641" s="17">
        <v>0.168989525973025</v>
      </c>
      <c r="V641" s="17">
        <v>0.14721987408943099</v>
      </c>
      <c r="W641" s="17">
        <v>0.124427560413454</v>
      </c>
      <c r="X641" s="17">
        <v>8.7768024631924096E-2</v>
      </c>
      <c r="Y641" s="17">
        <v>0.15121508447072199</v>
      </c>
      <c r="Z641" s="17"/>
      <c r="AA641" s="17">
        <v>0.109687425053374</v>
      </c>
      <c r="AB641" s="17">
        <v>0.11791086503512101</v>
      </c>
      <c r="AC641" s="17">
        <v>0.22619528167598801</v>
      </c>
      <c r="AD641" s="17">
        <v>0.19421976250731299</v>
      </c>
      <c r="AE641" s="17">
        <v>6.6753224973145203E-2</v>
      </c>
      <c r="AF641" s="17"/>
      <c r="AG641" s="17">
        <v>0.13005672862426501</v>
      </c>
      <c r="AH641" s="17">
        <v>0.17683826124926999</v>
      </c>
      <c r="AI641" s="17"/>
      <c r="AJ641" s="17">
        <v>0.157979765104067</v>
      </c>
      <c r="AK641" s="17">
        <v>0.12378113966995</v>
      </c>
      <c r="AL641" s="17">
        <v>0.166127265097891</v>
      </c>
      <c r="AM641" s="17">
        <v>0.16516553971744499</v>
      </c>
      <c r="AN641" s="17"/>
      <c r="AO641" s="17">
        <v>0.12173235988063</v>
      </c>
      <c r="AP641" s="17">
        <v>0.115824183307384</v>
      </c>
      <c r="AQ641" s="17">
        <v>0.18573760420138699</v>
      </c>
      <c r="AR641" s="17"/>
      <c r="AS641" s="17">
        <v>0.21943946478875001</v>
      </c>
      <c r="AT641" s="17">
        <v>0.117176629288087</v>
      </c>
      <c r="AU641" s="17">
        <v>0.14148799795464501</v>
      </c>
      <c r="AV641" s="17">
        <v>8.4992754764215903E-2</v>
      </c>
      <c r="AW641" s="17">
        <v>0.12160227709949099</v>
      </c>
      <c r="AX641" s="17"/>
      <c r="AY641" s="17">
        <v>0.24806552269210699</v>
      </c>
      <c r="AZ641" s="17">
        <v>0.116899485701321</v>
      </c>
      <c r="BA641" s="17">
        <v>0.14761425127069999</v>
      </c>
    </row>
    <row r="642" spans="2:53" x14ac:dyDescent="0.35">
      <c r="B642" t="s">
        <v>95</v>
      </c>
      <c r="C642" s="17">
        <v>0.460496293351778</v>
      </c>
      <c r="D642" s="17">
        <v>0.39778431830250699</v>
      </c>
      <c r="E642" s="17">
        <v>0.52314649103113897</v>
      </c>
      <c r="F642" s="17"/>
      <c r="G642" s="17">
        <v>0.48802842955597098</v>
      </c>
      <c r="H642" s="17">
        <v>0.50441726204572102</v>
      </c>
      <c r="I642" s="17">
        <v>0.417927113501329</v>
      </c>
      <c r="J642" s="17">
        <v>0.37800357504626098</v>
      </c>
      <c r="K642" s="17"/>
      <c r="L642" s="17">
        <v>0.35583769082146099</v>
      </c>
      <c r="M642" s="17">
        <v>0.46611820190882097</v>
      </c>
      <c r="N642" s="17">
        <v>0.54470835618208402</v>
      </c>
      <c r="O642" s="17">
        <v>0.49941616906793401</v>
      </c>
      <c r="P642" s="17"/>
      <c r="Q642" s="17">
        <v>0.37729869862314802</v>
      </c>
      <c r="R642" s="17">
        <v>0.40063328800766501</v>
      </c>
      <c r="S642" s="17">
        <v>0.49352883706100698</v>
      </c>
      <c r="T642" s="17">
        <v>0.52677401242789801</v>
      </c>
      <c r="U642" s="17">
        <v>0.42188425795000201</v>
      </c>
      <c r="V642" s="17">
        <v>0.466477404392449</v>
      </c>
      <c r="W642" s="17">
        <v>0.47659118862020899</v>
      </c>
      <c r="X642" s="17">
        <v>0.63393127278094996</v>
      </c>
      <c r="Y642" s="17">
        <v>0.50287574284609105</v>
      </c>
      <c r="Z642" s="17"/>
      <c r="AA642" s="17">
        <v>0.51797335823172697</v>
      </c>
      <c r="AB642" s="17">
        <v>0.53496745047962702</v>
      </c>
      <c r="AC642" s="17">
        <v>0.328054713696392</v>
      </c>
      <c r="AD642" s="17">
        <v>0.36632055732115198</v>
      </c>
      <c r="AE642" s="17">
        <v>0.57679701556068297</v>
      </c>
      <c r="AF642" s="17"/>
      <c r="AG642" s="17">
        <v>0.47601432530836602</v>
      </c>
      <c r="AH642" s="17">
        <v>0.443533142420102</v>
      </c>
      <c r="AI642" s="17"/>
      <c r="AJ642" s="17">
        <v>0.44814761215577598</v>
      </c>
      <c r="AK642" s="17">
        <v>0.51866851382162804</v>
      </c>
      <c r="AL642" s="17">
        <v>0.40272431604422398</v>
      </c>
      <c r="AM642" s="17">
        <v>0.46235733241113602</v>
      </c>
      <c r="AN642" s="17"/>
      <c r="AO642" s="17">
        <v>0.502609011542406</v>
      </c>
      <c r="AP642" s="17">
        <v>0.57618993561141296</v>
      </c>
      <c r="AQ642" s="17">
        <v>0.38430187076880701</v>
      </c>
      <c r="AR642" s="17"/>
      <c r="AS642" s="17">
        <v>0.317631220478093</v>
      </c>
      <c r="AT642" s="17">
        <v>0.580769165192077</v>
      </c>
      <c r="AU642" s="17">
        <v>0.485589091978467</v>
      </c>
      <c r="AV642" s="17">
        <v>0.479711468843525</v>
      </c>
      <c r="AW642" s="17">
        <v>0.47877966723904403</v>
      </c>
      <c r="AX642" s="17"/>
      <c r="AY642" s="17">
        <v>0.250369887971296</v>
      </c>
      <c r="AZ642" s="17">
        <v>0.56183686700716395</v>
      </c>
      <c r="BA642" s="17">
        <v>0.47740553418040799</v>
      </c>
    </row>
    <row r="643" spans="2:53" x14ac:dyDescent="0.35">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row>
    <row r="644" spans="2:53" x14ac:dyDescent="0.35">
      <c r="B644" s="6" t="s">
        <v>324</v>
      </c>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row>
    <row r="645" spans="2:53" x14ac:dyDescent="0.35">
      <c r="B645" s="24" t="s">
        <v>84</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row>
    <row r="646" spans="2:53" x14ac:dyDescent="0.35">
      <c r="B646" t="s">
        <v>308</v>
      </c>
      <c r="C646" s="17">
        <v>0.17319365885693799</v>
      </c>
      <c r="D646" s="17">
        <v>0.15082617097052201</v>
      </c>
      <c r="E646" s="17">
        <v>0.195539112601198</v>
      </c>
      <c r="F646" s="17"/>
      <c r="G646" s="17">
        <v>0.27628151664067302</v>
      </c>
      <c r="H646" s="17">
        <v>0.17496593496038099</v>
      </c>
      <c r="I646" s="17">
        <v>0.14281769683287299</v>
      </c>
      <c r="J646" s="17">
        <v>0.14372939410246899</v>
      </c>
      <c r="K646" s="17"/>
      <c r="L646" s="17">
        <v>0.15806827163102999</v>
      </c>
      <c r="M646" s="17">
        <v>0.16467306430018</v>
      </c>
      <c r="N646" s="17">
        <v>0.19274253123524099</v>
      </c>
      <c r="O646" s="17">
        <v>0.18188026234246901</v>
      </c>
      <c r="P646" s="17"/>
      <c r="Q646" s="17">
        <v>0.16746898471378299</v>
      </c>
      <c r="R646" s="17">
        <v>0.157685411084486</v>
      </c>
      <c r="S646" s="17">
        <v>0.237497660332295</v>
      </c>
      <c r="T646" s="17">
        <v>0.206087894339373</v>
      </c>
      <c r="U646" s="17">
        <v>0.17719007289250299</v>
      </c>
      <c r="V646" s="17">
        <v>0.16037102481329801</v>
      </c>
      <c r="W646" s="17">
        <v>0.156013843913895</v>
      </c>
      <c r="X646" s="17">
        <v>0.20899998157101701</v>
      </c>
      <c r="Y646" s="17">
        <v>0.13142796355333</v>
      </c>
      <c r="Z646" s="17"/>
      <c r="AA646" s="17">
        <v>0.18392551340117</v>
      </c>
      <c r="AB646" s="17">
        <v>0.19015241225630999</v>
      </c>
      <c r="AC646" s="17">
        <v>0.12901392453924701</v>
      </c>
      <c r="AD646" s="17">
        <v>0.15947429723644299</v>
      </c>
      <c r="AE646" s="17">
        <v>0.35951987228437798</v>
      </c>
      <c r="AF646" s="17"/>
      <c r="AG646" s="17">
        <v>0.18366149727126199</v>
      </c>
      <c r="AH646" s="17">
        <v>0.161751001473108</v>
      </c>
      <c r="AI646" s="17"/>
      <c r="AJ646" s="17">
        <v>0.17431818774867999</v>
      </c>
      <c r="AK646" s="17">
        <v>0.16473757231370401</v>
      </c>
      <c r="AL646" s="17">
        <v>0.13458980759135999</v>
      </c>
      <c r="AM646" s="17">
        <v>0.21579369032729301</v>
      </c>
      <c r="AN646" s="17"/>
      <c r="AO646" s="17">
        <v>0.21337424550964801</v>
      </c>
      <c r="AP646" s="17">
        <v>0.122458598270688</v>
      </c>
      <c r="AQ646" s="17">
        <v>0.17688365411371901</v>
      </c>
      <c r="AR646" s="17"/>
      <c r="AS646" s="17">
        <v>0.14312823220242399</v>
      </c>
      <c r="AT646" s="17">
        <v>0.19826907853687001</v>
      </c>
      <c r="AU646" s="17">
        <v>0.16938172952990599</v>
      </c>
      <c r="AV646" s="17">
        <v>0.274603667770631</v>
      </c>
      <c r="AW646" s="17">
        <v>0.21776579224265399</v>
      </c>
      <c r="AX646" s="17"/>
      <c r="AY646" s="17">
        <v>0.14920565880960501</v>
      </c>
      <c r="AZ646" s="17">
        <v>0.18929427160656101</v>
      </c>
      <c r="BA646" s="17">
        <v>0.157701401807195</v>
      </c>
    </row>
    <row r="647" spans="2:53" x14ac:dyDescent="0.35">
      <c r="B647" t="s">
        <v>309</v>
      </c>
      <c r="C647" s="17">
        <v>0.31785444320244399</v>
      </c>
      <c r="D647" s="17">
        <v>0.29010907128619901</v>
      </c>
      <c r="E647" s="17">
        <v>0.34557248323984402</v>
      </c>
      <c r="F647" s="17"/>
      <c r="G647" s="17">
        <v>0.33554825476672701</v>
      </c>
      <c r="H647" s="17">
        <v>0.32344693665330498</v>
      </c>
      <c r="I647" s="17">
        <v>0.32445449073857802</v>
      </c>
      <c r="J647" s="17">
        <v>0.253960373574806</v>
      </c>
      <c r="K647" s="17"/>
      <c r="L647" s="17">
        <v>0.28647505612792601</v>
      </c>
      <c r="M647" s="17">
        <v>0.308542167788315</v>
      </c>
      <c r="N647" s="17">
        <v>0.35112542058185903</v>
      </c>
      <c r="O647" s="17">
        <v>0.33342190535254002</v>
      </c>
      <c r="P647" s="17"/>
      <c r="Q647" s="17">
        <v>0.26420735234015003</v>
      </c>
      <c r="R647" s="17">
        <v>0.29437767767912998</v>
      </c>
      <c r="S647" s="17">
        <v>0.27436309510081303</v>
      </c>
      <c r="T647" s="17">
        <v>0.32700851689507399</v>
      </c>
      <c r="U647" s="17">
        <v>0.26730378118193598</v>
      </c>
      <c r="V647" s="17">
        <v>0.35125979224272003</v>
      </c>
      <c r="W647" s="17">
        <v>0.34740647760020399</v>
      </c>
      <c r="X647" s="17">
        <v>0.48269660108823798</v>
      </c>
      <c r="Y647" s="17">
        <v>0.36024331626377798</v>
      </c>
      <c r="Z647" s="17"/>
      <c r="AA647" s="17">
        <v>0.34715302378810398</v>
      </c>
      <c r="AB647" s="17">
        <v>0.31992412892357802</v>
      </c>
      <c r="AC647" s="17">
        <v>0.29293425714850102</v>
      </c>
      <c r="AD647" s="17">
        <v>0.276160020272534</v>
      </c>
      <c r="AE647" s="17">
        <v>0.354459993945555</v>
      </c>
      <c r="AF647" s="17"/>
      <c r="AG647" s="17">
        <v>0.32111483113233302</v>
      </c>
      <c r="AH647" s="17">
        <v>0.31429043117403399</v>
      </c>
      <c r="AI647" s="17"/>
      <c r="AJ647" s="17">
        <v>0.33271090330377201</v>
      </c>
      <c r="AK647" s="17">
        <v>0.37008166849736501</v>
      </c>
      <c r="AL647" s="17">
        <v>0.29440662432845399</v>
      </c>
      <c r="AM647" s="17">
        <v>0.27109146693296499</v>
      </c>
      <c r="AN647" s="17"/>
      <c r="AO647" s="17">
        <v>0.32212827517311299</v>
      </c>
      <c r="AP647" s="17">
        <v>0.43755276051299802</v>
      </c>
      <c r="AQ647" s="17">
        <v>0.26301463399071401</v>
      </c>
      <c r="AR647" s="17"/>
      <c r="AS647" s="17">
        <v>0.257297636618738</v>
      </c>
      <c r="AT647" s="17">
        <v>0.36181790750110099</v>
      </c>
      <c r="AU647" s="17">
        <v>0.30029241162843201</v>
      </c>
      <c r="AV647" s="17">
        <v>0.49492312664409299</v>
      </c>
      <c r="AW647" s="17">
        <v>0.32328588733568397</v>
      </c>
      <c r="AX647" s="17"/>
      <c r="AY647" s="17">
        <v>0.25528964441360402</v>
      </c>
      <c r="AZ647" s="17">
        <v>0.344464711827214</v>
      </c>
      <c r="BA647" s="17">
        <v>0.30743441028278001</v>
      </c>
    </row>
    <row r="648" spans="2:53" x14ac:dyDescent="0.35">
      <c r="B648" t="s">
        <v>310</v>
      </c>
      <c r="C648" s="17">
        <v>0.19488547672329001</v>
      </c>
      <c r="D648" s="17">
        <v>0.23890621455918501</v>
      </c>
      <c r="E648" s="17">
        <v>0.15090810357815601</v>
      </c>
      <c r="F648" s="17"/>
      <c r="G648" s="17">
        <v>0.15618065563236799</v>
      </c>
      <c r="H648" s="17">
        <v>0.196183177623622</v>
      </c>
      <c r="I648" s="17">
        <v>0.19725054623490301</v>
      </c>
      <c r="J648" s="17">
        <v>0.225833979843059</v>
      </c>
      <c r="K648" s="17"/>
      <c r="L648" s="17">
        <v>0.224626683713429</v>
      </c>
      <c r="M648" s="17">
        <v>0.201270591629366</v>
      </c>
      <c r="N648" s="17">
        <v>0.15928832864548201</v>
      </c>
      <c r="O648" s="17">
        <v>0.18822948588698701</v>
      </c>
      <c r="P648" s="17"/>
      <c r="Q648" s="17">
        <v>0.16888146428235001</v>
      </c>
      <c r="R648" s="17">
        <v>0.184912872604167</v>
      </c>
      <c r="S648" s="17">
        <v>0.20333653591892101</v>
      </c>
      <c r="T648" s="17">
        <v>0.19360089843043499</v>
      </c>
      <c r="U648" s="17">
        <v>0.26613242020710698</v>
      </c>
      <c r="V648" s="17">
        <v>0.15428875277602999</v>
      </c>
      <c r="W648" s="17">
        <v>0.26684151711975701</v>
      </c>
      <c r="X648" s="17">
        <v>0.11790798977625799</v>
      </c>
      <c r="Y648" s="17">
        <v>0.20073557824362701</v>
      </c>
      <c r="Z648" s="17"/>
      <c r="AA648" s="17">
        <v>0.18263002365341799</v>
      </c>
      <c r="AB648" s="17">
        <v>0.19607558801906699</v>
      </c>
      <c r="AC648" s="17">
        <v>0.20858894308824599</v>
      </c>
      <c r="AD648" s="17">
        <v>0.22484804844168099</v>
      </c>
      <c r="AE648" s="17">
        <v>0.15629480812937299</v>
      </c>
      <c r="AF648" s="17"/>
      <c r="AG648" s="17">
        <v>0.19105073873853901</v>
      </c>
      <c r="AH648" s="17">
        <v>0.199077325238666</v>
      </c>
      <c r="AI648" s="17"/>
      <c r="AJ648" s="17">
        <v>0.23411126392165199</v>
      </c>
      <c r="AK648" s="17">
        <v>0.16237060447193999</v>
      </c>
      <c r="AL648" s="17">
        <v>0.22637342655790699</v>
      </c>
      <c r="AM648" s="17">
        <v>0.16607423737558499</v>
      </c>
      <c r="AN648" s="17"/>
      <c r="AO648" s="17">
        <v>0.18777066337901999</v>
      </c>
      <c r="AP648" s="17">
        <v>0.14787746842708499</v>
      </c>
      <c r="AQ648" s="17">
        <v>0.22028351939055299</v>
      </c>
      <c r="AR648" s="17"/>
      <c r="AS648" s="17">
        <v>0.25543981938612897</v>
      </c>
      <c r="AT648" s="17">
        <v>0.13789794962392299</v>
      </c>
      <c r="AU648" s="17">
        <v>0.275838811664119</v>
      </c>
      <c r="AV648" s="17">
        <v>7.3810101927957505E-2</v>
      </c>
      <c r="AW648" s="17">
        <v>0.18722922545750001</v>
      </c>
      <c r="AX648" s="17"/>
      <c r="AY648" s="17">
        <v>0.23176927615616999</v>
      </c>
      <c r="AZ648" s="17">
        <v>0.16220013124590901</v>
      </c>
      <c r="BA648" s="17">
        <v>0.25462904161149702</v>
      </c>
    </row>
    <row r="649" spans="2:53" x14ac:dyDescent="0.35">
      <c r="B649" t="s">
        <v>311</v>
      </c>
      <c r="C649" s="17">
        <v>0.17215877740298299</v>
      </c>
      <c r="D649" s="17">
        <v>0.16952805289514999</v>
      </c>
      <c r="E649" s="17">
        <v>0.174786910392356</v>
      </c>
      <c r="F649" s="17"/>
      <c r="G649" s="17">
        <v>0.14279656392255699</v>
      </c>
      <c r="H649" s="17">
        <v>0.17245781631530399</v>
      </c>
      <c r="I649" s="17">
        <v>0.18546516130638699</v>
      </c>
      <c r="J649" s="17">
        <v>0.162722216850677</v>
      </c>
      <c r="K649" s="17"/>
      <c r="L649" s="17">
        <v>0.15789651201614199</v>
      </c>
      <c r="M649" s="17">
        <v>0.17960843877279201</v>
      </c>
      <c r="N649" s="17">
        <v>0.151446330561473</v>
      </c>
      <c r="O649" s="17">
        <v>0.198729964526311</v>
      </c>
      <c r="P649" s="17"/>
      <c r="Q649" s="17">
        <v>0.21030091199067</v>
      </c>
      <c r="R649" s="17">
        <v>0.21117865795811899</v>
      </c>
      <c r="S649" s="17">
        <v>0.14865624627344601</v>
      </c>
      <c r="T649" s="17">
        <v>0.15348996359745701</v>
      </c>
      <c r="U649" s="17">
        <v>0.183773690190598</v>
      </c>
      <c r="V649" s="17">
        <v>0.14503829599710499</v>
      </c>
      <c r="W649" s="17">
        <v>0.113751172484684</v>
      </c>
      <c r="X649" s="17">
        <v>8.5965436523998406E-2</v>
      </c>
      <c r="Y649" s="17">
        <v>0.19959510364490701</v>
      </c>
      <c r="Z649" s="17"/>
      <c r="AA649" s="17">
        <v>0.200263889126437</v>
      </c>
      <c r="AB649" s="17">
        <v>0.152774842031109</v>
      </c>
      <c r="AC649" s="17">
        <v>0.16412201267874801</v>
      </c>
      <c r="AD649" s="17">
        <v>0.17165135335828599</v>
      </c>
      <c r="AE649" s="17">
        <v>6.6753224973145203E-2</v>
      </c>
      <c r="AF649" s="17"/>
      <c r="AG649" s="17">
        <v>0.16384096142999499</v>
      </c>
      <c r="AH649" s="17">
        <v>0.18125119119401301</v>
      </c>
      <c r="AI649" s="17"/>
      <c r="AJ649" s="17">
        <v>0.12810597180066399</v>
      </c>
      <c r="AK649" s="17">
        <v>0.14233279813213401</v>
      </c>
      <c r="AL649" s="17">
        <v>0.23076750895331199</v>
      </c>
      <c r="AM649" s="17">
        <v>0.18954316786991399</v>
      </c>
      <c r="AN649" s="17"/>
      <c r="AO649" s="17">
        <v>0.16898938835768701</v>
      </c>
      <c r="AP649" s="17">
        <v>0.178522745863466</v>
      </c>
      <c r="AQ649" s="17">
        <v>0.16839850327697301</v>
      </c>
      <c r="AR649" s="17"/>
      <c r="AS649" s="17">
        <v>0.16945584938081201</v>
      </c>
      <c r="AT649" s="17">
        <v>0.18834663879560101</v>
      </c>
      <c r="AU649" s="17">
        <v>0.14531855436744401</v>
      </c>
      <c r="AV649" s="17">
        <v>0</v>
      </c>
      <c r="AW649" s="17">
        <v>0.16182061439105999</v>
      </c>
      <c r="AX649" s="17"/>
      <c r="AY649" s="17">
        <v>0.19014611484149699</v>
      </c>
      <c r="AZ649" s="17">
        <v>0.176286643098752</v>
      </c>
      <c r="BA649" s="17">
        <v>0.18763234214605101</v>
      </c>
    </row>
    <row r="650" spans="2:53" x14ac:dyDescent="0.35">
      <c r="B650" t="s">
        <v>312</v>
      </c>
      <c r="C650" s="17">
        <v>0.111035567695676</v>
      </c>
      <c r="D650" s="17">
        <v>0.12725789882358099</v>
      </c>
      <c r="E650" s="17">
        <v>9.4829217135279406E-2</v>
      </c>
      <c r="F650" s="17"/>
      <c r="G650" s="17">
        <v>7.4448699712025806E-2</v>
      </c>
      <c r="H650" s="17">
        <v>9.48653646497577E-2</v>
      </c>
      <c r="I650" s="17">
        <v>0.11640306478145999</v>
      </c>
      <c r="J650" s="17">
        <v>0.20331859256180401</v>
      </c>
      <c r="K650" s="17"/>
      <c r="L650" s="17">
        <v>0.14129194239273599</v>
      </c>
      <c r="M650" s="17">
        <v>0.12573060899240501</v>
      </c>
      <c r="N650" s="17">
        <v>0.111745356399227</v>
      </c>
      <c r="O650" s="17">
        <v>5.8895368285909903E-2</v>
      </c>
      <c r="P650" s="17"/>
      <c r="Q650" s="17">
        <v>0.15117558252902599</v>
      </c>
      <c r="R650" s="17">
        <v>0.134375094671527</v>
      </c>
      <c r="S650" s="17">
        <v>0.115369196381885</v>
      </c>
      <c r="T650" s="17">
        <v>8.8952305413284097E-2</v>
      </c>
      <c r="U650" s="17">
        <v>7.1212775859837402E-2</v>
      </c>
      <c r="V650" s="17">
        <v>0.15770675720187999</v>
      </c>
      <c r="W650" s="17">
        <v>6.9291432431939803E-2</v>
      </c>
      <c r="X650" s="17">
        <v>6.9359143880555099E-2</v>
      </c>
      <c r="Y650" s="17">
        <v>7.8965087270708806E-2</v>
      </c>
      <c r="Z650" s="17"/>
      <c r="AA650" s="17">
        <v>6.6541160033794705E-2</v>
      </c>
      <c r="AB650" s="17">
        <v>9.8670078109322296E-2</v>
      </c>
      <c r="AC650" s="17">
        <v>0.16928430153216101</v>
      </c>
      <c r="AD650" s="17">
        <v>0.160175430240448</v>
      </c>
      <c r="AE650" s="17">
        <v>6.2972100667549005E-2</v>
      </c>
      <c r="AF650" s="17"/>
      <c r="AG650" s="17">
        <v>0.10782589530169601</v>
      </c>
      <c r="AH650" s="17">
        <v>0.114544141296545</v>
      </c>
      <c r="AI650" s="17"/>
      <c r="AJ650" s="17">
        <v>0.10567611991190599</v>
      </c>
      <c r="AK650" s="17">
        <v>0.105599894488126</v>
      </c>
      <c r="AL650" s="17">
        <v>9.5466440348072196E-2</v>
      </c>
      <c r="AM650" s="17">
        <v>0.135464029985365</v>
      </c>
      <c r="AN650" s="17"/>
      <c r="AO650" s="17">
        <v>7.0505133749515503E-2</v>
      </c>
      <c r="AP650" s="17">
        <v>9.2512554696774899E-2</v>
      </c>
      <c r="AQ650" s="17">
        <v>0.13887921387258401</v>
      </c>
      <c r="AR650" s="17"/>
      <c r="AS650" s="17">
        <v>0.159514347382435</v>
      </c>
      <c r="AT650" s="17">
        <v>7.6753686692567505E-2</v>
      </c>
      <c r="AU650" s="17">
        <v>6.4673958257684599E-2</v>
      </c>
      <c r="AV650" s="17">
        <v>0.156663103657318</v>
      </c>
      <c r="AW650" s="17">
        <v>9.1770506584615705E-2</v>
      </c>
      <c r="AX650" s="17"/>
      <c r="AY650" s="17">
        <v>0.16170631314136</v>
      </c>
      <c r="AZ650" s="17">
        <v>9.8602582567152305E-2</v>
      </c>
      <c r="BA650" s="17">
        <v>6.0326521590670999E-2</v>
      </c>
    </row>
    <row r="651" spans="2:53" x14ac:dyDescent="0.35">
      <c r="B651" t="s">
        <v>313</v>
      </c>
      <c r="C651" s="17">
        <v>3.0872076118668601E-2</v>
      </c>
      <c r="D651" s="17">
        <v>2.33725914653619E-2</v>
      </c>
      <c r="E651" s="17">
        <v>3.8364173053167097E-2</v>
      </c>
      <c r="F651" s="17"/>
      <c r="G651" s="17">
        <v>1.47443093256482E-2</v>
      </c>
      <c r="H651" s="17">
        <v>3.8080769797630497E-2</v>
      </c>
      <c r="I651" s="17">
        <v>3.3609040105797898E-2</v>
      </c>
      <c r="J651" s="17">
        <v>1.04354430671853E-2</v>
      </c>
      <c r="K651" s="17"/>
      <c r="L651" s="17">
        <v>3.1641534118736402E-2</v>
      </c>
      <c r="M651" s="17">
        <v>2.01751285169414E-2</v>
      </c>
      <c r="N651" s="17">
        <v>3.3652032576718199E-2</v>
      </c>
      <c r="O651" s="17">
        <v>3.8843013605782399E-2</v>
      </c>
      <c r="P651" s="17"/>
      <c r="Q651" s="17">
        <v>3.7965704144020299E-2</v>
      </c>
      <c r="R651" s="17">
        <v>1.7470286002571101E-2</v>
      </c>
      <c r="S651" s="17">
        <v>2.0777265992640199E-2</v>
      </c>
      <c r="T651" s="17">
        <v>3.0860421324377701E-2</v>
      </c>
      <c r="U651" s="17">
        <v>3.4387259668018297E-2</v>
      </c>
      <c r="V651" s="17">
        <v>3.13353769689673E-2</v>
      </c>
      <c r="W651" s="17">
        <v>4.66955564495199E-2</v>
      </c>
      <c r="X651" s="17">
        <v>3.5070847159933097E-2</v>
      </c>
      <c r="Y651" s="17">
        <v>2.9032951023649198E-2</v>
      </c>
      <c r="Z651" s="17"/>
      <c r="AA651" s="17">
        <v>1.94863899970763E-2</v>
      </c>
      <c r="AB651" s="17">
        <v>4.2402950660614301E-2</v>
      </c>
      <c r="AC651" s="17">
        <v>3.6056561013098502E-2</v>
      </c>
      <c r="AD651" s="17">
        <v>7.6908504506085704E-3</v>
      </c>
      <c r="AE651" s="17">
        <v>0</v>
      </c>
      <c r="AF651" s="17"/>
      <c r="AG651" s="17">
        <v>3.25060761261756E-2</v>
      </c>
      <c r="AH651" s="17">
        <v>2.9085909623636001E-2</v>
      </c>
      <c r="AI651" s="17"/>
      <c r="AJ651" s="17">
        <v>2.5077553313325399E-2</v>
      </c>
      <c r="AK651" s="17">
        <v>5.4877462096730403E-2</v>
      </c>
      <c r="AL651" s="17">
        <v>1.8396192220895301E-2</v>
      </c>
      <c r="AM651" s="17">
        <v>2.2033407508877601E-2</v>
      </c>
      <c r="AN651" s="17"/>
      <c r="AO651" s="17">
        <v>3.72322938310157E-2</v>
      </c>
      <c r="AP651" s="17">
        <v>2.10758722289872E-2</v>
      </c>
      <c r="AQ651" s="17">
        <v>3.2540475355457302E-2</v>
      </c>
      <c r="AR651" s="17"/>
      <c r="AS651" s="17">
        <v>1.51641150294607E-2</v>
      </c>
      <c r="AT651" s="17">
        <v>3.6914738849938303E-2</v>
      </c>
      <c r="AU651" s="17">
        <v>4.4494534552413201E-2</v>
      </c>
      <c r="AV651" s="17">
        <v>0</v>
      </c>
      <c r="AW651" s="17">
        <v>1.81279739884848E-2</v>
      </c>
      <c r="AX651" s="17"/>
      <c r="AY651" s="17">
        <v>1.18829926377646E-2</v>
      </c>
      <c r="AZ651" s="17">
        <v>2.9151659654412299E-2</v>
      </c>
      <c r="BA651" s="17">
        <v>3.2276282561805397E-2</v>
      </c>
    </row>
    <row r="652" spans="2:53" x14ac:dyDescent="0.35">
      <c r="B652" t="s">
        <v>314</v>
      </c>
      <c r="C652" s="17">
        <v>0.49104810205938199</v>
      </c>
      <c r="D652" s="17">
        <v>0.44093524225672098</v>
      </c>
      <c r="E652" s="17">
        <v>0.54111159584104196</v>
      </c>
      <c r="F652" s="17"/>
      <c r="G652" s="17">
        <v>0.61182977140740002</v>
      </c>
      <c r="H652" s="17">
        <v>0.49841287161368603</v>
      </c>
      <c r="I652" s="17">
        <v>0.467272187571452</v>
      </c>
      <c r="J652" s="17">
        <v>0.39768976767727499</v>
      </c>
      <c r="K652" s="17"/>
      <c r="L652" s="17">
        <v>0.444543327758956</v>
      </c>
      <c r="M652" s="17">
        <v>0.47321523208849497</v>
      </c>
      <c r="N652" s="17">
        <v>0.54386795181710001</v>
      </c>
      <c r="O652" s="17">
        <v>0.51530216769500903</v>
      </c>
      <c r="P652" s="17"/>
      <c r="Q652" s="17">
        <v>0.43167633705393299</v>
      </c>
      <c r="R652" s="17">
        <v>0.45206308876361601</v>
      </c>
      <c r="S652" s="17">
        <v>0.51186075543310805</v>
      </c>
      <c r="T652" s="17">
        <v>0.53309641123444695</v>
      </c>
      <c r="U652" s="17">
        <v>0.44449385407443898</v>
      </c>
      <c r="V652" s="17">
        <v>0.51163081705601798</v>
      </c>
      <c r="W652" s="17">
        <v>0.50342032151409899</v>
      </c>
      <c r="X652" s="17">
        <v>0.69169658265925604</v>
      </c>
      <c r="Y652" s="17">
        <v>0.49167127981710801</v>
      </c>
      <c r="Z652" s="17"/>
      <c r="AA652" s="17">
        <v>0.531078537189274</v>
      </c>
      <c r="AB652" s="17">
        <v>0.51007654117988799</v>
      </c>
      <c r="AC652" s="17">
        <v>0.421948181687748</v>
      </c>
      <c r="AD652" s="17">
        <v>0.43563431750897702</v>
      </c>
      <c r="AE652" s="17">
        <v>0.71397986622993204</v>
      </c>
      <c r="AF652" s="17"/>
      <c r="AG652" s="17">
        <v>0.50477632840359499</v>
      </c>
      <c r="AH652" s="17">
        <v>0.47604143264714099</v>
      </c>
      <c r="AI652" s="17"/>
      <c r="AJ652" s="17">
        <v>0.50702909105245197</v>
      </c>
      <c r="AK652" s="17">
        <v>0.53481924081106902</v>
      </c>
      <c r="AL652" s="17">
        <v>0.42899643191981301</v>
      </c>
      <c r="AM652" s="17">
        <v>0.48688515726025799</v>
      </c>
      <c r="AN652" s="17"/>
      <c r="AO652" s="17">
        <v>0.53550252068276205</v>
      </c>
      <c r="AP652" s="17">
        <v>0.56001135878368602</v>
      </c>
      <c r="AQ652" s="17">
        <v>0.43989828810443299</v>
      </c>
      <c r="AR652" s="17"/>
      <c r="AS652" s="17">
        <v>0.40042586882116299</v>
      </c>
      <c r="AT652" s="17">
        <v>0.56008698603797102</v>
      </c>
      <c r="AU652" s="17">
        <v>0.469674141158339</v>
      </c>
      <c r="AV652" s="17">
        <v>0.76952679441472405</v>
      </c>
      <c r="AW652" s="17">
        <v>0.541051679578339</v>
      </c>
      <c r="AX652" s="17"/>
      <c r="AY652" s="17">
        <v>0.40449530322320898</v>
      </c>
      <c r="AZ652" s="17">
        <v>0.53375898343377504</v>
      </c>
      <c r="BA652" s="17">
        <v>0.46513581208997501</v>
      </c>
    </row>
    <row r="653" spans="2:53" x14ac:dyDescent="0.35">
      <c r="B653" t="s">
        <v>315</v>
      </c>
      <c r="C653" s="17">
        <v>0.28319434509865898</v>
      </c>
      <c r="D653" s="17">
        <v>0.29678595171873201</v>
      </c>
      <c r="E653" s="17">
        <v>0.26961612752763497</v>
      </c>
      <c r="F653" s="17"/>
      <c r="G653" s="17">
        <v>0.21724526363458299</v>
      </c>
      <c r="H653" s="17">
        <v>0.26732318096506202</v>
      </c>
      <c r="I653" s="17">
        <v>0.30186822608784702</v>
      </c>
      <c r="J653" s="17">
        <v>0.36604080941248102</v>
      </c>
      <c r="K653" s="17"/>
      <c r="L653" s="17">
        <v>0.29918845440887898</v>
      </c>
      <c r="M653" s="17">
        <v>0.30533904776519699</v>
      </c>
      <c r="N653" s="17">
        <v>0.2631916869607</v>
      </c>
      <c r="O653" s="17">
        <v>0.257625332812221</v>
      </c>
      <c r="P653" s="17"/>
      <c r="Q653" s="17">
        <v>0.36147649451969699</v>
      </c>
      <c r="R653" s="17">
        <v>0.34555375262964499</v>
      </c>
      <c r="S653" s="17">
        <v>0.26402544265533101</v>
      </c>
      <c r="T653" s="17">
        <v>0.24244226901074101</v>
      </c>
      <c r="U653" s="17">
        <v>0.25498646605043601</v>
      </c>
      <c r="V653" s="17">
        <v>0.30274505319898498</v>
      </c>
      <c r="W653" s="17">
        <v>0.183042604916624</v>
      </c>
      <c r="X653" s="17">
        <v>0.15532458040455299</v>
      </c>
      <c r="Y653" s="17">
        <v>0.27856019091561601</v>
      </c>
      <c r="Z653" s="17"/>
      <c r="AA653" s="17">
        <v>0.26680504916023201</v>
      </c>
      <c r="AB653" s="17">
        <v>0.25144492014043102</v>
      </c>
      <c r="AC653" s="17">
        <v>0.33340631421090799</v>
      </c>
      <c r="AD653" s="17">
        <v>0.33182678359873302</v>
      </c>
      <c r="AE653" s="17">
        <v>0.129725325640694</v>
      </c>
      <c r="AF653" s="17"/>
      <c r="AG653" s="17">
        <v>0.27166685673169</v>
      </c>
      <c r="AH653" s="17">
        <v>0.29579533249055701</v>
      </c>
      <c r="AI653" s="17"/>
      <c r="AJ653" s="17">
        <v>0.233782091712571</v>
      </c>
      <c r="AK653" s="17">
        <v>0.24793269262026099</v>
      </c>
      <c r="AL653" s="17">
        <v>0.326233949301385</v>
      </c>
      <c r="AM653" s="17">
        <v>0.32500719785527898</v>
      </c>
      <c r="AN653" s="17"/>
      <c r="AO653" s="17">
        <v>0.23949452210720301</v>
      </c>
      <c r="AP653" s="17">
        <v>0.271035300560241</v>
      </c>
      <c r="AQ653" s="17">
        <v>0.30727771714955698</v>
      </c>
      <c r="AR653" s="17"/>
      <c r="AS653" s="17">
        <v>0.32897019676324701</v>
      </c>
      <c r="AT653" s="17">
        <v>0.26510032548816798</v>
      </c>
      <c r="AU653" s="17">
        <v>0.209992512625129</v>
      </c>
      <c r="AV653" s="17">
        <v>0.156663103657318</v>
      </c>
      <c r="AW653" s="17">
        <v>0.25359112097567599</v>
      </c>
      <c r="AX653" s="17"/>
      <c r="AY653" s="17">
        <v>0.35185242798285699</v>
      </c>
      <c r="AZ653" s="17">
        <v>0.27488922566590401</v>
      </c>
      <c r="BA653" s="17">
        <v>0.24795886373672199</v>
      </c>
    </row>
    <row r="654" spans="2:53" x14ac:dyDescent="0.35">
      <c r="B654" t="s">
        <v>95</v>
      </c>
      <c r="C654" s="17">
        <v>0.207853756960723</v>
      </c>
      <c r="D654" s="17">
        <v>0.14414929053799</v>
      </c>
      <c r="E654" s="17">
        <v>0.27149546831340698</v>
      </c>
      <c r="F654" s="17"/>
      <c r="G654" s="17">
        <v>0.39458450777281701</v>
      </c>
      <c r="H654" s="17">
        <v>0.231089690648624</v>
      </c>
      <c r="I654" s="17">
        <v>0.16540396148360401</v>
      </c>
      <c r="J654" s="17">
        <v>3.16489582647939E-2</v>
      </c>
      <c r="K654" s="17"/>
      <c r="L654" s="17">
        <v>0.14535487335007699</v>
      </c>
      <c r="M654" s="17">
        <v>0.16787618432329801</v>
      </c>
      <c r="N654" s="17">
        <v>0.28067626485640002</v>
      </c>
      <c r="O654" s="17">
        <v>0.25767683488278798</v>
      </c>
      <c r="P654" s="17"/>
      <c r="Q654" s="17">
        <v>7.0199842534236501E-2</v>
      </c>
      <c r="R654" s="17">
        <v>0.106509336133971</v>
      </c>
      <c r="S654" s="17">
        <v>0.24783531277777701</v>
      </c>
      <c r="T654" s="17">
        <v>0.290654142223706</v>
      </c>
      <c r="U654" s="17">
        <v>0.18950738802400299</v>
      </c>
      <c r="V654" s="17">
        <v>0.208885763857033</v>
      </c>
      <c r="W654" s="17">
        <v>0.32037771659747499</v>
      </c>
      <c r="X654" s="17">
        <v>0.53637200225470205</v>
      </c>
      <c r="Y654" s="17">
        <v>0.213111088901492</v>
      </c>
      <c r="Z654" s="17"/>
      <c r="AA654" s="17">
        <v>0.26427348802904199</v>
      </c>
      <c r="AB654" s="17">
        <v>0.25863162103945703</v>
      </c>
      <c r="AC654" s="17">
        <v>8.85418674768393E-2</v>
      </c>
      <c r="AD654" s="17">
        <v>0.103807533910244</v>
      </c>
      <c r="AE654" s="17">
        <v>0.58425454058923798</v>
      </c>
      <c r="AF654" s="17"/>
      <c r="AG654" s="17">
        <v>0.23310947167190499</v>
      </c>
      <c r="AH654" s="17">
        <v>0.18024610015658399</v>
      </c>
      <c r="AI654" s="17"/>
      <c r="AJ654" s="17">
        <v>0.273246999339881</v>
      </c>
      <c r="AK654" s="17">
        <v>0.286886548190808</v>
      </c>
      <c r="AL654" s="17">
        <v>0.102762482618429</v>
      </c>
      <c r="AM654" s="17">
        <v>0.16187795940497801</v>
      </c>
      <c r="AN654" s="17"/>
      <c r="AO654" s="17">
        <v>0.29600799857555898</v>
      </c>
      <c r="AP654" s="17">
        <v>0.28897605822344502</v>
      </c>
      <c r="AQ654" s="17">
        <v>0.132620570954876</v>
      </c>
      <c r="AR654" s="17"/>
      <c r="AS654" s="17">
        <v>7.1455672057915504E-2</v>
      </c>
      <c r="AT654" s="17">
        <v>0.29498666054980199</v>
      </c>
      <c r="AU654" s="17">
        <v>0.25968162853320997</v>
      </c>
      <c r="AV654" s="17">
        <v>0.61286369075740599</v>
      </c>
      <c r="AW654" s="17">
        <v>0.28746055860266301</v>
      </c>
      <c r="AX654" s="17"/>
      <c r="AY654" s="17">
        <v>5.2642875240352403E-2</v>
      </c>
      <c r="AZ654" s="17">
        <v>0.25886975776787102</v>
      </c>
      <c r="BA654" s="17">
        <v>0.21717694835325299</v>
      </c>
    </row>
    <row r="655" spans="2:53" x14ac:dyDescent="0.35">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row>
    <row r="656" spans="2:53" x14ac:dyDescent="0.35">
      <c r="B656" s="6" t="s">
        <v>334</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row>
    <row r="657" spans="2:53" x14ac:dyDescent="0.35">
      <c r="B657" s="24" t="s">
        <v>84</v>
      </c>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row>
    <row r="658" spans="2:53" x14ac:dyDescent="0.35">
      <c r="B658" t="s">
        <v>308</v>
      </c>
      <c r="C658" s="17">
        <v>0.26707767239392999</v>
      </c>
      <c r="D658" s="17">
        <v>0.23295547797236199</v>
      </c>
      <c r="E658" s="17">
        <v>0.30116625314880602</v>
      </c>
      <c r="F658" s="17"/>
      <c r="G658" s="17">
        <v>0.25774570182272599</v>
      </c>
      <c r="H658" s="17">
        <v>0.26094673238203803</v>
      </c>
      <c r="I658" s="17">
        <v>0.30295048867014002</v>
      </c>
      <c r="J658" s="17">
        <v>0.19176558786531001</v>
      </c>
      <c r="K658" s="17"/>
      <c r="L658" s="17">
        <v>0.26176166689281199</v>
      </c>
      <c r="M658" s="17">
        <v>0.31233668292028</v>
      </c>
      <c r="N658" s="17">
        <v>0.236687087782464</v>
      </c>
      <c r="O658" s="17">
        <v>0.25356161253539999</v>
      </c>
      <c r="P658" s="17"/>
      <c r="Q658" s="17">
        <v>0.30716880235468003</v>
      </c>
      <c r="R658" s="17">
        <v>0.205056647438633</v>
      </c>
      <c r="S658" s="17">
        <v>0.34375981264188099</v>
      </c>
      <c r="T658" s="17">
        <v>0.292679874612497</v>
      </c>
      <c r="U658" s="17">
        <v>0.32789699578700099</v>
      </c>
      <c r="V658" s="17">
        <v>0.20437175356433901</v>
      </c>
      <c r="W658" s="17">
        <v>0.24829801120874001</v>
      </c>
      <c r="X658" s="17">
        <v>0.25886942575539201</v>
      </c>
      <c r="Y658" s="17">
        <v>0.24076676806615999</v>
      </c>
      <c r="Z658" s="17"/>
      <c r="AA658" s="17">
        <v>0.221805489431117</v>
      </c>
      <c r="AB658" s="17">
        <v>0.2494906683842</v>
      </c>
      <c r="AC658" s="17">
        <v>0.27064066895030398</v>
      </c>
      <c r="AD658" s="17">
        <v>0.295825099946806</v>
      </c>
      <c r="AE658" s="17">
        <v>0.45594820660241703</v>
      </c>
      <c r="AF658" s="17"/>
      <c r="AG658" s="17">
        <v>0.27190703151464102</v>
      </c>
      <c r="AH658" s="17">
        <v>0.26179857850515198</v>
      </c>
      <c r="AI658" s="17"/>
      <c r="AJ658" s="17">
        <v>0.24594437041744899</v>
      </c>
      <c r="AK658" s="17">
        <v>0.27925034761311701</v>
      </c>
      <c r="AL658" s="17">
        <v>0.22891597506220501</v>
      </c>
      <c r="AM658" s="17">
        <v>0.30727172764299199</v>
      </c>
      <c r="AN658" s="17"/>
      <c r="AO658" s="17">
        <v>0.29897312375637197</v>
      </c>
      <c r="AP658" s="17">
        <v>0.29828029704241799</v>
      </c>
      <c r="AQ658" s="17">
        <v>0.236632448617594</v>
      </c>
      <c r="AR658" s="17"/>
      <c r="AS658" s="17">
        <v>0.25666965818983001</v>
      </c>
      <c r="AT658" s="17">
        <v>0.30630731443074799</v>
      </c>
      <c r="AU658" s="17">
        <v>0.31102863523303398</v>
      </c>
      <c r="AV658" s="17">
        <v>0.45396196150995899</v>
      </c>
      <c r="AW658" s="17">
        <v>0.19223621435920701</v>
      </c>
      <c r="AX658" s="17"/>
      <c r="AY658" s="17">
        <v>0.21842289157316599</v>
      </c>
      <c r="AZ658" s="17">
        <v>0.29668026221065202</v>
      </c>
      <c r="BA658" s="17">
        <v>0.289171310748708</v>
      </c>
    </row>
    <row r="659" spans="2:53" x14ac:dyDescent="0.35">
      <c r="B659" t="s">
        <v>309</v>
      </c>
      <c r="C659" s="17">
        <v>0.442568598182076</v>
      </c>
      <c r="D659" s="17">
        <v>0.45089726101181199</v>
      </c>
      <c r="E659" s="17">
        <v>0.43424813989196898</v>
      </c>
      <c r="F659" s="17"/>
      <c r="G659" s="17">
        <v>0.40327419265581199</v>
      </c>
      <c r="H659" s="17">
        <v>0.45481900118043</v>
      </c>
      <c r="I659" s="17">
        <v>0.45382853776663001</v>
      </c>
      <c r="J659" s="17">
        <v>0.40072723262460802</v>
      </c>
      <c r="K659" s="17"/>
      <c r="L659" s="17">
        <v>0.44250852514476902</v>
      </c>
      <c r="M659" s="17">
        <v>0.41161505775039797</v>
      </c>
      <c r="N659" s="17">
        <v>0.48919127356265502</v>
      </c>
      <c r="O659" s="17">
        <v>0.43556747916913102</v>
      </c>
      <c r="P659" s="17"/>
      <c r="Q659" s="17">
        <v>0.36098124945482502</v>
      </c>
      <c r="R659" s="17">
        <v>0.49642743960365499</v>
      </c>
      <c r="S659" s="17">
        <v>0.39465363631903899</v>
      </c>
      <c r="T659" s="17">
        <v>0.418594402591839</v>
      </c>
      <c r="U659" s="17">
        <v>0.39805119335752098</v>
      </c>
      <c r="V659" s="17">
        <v>0.46159487458276199</v>
      </c>
      <c r="W659" s="17">
        <v>0.49665673167538399</v>
      </c>
      <c r="X659" s="17">
        <v>0.49473976318110602</v>
      </c>
      <c r="Y659" s="17">
        <v>0.49441568918762702</v>
      </c>
      <c r="Z659" s="17"/>
      <c r="AA659" s="17">
        <v>0.44033816393407899</v>
      </c>
      <c r="AB659" s="17">
        <v>0.49234429964784598</v>
      </c>
      <c r="AC659" s="17">
        <v>0.41208125012841801</v>
      </c>
      <c r="AD659" s="17">
        <v>0.44817973637958503</v>
      </c>
      <c r="AE659" s="17">
        <v>0.48107969273003398</v>
      </c>
      <c r="AF659" s="17"/>
      <c r="AG659" s="17">
        <v>0.42609593756058101</v>
      </c>
      <c r="AH659" s="17">
        <v>0.46057527771144002</v>
      </c>
      <c r="AI659" s="17"/>
      <c r="AJ659" s="17">
        <v>0.43177851536781298</v>
      </c>
      <c r="AK659" s="17">
        <v>0.41658109157145701</v>
      </c>
      <c r="AL659" s="17">
        <v>0.48954415494055098</v>
      </c>
      <c r="AM659" s="17">
        <v>0.43707145293352401</v>
      </c>
      <c r="AN659" s="17"/>
      <c r="AO659" s="17">
        <v>0.39446567541350602</v>
      </c>
      <c r="AP659" s="17">
        <v>0.45546651643813801</v>
      </c>
      <c r="AQ659" s="17">
        <v>0.46216051939445202</v>
      </c>
      <c r="AR659" s="17"/>
      <c r="AS659" s="17">
        <v>0.446669089086147</v>
      </c>
      <c r="AT659" s="17">
        <v>0.457988970322036</v>
      </c>
      <c r="AU659" s="17">
        <v>0.38322090894384497</v>
      </c>
      <c r="AV659" s="17">
        <v>0.46529815773634497</v>
      </c>
      <c r="AW659" s="17">
        <v>0.40485489588720203</v>
      </c>
      <c r="AX659" s="17"/>
      <c r="AY659" s="17">
        <v>0.46131476201254501</v>
      </c>
      <c r="AZ659" s="17">
        <v>0.44586277975049599</v>
      </c>
      <c r="BA659" s="17">
        <v>0.40924046093355898</v>
      </c>
    </row>
    <row r="660" spans="2:53" x14ac:dyDescent="0.35">
      <c r="B660" t="s">
        <v>310</v>
      </c>
      <c r="C660" s="17">
        <v>0.17682929316645399</v>
      </c>
      <c r="D660" s="17">
        <v>0.188684560814804</v>
      </c>
      <c r="E660" s="17">
        <v>0.16498570410507701</v>
      </c>
      <c r="F660" s="17"/>
      <c r="G660" s="17">
        <v>0.204665626030376</v>
      </c>
      <c r="H660" s="17">
        <v>0.18466338049066899</v>
      </c>
      <c r="I660" s="17">
        <v>0.14073851134375101</v>
      </c>
      <c r="J660" s="17">
        <v>0.22479001017625</v>
      </c>
      <c r="K660" s="17"/>
      <c r="L660" s="17">
        <v>0.182950519755774</v>
      </c>
      <c r="M660" s="17">
        <v>0.14969272513649301</v>
      </c>
      <c r="N660" s="17">
        <v>0.183881455340693</v>
      </c>
      <c r="O660" s="17">
        <v>0.19294181366048199</v>
      </c>
      <c r="P660" s="17"/>
      <c r="Q660" s="17">
        <v>0.233068515474257</v>
      </c>
      <c r="R660" s="17">
        <v>0.15520679336215901</v>
      </c>
      <c r="S660" s="17">
        <v>0.14494269932610601</v>
      </c>
      <c r="T660" s="17">
        <v>0.20247118427986199</v>
      </c>
      <c r="U660" s="17">
        <v>0.166046440297034</v>
      </c>
      <c r="V660" s="17">
        <v>0.170192249620542</v>
      </c>
      <c r="W660" s="17">
        <v>0.178076140990125</v>
      </c>
      <c r="X660" s="17">
        <v>0.14000851260806099</v>
      </c>
      <c r="Y660" s="17">
        <v>0.15612469064215301</v>
      </c>
      <c r="Z660" s="17"/>
      <c r="AA660" s="17">
        <v>0.221465080264453</v>
      </c>
      <c r="AB660" s="17">
        <v>0.16481032289644101</v>
      </c>
      <c r="AC660" s="17">
        <v>0.15067805005229101</v>
      </c>
      <c r="AD660" s="17">
        <v>0.18607755089262401</v>
      </c>
      <c r="AE660" s="17">
        <v>0</v>
      </c>
      <c r="AF660" s="17"/>
      <c r="AG660" s="17">
        <v>0.20548952609605001</v>
      </c>
      <c r="AH660" s="17">
        <v>0.14550007189137101</v>
      </c>
      <c r="AI660" s="17"/>
      <c r="AJ660" s="17">
        <v>0.199799658801707</v>
      </c>
      <c r="AK660" s="17">
        <v>0.18357427877688801</v>
      </c>
      <c r="AL660" s="17">
        <v>0.19391979915579</v>
      </c>
      <c r="AM660" s="17">
        <v>0.134135343383495</v>
      </c>
      <c r="AN660" s="17"/>
      <c r="AO660" s="17">
        <v>0.18532689311460601</v>
      </c>
      <c r="AP660" s="17">
        <v>0.173163713951623</v>
      </c>
      <c r="AQ660" s="17">
        <v>0.173763882265458</v>
      </c>
      <c r="AR660" s="17"/>
      <c r="AS660" s="17">
        <v>0.157721173251965</v>
      </c>
      <c r="AT660" s="17">
        <v>0.14700427180044301</v>
      </c>
      <c r="AU660" s="17">
        <v>0.23081633134424401</v>
      </c>
      <c r="AV660" s="17">
        <v>8.0739880753695994E-2</v>
      </c>
      <c r="AW660" s="17">
        <v>0.261632518616572</v>
      </c>
      <c r="AX660" s="17"/>
      <c r="AY660" s="17">
        <v>0.163027763794349</v>
      </c>
      <c r="AZ660" s="17">
        <v>0.16428079975801099</v>
      </c>
      <c r="BA660" s="17">
        <v>0.20842278687876001</v>
      </c>
    </row>
    <row r="661" spans="2:53" x14ac:dyDescent="0.35">
      <c r="B661" t="s">
        <v>311</v>
      </c>
      <c r="C661" s="17">
        <v>6.8447663365244299E-2</v>
      </c>
      <c r="D661" s="17">
        <v>8.1531734278167095E-2</v>
      </c>
      <c r="E661" s="17">
        <v>5.5376481529536503E-2</v>
      </c>
      <c r="F661" s="17"/>
      <c r="G661" s="17">
        <v>7.7222103726858296E-2</v>
      </c>
      <c r="H661" s="17">
        <v>5.2546731786641099E-2</v>
      </c>
      <c r="I661" s="17">
        <v>6.9345468346174402E-2</v>
      </c>
      <c r="J661" s="17">
        <v>0.12224957792772199</v>
      </c>
      <c r="K661" s="17"/>
      <c r="L661" s="17">
        <v>7.8594466431554905E-2</v>
      </c>
      <c r="M661" s="17">
        <v>7.8424500872818395E-2</v>
      </c>
      <c r="N661" s="17">
        <v>4.56872393719715E-2</v>
      </c>
      <c r="O661" s="17">
        <v>6.3416168813292803E-2</v>
      </c>
      <c r="P661" s="17"/>
      <c r="Q661" s="17">
        <v>6.0993519565657899E-2</v>
      </c>
      <c r="R661" s="17">
        <v>9.1304640409908502E-2</v>
      </c>
      <c r="S661" s="17">
        <v>6.5799686516692102E-2</v>
      </c>
      <c r="T661" s="17">
        <v>5.32335997584516E-2</v>
      </c>
      <c r="U661" s="17">
        <v>6.0026507182687198E-2</v>
      </c>
      <c r="V661" s="17">
        <v>0.100653206172479</v>
      </c>
      <c r="W661" s="17">
        <v>4.8417509395451301E-2</v>
      </c>
      <c r="X661" s="17">
        <v>5.0784241657083402E-2</v>
      </c>
      <c r="Y661" s="17">
        <v>6.5495376798792193E-2</v>
      </c>
      <c r="Z661" s="17"/>
      <c r="AA661" s="17">
        <v>6.4709348702548006E-2</v>
      </c>
      <c r="AB661" s="17">
        <v>5.2573910350938398E-2</v>
      </c>
      <c r="AC661" s="17">
        <v>0.11512546161903001</v>
      </c>
      <c r="AD661" s="17">
        <v>2.6676303301747799E-2</v>
      </c>
      <c r="AE661" s="17">
        <v>0</v>
      </c>
      <c r="AF661" s="17"/>
      <c r="AG661" s="17">
        <v>5.8178508862832101E-2</v>
      </c>
      <c r="AH661" s="17">
        <v>7.96731343690701E-2</v>
      </c>
      <c r="AI661" s="17"/>
      <c r="AJ661" s="17">
        <v>6.4516478656893E-2</v>
      </c>
      <c r="AK661" s="17">
        <v>7.1864321635942904E-2</v>
      </c>
      <c r="AL661" s="17">
        <v>4.67633742419198E-2</v>
      </c>
      <c r="AM661" s="17">
        <v>8.7836430831670004E-2</v>
      </c>
      <c r="AN661" s="17"/>
      <c r="AO661" s="17">
        <v>7.0985418434990302E-2</v>
      </c>
      <c r="AP661" s="17">
        <v>5.3306737751748698E-2</v>
      </c>
      <c r="AQ661" s="17">
        <v>7.4919204335129594E-2</v>
      </c>
      <c r="AR661" s="17"/>
      <c r="AS661" s="17">
        <v>9.1559977715121699E-2</v>
      </c>
      <c r="AT661" s="17">
        <v>5.3353174716874098E-2</v>
      </c>
      <c r="AU661" s="17">
        <v>6.1257966624983E-2</v>
      </c>
      <c r="AV661" s="17">
        <v>0</v>
      </c>
      <c r="AW661" s="17">
        <v>6.8214790047995993E-2</v>
      </c>
      <c r="AX661" s="17"/>
      <c r="AY661" s="17">
        <v>8.5342964049865702E-2</v>
      </c>
      <c r="AZ661" s="17">
        <v>6.5522312597222396E-2</v>
      </c>
      <c r="BA661" s="17">
        <v>6.2696889547823695E-2</v>
      </c>
    </row>
    <row r="662" spans="2:53" x14ac:dyDescent="0.35">
      <c r="B662" t="s">
        <v>312</v>
      </c>
      <c r="C662" s="17">
        <v>2.5533206558430999E-2</v>
      </c>
      <c r="D662" s="17">
        <v>2.91326390762017E-2</v>
      </c>
      <c r="E662" s="17">
        <v>2.1937319830342999E-2</v>
      </c>
      <c r="F662" s="17"/>
      <c r="G662" s="17">
        <v>1.5661474818030999E-2</v>
      </c>
      <c r="H662" s="17">
        <v>2.2029797901976102E-2</v>
      </c>
      <c r="I662" s="17">
        <v>2.51625628223104E-2</v>
      </c>
      <c r="J662" s="17">
        <v>5.2490835259714402E-2</v>
      </c>
      <c r="K662" s="17"/>
      <c r="L662" s="17">
        <v>2.3702591979441499E-2</v>
      </c>
      <c r="M662" s="17">
        <v>3.3330755442075401E-2</v>
      </c>
      <c r="N662" s="17">
        <v>1.7739540358353401E-2</v>
      </c>
      <c r="O662" s="17">
        <v>2.63613785470516E-2</v>
      </c>
      <c r="P662" s="17"/>
      <c r="Q662" s="17">
        <v>3.04641371851113E-2</v>
      </c>
      <c r="R662" s="17">
        <v>2.4411308149615799E-2</v>
      </c>
      <c r="S662" s="17">
        <v>2.1101321829989299E-2</v>
      </c>
      <c r="T662" s="17">
        <v>2.2712549552086101E-2</v>
      </c>
      <c r="U662" s="17">
        <v>3.60705314055937E-2</v>
      </c>
      <c r="V662" s="17">
        <v>3.1395082830153298E-2</v>
      </c>
      <c r="W662" s="17">
        <v>0</v>
      </c>
      <c r="X662" s="17">
        <v>1.8532685599452699E-2</v>
      </c>
      <c r="Y662" s="17">
        <v>3.5510862188319801E-2</v>
      </c>
      <c r="Z662" s="17"/>
      <c r="AA662" s="17">
        <v>2.3019855642375301E-2</v>
      </c>
      <c r="AB662" s="17">
        <v>1.4625391212311699E-2</v>
      </c>
      <c r="AC662" s="17">
        <v>3.33872383401227E-2</v>
      </c>
      <c r="AD662" s="17">
        <v>3.5550459028628099E-2</v>
      </c>
      <c r="AE662" s="17">
        <v>6.2972100667549005E-2</v>
      </c>
      <c r="AF662" s="17"/>
      <c r="AG662" s="17">
        <v>2.0157698034028299E-2</v>
      </c>
      <c r="AH662" s="17">
        <v>3.1409310093276702E-2</v>
      </c>
      <c r="AI662" s="17"/>
      <c r="AJ662" s="17">
        <v>2.6531854925483399E-2</v>
      </c>
      <c r="AK662" s="17">
        <v>2.79988377353186E-2</v>
      </c>
      <c r="AL662" s="17">
        <v>2.0473958814244499E-2</v>
      </c>
      <c r="AM662" s="17">
        <v>2.66186842977531E-2</v>
      </c>
      <c r="AN662" s="17"/>
      <c r="AO662" s="17">
        <v>2.5007899676926199E-2</v>
      </c>
      <c r="AP662" s="17">
        <v>8.5327213091117397E-3</v>
      </c>
      <c r="AQ662" s="17">
        <v>3.3589481362355199E-2</v>
      </c>
      <c r="AR662" s="17"/>
      <c r="AS662" s="17">
        <v>3.8844100414872303E-2</v>
      </c>
      <c r="AT662" s="17">
        <v>1.4029337594188101E-2</v>
      </c>
      <c r="AU662" s="17">
        <v>1.3676157853894901E-2</v>
      </c>
      <c r="AV662" s="17">
        <v>0</v>
      </c>
      <c r="AW662" s="17">
        <v>3.2788069669525001E-2</v>
      </c>
      <c r="AX662" s="17"/>
      <c r="AY662" s="17">
        <v>5.25273859784001E-2</v>
      </c>
      <c r="AZ662" s="17">
        <v>1.3921050592761299E-2</v>
      </c>
      <c r="BA662" s="17">
        <v>2.0847345840362401E-2</v>
      </c>
    </row>
    <row r="663" spans="2:53" x14ac:dyDescent="0.35">
      <c r="B663" t="s">
        <v>313</v>
      </c>
      <c r="C663" s="17">
        <v>1.9543566333865E-2</v>
      </c>
      <c r="D663" s="17">
        <v>1.6798326846653298E-2</v>
      </c>
      <c r="E663" s="17">
        <v>2.2286101494268799E-2</v>
      </c>
      <c r="F663" s="17"/>
      <c r="G663" s="17">
        <v>4.1430900946196197E-2</v>
      </c>
      <c r="H663" s="17">
        <v>2.4994356258246302E-2</v>
      </c>
      <c r="I663" s="17">
        <v>7.9744310509946899E-3</v>
      </c>
      <c r="J663" s="17">
        <v>7.9767561463953193E-3</v>
      </c>
      <c r="K663" s="17"/>
      <c r="L663" s="17">
        <v>1.04822297956489E-2</v>
      </c>
      <c r="M663" s="17">
        <v>1.4600277877935001E-2</v>
      </c>
      <c r="N663" s="17">
        <v>2.6813403583863301E-2</v>
      </c>
      <c r="O663" s="17">
        <v>2.8151547274642301E-2</v>
      </c>
      <c r="P663" s="17"/>
      <c r="Q663" s="17">
        <v>7.3237759654696697E-3</v>
      </c>
      <c r="R663" s="17">
        <v>2.7593171036028701E-2</v>
      </c>
      <c r="S663" s="17">
        <v>2.97428433662928E-2</v>
      </c>
      <c r="T663" s="17">
        <v>1.0308389205265301E-2</v>
      </c>
      <c r="U663" s="17">
        <v>1.19083319701622E-2</v>
      </c>
      <c r="V663" s="17">
        <v>3.1792833229723497E-2</v>
      </c>
      <c r="W663" s="17">
        <v>2.8551606730299401E-2</v>
      </c>
      <c r="X663" s="17">
        <v>3.7065371198905399E-2</v>
      </c>
      <c r="Y663" s="17">
        <v>7.6866131169480304E-3</v>
      </c>
      <c r="Z663" s="17"/>
      <c r="AA663" s="17">
        <v>2.86620620254271E-2</v>
      </c>
      <c r="AB663" s="17">
        <v>2.6155407508263499E-2</v>
      </c>
      <c r="AC663" s="17">
        <v>1.8087330909834699E-2</v>
      </c>
      <c r="AD663" s="17">
        <v>7.6908504506085704E-3</v>
      </c>
      <c r="AE663" s="17">
        <v>0</v>
      </c>
      <c r="AF663" s="17"/>
      <c r="AG663" s="17">
        <v>1.8171297931867201E-2</v>
      </c>
      <c r="AH663" s="17">
        <v>2.1043627429690698E-2</v>
      </c>
      <c r="AI663" s="17"/>
      <c r="AJ663" s="17">
        <v>3.1429121830654397E-2</v>
      </c>
      <c r="AK663" s="17">
        <v>2.0731122667276201E-2</v>
      </c>
      <c r="AL663" s="17">
        <v>2.0382737785290199E-2</v>
      </c>
      <c r="AM663" s="17">
        <v>7.0663609105651301E-3</v>
      </c>
      <c r="AN663" s="17"/>
      <c r="AO663" s="17">
        <v>2.52409896035991E-2</v>
      </c>
      <c r="AP663" s="17">
        <v>1.12500135069612E-2</v>
      </c>
      <c r="AQ663" s="17">
        <v>1.8934464025011599E-2</v>
      </c>
      <c r="AR663" s="17"/>
      <c r="AS663" s="17">
        <v>8.5360013420640295E-3</v>
      </c>
      <c r="AT663" s="17">
        <v>2.1316931135711099E-2</v>
      </c>
      <c r="AU663" s="17">
        <v>0</v>
      </c>
      <c r="AV663" s="17">
        <v>0</v>
      </c>
      <c r="AW663" s="17">
        <v>4.0273511419498302E-2</v>
      </c>
      <c r="AX663" s="17"/>
      <c r="AY663" s="17">
        <v>1.9364232591674899E-2</v>
      </c>
      <c r="AZ663" s="17">
        <v>1.3732795090857499E-2</v>
      </c>
      <c r="BA663" s="17">
        <v>9.6212060507865297E-3</v>
      </c>
    </row>
    <row r="664" spans="2:53" x14ac:dyDescent="0.35">
      <c r="B664" t="s">
        <v>314</v>
      </c>
      <c r="C664" s="17">
        <v>0.70964627057600604</v>
      </c>
      <c r="D664" s="17">
        <v>0.68385273898417398</v>
      </c>
      <c r="E664" s="17">
        <v>0.73541439304077505</v>
      </c>
      <c r="F664" s="17"/>
      <c r="G664" s="17">
        <v>0.66101989447853904</v>
      </c>
      <c r="H664" s="17">
        <v>0.71576573356246798</v>
      </c>
      <c r="I664" s="17">
        <v>0.75677902643676997</v>
      </c>
      <c r="J664" s="17">
        <v>0.59249282048991803</v>
      </c>
      <c r="K664" s="17"/>
      <c r="L664" s="17">
        <v>0.70427019203758101</v>
      </c>
      <c r="M664" s="17">
        <v>0.72395174067067802</v>
      </c>
      <c r="N664" s="17">
        <v>0.72587836134511896</v>
      </c>
      <c r="O664" s="17">
        <v>0.68912909170453096</v>
      </c>
      <c r="P664" s="17"/>
      <c r="Q664" s="17">
        <v>0.66815005180950404</v>
      </c>
      <c r="R664" s="17">
        <v>0.70148408704228804</v>
      </c>
      <c r="S664" s="17">
        <v>0.73841344896091998</v>
      </c>
      <c r="T664" s="17">
        <v>0.711274277204335</v>
      </c>
      <c r="U664" s="17">
        <v>0.72594818914452297</v>
      </c>
      <c r="V664" s="17">
        <v>0.66596662814710195</v>
      </c>
      <c r="W664" s="17">
        <v>0.744954742884124</v>
      </c>
      <c r="X664" s="17">
        <v>0.75360918893649798</v>
      </c>
      <c r="Y664" s="17">
        <v>0.73518245725378695</v>
      </c>
      <c r="Z664" s="17"/>
      <c r="AA664" s="17">
        <v>0.66214365336519598</v>
      </c>
      <c r="AB664" s="17">
        <v>0.74183496803204596</v>
      </c>
      <c r="AC664" s="17">
        <v>0.68272191907872104</v>
      </c>
      <c r="AD664" s="17">
        <v>0.74400483632639103</v>
      </c>
      <c r="AE664" s="17">
        <v>0.93702789933245101</v>
      </c>
      <c r="AF664" s="17"/>
      <c r="AG664" s="17">
        <v>0.69800296907522197</v>
      </c>
      <c r="AH664" s="17">
        <v>0.722373856216591</v>
      </c>
      <c r="AI664" s="17"/>
      <c r="AJ664" s="17">
        <v>0.67772288578526196</v>
      </c>
      <c r="AK664" s="17">
        <v>0.69583143918457502</v>
      </c>
      <c r="AL664" s="17">
        <v>0.71846013000275599</v>
      </c>
      <c r="AM664" s="17">
        <v>0.74434318057651605</v>
      </c>
      <c r="AN664" s="17"/>
      <c r="AO664" s="17">
        <v>0.69343879916987805</v>
      </c>
      <c r="AP664" s="17">
        <v>0.75374681348055494</v>
      </c>
      <c r="AQ664" s="17">
        <v>0.69879296801204605</v>
      </c>
      <c r="AR664" s="17"/>
      <c r="AS664" s="17">
        <v>0.70333874727597701</v>
      </c>
      <c r="AT664" s="17">
        <v>0.764296284752783</v>
      </c>
      <c r="AU664" s="17">
        <v>0.69424954417687901</v>
      </c>
      <c r="AV664" s="17">
        <v>0.91926011924630402</v>
      </c>
      <c r="AW664" s="17">
        <v>0.59709111024640904</v>
      </c>
      <c r="AX664" s="17"/>
      <c r="AY664" s="17">
        <v>0.67973765358571003</v>
      </c>
      <c r="AZ664" s="17">
        <v>0.74254304196114795</v>
      </c>
      <c r="BA664" s="17">
        <v>0.69841177168226698</v>
      </c>
    </row>
    <row r="665" spans="2:53" x14ac:dyDescent="0.35">
      <c r="B665" t="s">
        <v>315</v>
      </c>
      <c r="C665" s="17">
        <v>9.3980869923675298E-2</v>
      </c>
      <c r="D665" s="17">
        <v>0.110664373354369</v>
      </c>
      <c r="E665" s="17">
        <v>7.7313801359879503E-2</v>
      </c>
      <c r="F665" s="17"/>
      <c r="G665" s="17">
        <v>9.2883578544889295E-2</v>
      </c>
      <c r="H665" s="17">
        <v>7.4576529688617194E-2</v>
      </c>
      <c r="I665" s="17">
        <v>9.4508031168484802E-2</v>
      </c>
      <c r="J665" s="17">
        <v>0.17474041318743699</v>
      </c>
      <c r="K665" s="17"/>
      <c r="L665" s="17">
        <v>0.102297058410996</v>
      </c>
      <c r="M665" s="17">
        <v>0.111755256314894</v>
      </c>
      <c r="N665" s="17">
        <v>6.34267797303249E-2</v>
      </c>
      <c r="O665" s="17">
        <v>8.9777547360344406E-2</v>
      </c>
      <c r="P665" s="17"/>
      <c r="Q665" s="17">
        <v>9.1457656750769306E-2</v>
      </c>
      <c r="R665" s="17">
        <v>0.115715948559524</v>
      </c>
      <c r="S665" s="17">
        <v>8.6901008346681394E-2</v>
      </c>
      <c r="T665" s="17">
        <v>7.5946149310537697E-2</v>
      </c>
      <c r="U665" s="17">
        <v>9.6097038588280906E-2</v>
      </c>
      <c r="V665" s="17">
        <v>0.13204828900263299</v>
      </c>
      <c r="W665" s="17">
        <v>4.8417509395451301E-2</v>
      </c>
      <c r="X665" s="17">
        <v>6.9316927256536098E-2</v>
      </c>
      <c r="Y665" s="17">
        <v>0.101006238987112</v>
      </c>
      <c r="Z665" s="17"/>
      <c r="AA665" s="17">
        <v>8.7729204344923303E-2</v>
      </c>
      <c r="AB665" s="17">
        <v>6.7199301563250102E-2</v>
      </c>
      <c r="AC665" s="17">
        <v>0.14851269995915301</v>
      </c>
      <c r="AD665" s="17">
        <v>6.2226762330375898E-2</v>
      </c>
      <c r="AE665" s="17">
        <v>6.2972100667549005E-2</v>
      </c>
      <c r="AF665" s="17"/>
      <c r="AG665" s="17">
        <v>7.8336206896860397E-2</v>
      </c>
      <c r="AH665" s="17">
        <v>0.111082444462347</v>
      </c>
      <c r="AI665" s="17"/>
      <c r="AJ665" s="17">
        <v>9.1048333582376406E-2</v>
      </c>
      <c r="AK665" s="17">
        <v>9.9863159371261501E-2</v>
      </c>
      <c r="AL665" s="17">
        <v>6.7237333056164306E-2</v>
      </c>
      <c r="AM665" s="17">
        <v>0.114455115129423</v>
      </c>
      <c r="AN665" s="17"/>
      <c r="AO665" s="17">
        <v>9.5993318111916498E-2</v>
      </c>
      <c r="AP665" s="17">
        <v>6.1839459060860399E-2</v>
      </c>
      <c r="AQ665" s="17">
        <v>0.10850868569748499</v>
      </c>
      <c r="AR665" s="17"/>
      <c r="AS665" s="17">
        <v>0.13040407812999399</v>
      </c>
      <c r="AT665" s="17">
        <v>6.7382512311062195E-2</v>
      </c>
      <c r="AU665" s="17">
        <v>7.4934124478877803E-2</v>
      </c>
      <c r="AV665" s="17">
        <v>0</v>
      </c>
      <c r="AW665" s="17">
        <v>0.101002859717521</v>
      </c>
      <c r="AX665" s="17"/>
      <c r="AY665" s="17">
        <v>0.137870350028266</v>
      </c>
      <c r="AZ665" s="17">
        <v>7.9443363189983698E-2</v>
      </c>
      <c r="BA665" s="17">
        <v>8.3544235388186006E-2</v>
      </c>
    </row>
    <row r="666" spans="2:53" x14ac:dyDescent="0.35">
      <c r="B666" t="s">
        <v>95</v>
      </c>
      <c r="C666" s="17">
        <v>0.615665400652331</v>
      </c>
      <c r="D666" s="17">
        <v>0.57318836562980502</v>
      </c>
      <c r="E666" s="17">
        <v>0.65810059168089496</v>
      </c>
      <c r="F666" s="17"/>
      <c r="G666" s="17">
        <v>0.56813631593364899</v>
      </c>
      <c r="H666" s="17">
        <v>0.64118920387385103</v>
      </c>
      <c r="I666" s="17">
        <v>0.66227099526828503</v>
      </c>
      <c r="J666" s="17">
        <v>0.41775240730248098</v>
      </c>
      <c r="K666" s="17"/>
      <c r="L666" s="17">
        <v>0.601973133626585</v>
      </c>
      <c r="M666" s="17">
        <v>0.612196484355784</v>
      </c>
      <c r="N666" s="17">
        <v>0.66245158161479401</v>
      </c>
      <c r="O666" s="17">
        <v>0.59935154434418603</v>
      </c>
      <c r="P666" s="17"/>
      <c r="Q666" s="17">
        <v>0.57669239505873504</v>
      </c>
      <c r="R666" s="17">
        <v>0.58576813848276399</v>
      </c>
      <c r="S666" s="17">
        <v>0.65151244061423796</v>
      </c>
      <c r="T666" s="17">
        <v>0.635328127893797</v>
      </c>
      <c r="U666" s="17">
        <v>0.62985115055624197</v>
      </c>
      <c r="V666" s="17">
        <v>0.53391833914446896</v>
      </c>
      <c r="W666" s="17">
        <v>0.69653723348867302</v>
      </c>
      <c r="X666" s="17">
        <v>0.68429226167996204</v>
      </c>
      <c r="Y666" s="17">
        <v>0.63417621826667503</v>
      </c>
      <c r="Z666" s="17"/>
      <c r="AA666" s="17">
        <v>0.57441444902027305</v>
      </c>
      <c r="AB666" s="17">
        <v>0.67463566646879602</v>
      </c>
      <c r="AC666" s="17">
        <v>0.53420921911956898</v>
      </c>
      <c r="AD666" s="17">
        <v>0.68177807399601498</v>
      </c>
      <c r="AE666" s="17">
        <v>0.87405579866490202</v>
      </c>
      <c r="AF666" s="17"/>
      <c r="AG666" s="17">
        <v>0.61966676217836203</v>
      </c>
      <c r="AH666" s="17">
        <v>0.61129141175424395</v>
      </c>
      <c r="AI666" s="17"/>
      <c r="AJ666" s="17">
        <v>0.586674552202886</v>
      </c>
      <c r="AK666" s="17">
        <v>0.59596827981331302</v>
      </c>
      <c r="AL666" s="17">
        <v>0.65122279694659102</v>
      </c>
      <c r="AM666" s="17">
        <v>0.62988806544709297</v>
      </c>
      <c r="AN666" s="17"/>
      <c r="AO666" s="17">
        <v>0.59744548105796202</v>
      </c>
      <c r="AP666" s="17">
        <v>0.69190735441969498</v>
      </c>
      <c r="AQ666" s="17">
        <v>0.59028428231456098</v>
      </c>
      <c r="AR666" s="17"/>
      <c r="AS666" s="17">
        <v>0.57293466914598301</v>
      </c>
      <c r="AT666" s="17">
        <v>0.69691377244172104</v>
      </c>
      <c r="AU666" s="17">
        <v>0.61931541969800097</v>
      </c>
      <c r="AV666" s="17">
        <v>0.91926011924630402</v>
      </c>
      <c r="AW666" s="17">
        <v>0.496088250528888</v>
      </c>
      <c r="AX666" s="17"/>
      <c r="AY666" s="17">
        <v>0.54186730355744495</v>
      </c>
      <c r="AZ666" s="17">
        <v>0.66309967877116405</v>
      </c>
      <c r="BA666" s="17">
        <v>0.61486753629408097</v>
      </c>
    </row>
    <row r="667" spans="2:53" x14ac:dyDescent="0.35">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row>
    <row r="668" spans="2:53" x14ac:dyDescent="0.35">
      <c r="B668" s="6" t="s">
        <v>335</v>
      </c>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row>
    <row r="669" spans="2:53" x14ac:dyDescent="0.35">
      <c r="B669" s="24" t="s">
        <v>84</v>
      </c>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row>
    <row r="670" spans="2:53" x14ac:dyDescent="0.35">
      <c r="B670" t="s">
        <v>308</v>
      </c>
      <c r="C670" s="17">
        <v>0.25884285752205599</v>
      </c>
      <c r="D670" s="17">
        <v>0.20536381473446699</v>
      </c>
      <c r="E670" s="17">
        <v>0.31226921827234499</v>
      </c>
      <c r="F670" s="17"/>
      <c r="G670" s="17">
        <v>0.30110780656231401</v>
      </c>
      <c r="H670" s="17">
        <v>0.24344585884772499</v>
      </c>
      <c r="I670" s="17">
        <v>0.29285325764557602</v>
      </c>
      <c r="J670" s="17">
        <v>0.16978254331906301</v>
      </c>
      <c r="K670" s="17"/>
      <c r="L670" s="17">
        <v>0.25477329180501002</v>
      </c>
      <c r="M670" s="17">
        <v>0.26733450458150199</v>
      </c>
      <c r="N670" s="17">
        <v>0.25821368856981203</v>
      </c>
      <c r="O670" s="17">
        <v>0.25199571566270501</v>
      </c>
      <c r="P670" s="17"/>
      <c r="Q670" s="17">
        <v>0.28131113043386002</v>
      </c>
      <c r="R670" s="17">
        <v>0.20989301894010101</v>
      </c>
      <c r="S670" s="17">
        <v>0.30269646150586599</v>
      </c>
      <c r="T670" s="17">
        <v>0.21505194811613401</v>
      </c>
      <c r="U670" s="17">
        <v>0.33493435489679402</v>
      </c>
      <c r="V670" s="17">
        <v>0.23395962413565299</v>
      </c>
      <c r="W670" s="17">
        <v>0.261452776491367</v>
      </c>
      <c r="X670" s="17">
        <v>0.29325663838907101</v>
      </c>
      <c r="Y670" s="17">
        <v>0.24879440696629401</v>
      </c>
      <c r="Z670" s="17"/>
      <c r="AA670" s="17">
        <v>0.25540126412325198</v>
      </c>
      <c r="AB670" s="17">
        <v>0.22580230896244699</v>
      </c>
      <c r="AC670" s="17">
        <v>0.248183017671154</v>
      </c>
      <c r="AD670" s="17">
        <v>0.25037030271347099</v>
      </c>
      <c r="AE670" s="17">
        <v>0.51569853545415101</v>
      </c>
      <c r="AF670" s="17"/>
      <c r="AG670" s="17">
        <v>0.26900283495060301</v>
      </c>
      <c r="AH670" s="17">
        <v>0.24773673072292299</v>
      </c>
      <c r="AI670" s="17"/>
      <c r="AJ670" s="17">
        <v>0.26910641700348797</v>
      </c>
      <c r="AK670" s="17">
        <v>0.240584706934512</v>
      </c>
      <c r="AL670" s="17">
        <v>0.224820969194822</v>
      </c>
      <c r="AM670" s="17">
        <v>0.29954234849568101</v>
      </c>
      <c r="AN670" s="17"/>
      <c r="AO670" s="17">
        <v>0.289907146632013</v>
      </c>
      <c r="AP670" s="17">
        <v>0.25062284746234798</v>
      </c>
      <c r="AQ670" s="17">
        <v>0.243789328481438</v>
      </c>
      <c r="AR670" s="17"/>
      <c r="AS670" s="17">
        <v>0.23968697241789899</v>
      </c>
      <c r="AT670" s="17">
        <v>0.268408117495882</v>
      </c>
      <c r="AU670" s="17">
        <v>0.33775063353055701</v>
      </c>
      <c r="AV670" s="17">
        <v>0.38590710483534602</v>
      </c>
      <c r="AW670" s="17">
        <v>0.24372553605797001</v>
      </c>
      <c r="AX670" s="17"/>
      <c r="AY670" s="17">
        <v>0.24781518615324599</v>
      </c>
      <c r="AZ670" s="17">
        <v>0.27097474654828502</v>
      </c>
      <c r="BA670" s="17">
        <v>0.25603965963283898</v>
      </c>
    </row>
    <row r="671" spans="2:53" x14ac:dyDescent="0.35">
      <c r="B671" t="s">
        <v>309</v>
      </c>
      <c r="C671" s="17">
        <v>0.418769614231981</v>
      </c>
      <c r="D671" s="17">
        <v>0.399905356338215</v>
      </c>
      <c r="E671" s="17">
        <v>0.437615289004468</v>
      </c>
      <c r="F671" s="17"/>
      <c r="G671" s="17">
        <v>0.39523453989287299</v>
      </c>
      <c r="H671" s="17">
        <v>0.42389666403980802</v>
      </c>
      <c r="I671" s="17">
        <v>0.41899362690196801</v>
      </c>
      <c r="J671" s="17">
        <v>0.42321847673332902</v>
      </c>
      <c r="K671" s="17"/>
      <c r="L671" s="17">
        <v>0.39351459783100401</v>
      </c>
      <c r="M671" s="17">
        <v>0.39409107372966001</v>
      </c>
      <c r="N671" s="17">
        <v>0.456773951069188</v>
      </c>
      <c r="O671" s="17">
        <v>0.43994197610763502</v>
      </c>
      <c r="P671" s="17"/>
      <c r="Q671" s="17">
        <v>0.44468434755027703</v>
      </c>
      <c r="R671" s="17">
        <v>0.40517607509027098</v>
      </c>
      <c r="S671" s="17">
        <v>0.44135256037103998</v>
      </c>
      <c r="T671" s="17">
        <v>0.45877514808938602</v>
      </c>
      <c r="U671" s="17">
        <v>0.41274648232566802</v>
      </c>
      <c r="V671" s="17">
        <v>0.388994648606384</v>
      </c>
      <c r="W671" s="17">
        <v>0.36782209018802497</v>
      </c>
      <c r="X671" s="17">
        <v>0.39558356862323202</v>
      </c>
      <c r="Y671" s="17">
        <v>0.425821228939185</v>
      </c>
      <c r="Z671" s="17"/>
      <c r="AA671" s="17">
        <v>0.39729560264481201</v>
      </c>
      <c r="AB671" s="17">
        <v>0.48434941943735599</v>
      </c>
      <c r="AC671" s="17">
        <v>0.363328100105623</v>
      </c>
      <c r="AD671" s="17">
        <v>0.46869316877092598</v>
      </c>
      <c r="AE671" s="17">
        <v>0.28247587420607301</v>
      </c>
      <c r="AF671" s="17"/>
      <c r="AG671" s="17">
        <v>0.42463974796952503</v>
      </c>
      <c r="AH671" s="17">
        <v>0.412352823439331</v>
      </c>
      <c r="AI671" s="17"/>
      <c r="AJ671" s="17">
        <v>0.38124839926063803</v>
      </c>
      <c r="AK671" s="17">
        <v>0.44741179589789098</v>
      </c>
      <c r="AL671" s="17">
        <v>0.442966699372499</v>
      </c>
      <c r="AM671" s="17">
        <v>0.40004830877561598</v>
      </c>
      <c r="AN671" s="17"/>
      <c r="AO671" s="17">
        <v>0.40917867758413601</v>
      </c>
      <c r="AP671" s="17">
        <v>0.42515100071671502</v>
      </c>
      <c r="AQ671" s="17">
        <v>0.42227564026929698</v>
      </c>
      <c r="AR671" s="17"/>
      <c r="AS671" s="17">
        <v>0.43049573858293799</v>
      </c>
      <c r="AT671" s="17">
        <v>0.45560570369261899</v>
      </c>
      <c r="AU671" s="17">
        <v>0.31077909511412699</v>
      </c>
      <c r="AV671" s="17">
        <v>0.22181690586726099</v>
      </c>
      <c r="AW671" s="17">
        <v>0.387220179346078</v>
      </c>
      <c r="AX671" s="17"/>
      <c r="AY671" s="17">
        <v>0.38639763429199703</v>
      </c>
      <c r="AZ671" s="17">
        <v>0.44720158122473502</v>
      </c>
      <c r="BA671" s="17">
        <v>0.43766516424007301</v>
      </c>
    </row>
    <row r="672" spans="2:53" x14ac:dyDescent="0.35">
      <c r="B672" t="s">
        <v>310</v>
      </c>
      <c r="C672" s="17">
        <v>0.192591176017395</v>
      </c>
      <c r="D672" s="17">
        <v>0.23561379989723499</v>
      </c>
      <c r="E672" s="17">
        <v>0.14961093358938901</v>
      </c>
      <c r="F672" s="17"/>
      <c r="G672" s="17">
        <v>0.21252451875438699</v>
      </c>
      <c r="H672" s="17">
        <v>0.19861557796148999</v>
      </c>
      <c r="I672" s="17">
        <v>0.16923571437436499</v>
      </c>
      <c r="J672" s="17">
        <v>0.217466259230819</v>
      </c>
      <c r="K672" s="17"/>
      <c r="L672" s="17">
        <v>0.21826781628478401</v>
      </c>
      <c r="M672" s="17">
        <v>0.18316460868849599</v>
      </c>
      <c r="N672" s="17">
        <v>0.153190216176637</v>
      </c>
      <c r="O672" s="17">
        <v>0.210107243914607</v>
      </c>
      <c r="P672" s="17"/>
      <c r="Q672" s="17">
        <v>0.174594321347596</v>
      </c>
      <c r="R672" s="17">
        <v>0.221038023753208</v>
      </c>
      <c r="S672" s="17">
        <v>0.16870999531116501</v>
      </c>
      <c r="T672" s="17">
        <v>0.23592025909460501</v>
      </c>
      <c r="U672" s="17">
        <v>0.13362266825612301</v>
      </c>
      <c r="V672" s="17">
        <v>0.21236911586176899</v>
      </c>
      <c r="W672" s="17">
        <v>0.22697621859068701</v>
      </c>
      <c r="X672" s="17">
        <v>0.172977950715614</v>
      </c>
      <c r="Y672" s="17">
        <v>0.16739449821036301</v>
      </c>
      <c r="Z672" s="17"/>
      <c r="AA672" s="17">
        <v>0.21580628610347799</v>
      </c>
      <c r="AB672" s="17">
        <v>0.17881516187629101</v>
      </c>
      <c r="AC672" s="17">
        <v>0.21198833192629701</v>
      </c>
      <c r="AD672" s="17">
        <v>0.19320355806120201</v>
      </c>
      <c r="AE672" s="17">
        <v>7.0429625696104101E-2</v>
      </c>
      <c r="AF672" s="17"/>
      <c r="AG672" s="17">
        <v>0.18876772591394</v>
      </c>
      <c r="AH672" s="17">
        <v>0.19677068546589299</v>
      </c>
      <c r="AI672" s="17"/>
      <c r="AJ672" s="17">
        <v>0.20461007613382901</v>
      </c>
      <c r="AK672" s="17">
        <v>0.18590713929769401</v>
      </c>
      <c r="AL672" s="17">
        <v>0.22254832448445</v>
      </c>
      <c r="AM672" s="17">
        <v>0.162057090826522</v>
      </c>
      <c r="AN672" s="17"/>
      <c r="AO672" s="17">
        <v>0.17948774047801599</v>
      </c>
      <c r="AP672" s="17">
        <v>0.19755365008502901</v>
      </c>
      <c r="AQ672" s="17">
        <v>0.196554928700195</v>
      </c>
      <c r="AR672" s="17"/>
      <c r="AS672" s="17">
        <v>0.174160798304582</v>
      </c>
      <c r="AT672" s="17">
        <v>0.170677496906672</v>
      </c>
      <c r="AU672" s="17">
        <v>0.21104150969654001</v>
      </c>
      <c r="AV672" s="17">
        <v>0.150197369286517</v>
      </c>
      <c r="AW672" s="17">
        <v>0.24409655090759899</v>
      </c>
      <c r="AX672" s="17"/>
      <c r="AY672" s="17">
        <v>0.178809737261833</v>
      </c>
      <c r="AZ672" s="17">
        <v>0.177111609566067</v>
      </c>
      <c r="BA672" s="17">
        <v>0.22004798274688001</v>
      </c>
    </row>
    <row r="673" spans="2:53" x14ac:dyDescent="0.35">
      <c r="B673" t="s">
        <v>311</v>
      </c>
      <c r="C673" s="17">
        <v>8.8220850097004894E-2</v>
      </c>
      <c r="D673" s="17">
        <v>0.114261905522622</v>
      </c>
      <c r="E673" s="17">
        <v>6.2205447633403299E-2</v>
      </c>
      <c r="F673" s="17"/>
      <c r="G673" s="17">
        <v>4.6983634025233201E-2</v>
      </c>
      <c r="H673" s="17">
        <v>9.5666375438745593E-2</v>
      </c>
      <c r="I673" s="17">
        <v>8.6044049364938494E-2</v>
      </c>
      <c r="J673" s="17">
        <v>0.110433904353472</v>
      </c>
      <c r="K673" s="17"/>
      <c r="L673" s="17">
        <v>8.9239839281242503E-2</v>
      </c>
      <c r="M673" s="17">
        <v>0.10965203366927199</v>
      </c>
      <c r="N673" s="17">
        <v>8.8346751868463594E-2</v>
      </c>
      <c r="O673" s="17">
        <v>6.5074000704375495E-2</v>
      </c>
      <c r="P673" s="17"/>
      <c r="Q673" s="17">
        <v>5.3415254536872098E-2</v>
      </c>
      <c r="R673" s="17">
        <v>0.112129144413447</v>
      </c>
      <c r="S673" s="17">
        <v>7.6062779535444505E-2</v>
      </c>
      <c r="T673" s="17">
        <v>6.7540095147789095E-2</v>
      </c>
      <c r="U673" s="17">
        <v>9.49587599978787E-2</v>
      </c>
      <c r="V673" s="17">
        <v>0.123879564984312</v>
      </c>
      <c r="W673" s="17">
        <v>9.6329220224050896E-2</v>
      </c>
      <c r="X673" s="17">
        <v>0.10311099511214999</v>
      </c>
      <c r="Y673" s="17">
        <v>8.5665794264364895E-2</v>
      </c>
      <c r="Z673" s="17"/>
      <c r="AA673" s="17">
        <v>0.109029769747701</v>
      </c>
      <c r="AB673" s="17">
        <v>6.3881796253270701E-2</v>
      </c>
      <c r="AC673" s="17">
        <v>0.119643682076994</v>
      </c>
      <c r="AD673" s="17">
        <v>4.4005846500869902E-2</v>
      </c>
      <c r="AE673" s="17">
        <v>6.8423863976122101E-2</v>
      </c>
      <c r="AF673" s="17"/>
      <c r="AG673" s="17">
        <v>7.9126058387402595E-2</v>
      </c>
      <c r="AH673" s="17">
        <v>9.81625956027323E-2</v>
      </c>
      <c r="AI673" s="17"/>
      <c r="AJ673" s="17">
        <v>0.11556559023502801</v>
      </c>
      <c r="AK673" s="17">
        <v>7.5345458662987294E-2</v>
      </c>
      <c r="AL673" s="17">
        <v>8.2570536278161105E-2</v>
      </c>
      <c r="AM673" s="17">
        <v>8.2698358972666003E-2</v>
      </c>
      <c r="AN673" s="17"/>
      <c r="AO673" s="17">
        <v>8.6519041135901406E-2</v>
      </c>
      <c r="AP673" s="17">
        <v>7.0399133937281297E-2</v>
      </c>
      <c r="AQ673" s="17">
        <v>9.82469645583052E-2</v>
      </c>
      <c r="AR673" s="17"/>
      <c r="AS673" s="17">
        <v>0.11227913425574799</v>
      </c>
      <c r="AT673" s="17">
        <v>7.4370361142146596E-2</v>
      </c>
      <c r="AU673" s="17">
        <v>0.113050645627293</v>
      </c>
      <c r="AV673" s="17">
        <v>0.24207862001087599</v>
      </c>
      <c r="AW673" s="17">
        <v>7.5930038576819403E-2</v>
      </c>
      <c r="AX673" s="17"/>
      <c r="AY673" s="17">
        <v>0.12716120940297901</v>
      </c>
      <c r="AZ673" s="17">
        <v>7.7009458673299794E-2</v>
      </c>
      <c r="BA673" s="17">
        <v>7.5924355824706899E-2</v>
      </c>
    </row>
    <row r="674" spans="2:53" x14ac:dyDescent="0.35">
      <c r="B674" t="s">
        <v>312</v>
      </c>
      <c r="C674" s="17">
        <v>2.8026290515051799E-2</v>
      </c>
      <c r="D674" s="17">
        <v>3.2163499540521001E-2</v>
      </c>
      <c r="E674" s="17">
        <v>2.3893157041216299E-2</v>
      </c>
      <c r="F674" s="17"/>
      <c r="G674" s="17">
        <v>1.48393907212432E-2</v>
      </c>
      <c r="H674" s="17">
        <v>1.98292795557268E-2</v>
      </c>
      <c r="I674" s="17">
        <v>2.7417999248148601E-2</v>
      </c>
      <c r="J674" s="17">
        <v>7.9098816363316393E-2</v>
      </c>
      <c r="K674" s="17"/>
      <c r="L674" s="17">
        <v>3.3724045318437403E-2</v>
      </c>
      <c r="M674" s="17">
        <v>3.8566477587956602E-2</v>
      </c>
      <c r="N674" s="17">
        <v>2.3379977461374601E-2</v>
      </c>
      <c r="O674" s="17">
        <v>1.5111781420870401E-2</v>
      </c>
      <c r="P674" s="17"/>
      <c r="Q674" s="17">
        <v>4.5994946131394002E-2</v>
      </c>
      <c r="R674" s="17">
        <v>3.4728975547411403E-2</v>
      </c>
      <c r="S674" s="17">
        <v>1.1178203276485299E-2</v>
      </c>
      <c r="T674" s="17">
        <v>2.2712549552086101E-2</v>
      </c>
      <c r="U674" s="17">
        <v>1.1829402553373201E-2</v>
      </c>
      <c r="V674" s="17">
        <v>3.3052602137932902E-2</v>
      </c>
      <c r="W674" s="17">
        <v>0</v>
      </c>
      <c r="X674" s="17">
        <v>1.6538161560480401E-2</v>
      </c>
      <c r="Y674" s="17">
        <v>4.4424151125543702E-2</v>
      </c>
      <c r="Z674" s="17"/>
      <c r="AA674" s="17">
        <v>1.20669063857958E-2</v>
      </c>
      <c r="AB674" s="17">
        <v>2.2935363611605399E-2</v>
      </c>
      <c r="AC674" s="17">
        <v>4.2102165826032802E-2</v>
      </c>
      <c r="AD674" s="17">
        <v>3.6036273502921899E-2</v>
      </c>
      <c r="AE674" s="17">
        <v>6.2972100667549005E-2</v>
      </c>
      <c r="AF674" s="17"/>
      <c r="AG674" s="17">
        <v>2.49068896486613E-2</v>
      </c>
      <c r="AH674" s="17">
        <v>3.1436186039240303E-2</v>
      </c>
      <c r="AI674" s="17"/>
      <c r="AJ674" s="17">
        <v>2.1576038973220999E-2</v>
      </c>
      <c r="AK674" s="17">
        <v>3.1083945884688501E-2</v>
      </c>
      <c r="AL674" s="17">
        <v>1.53978637965273E-2</v>
      </c>
      <c r="AM674" s="17">
        <v>4.1866022364584497E-2</v>
      </c>
      <c r="AN674" s="17"/>
      <c r="AO674" s="17">
        <v>1.7220400960009801E-2</v>
      </c>
      <c r="AP674" s="17">
        <v>4.44196017293223E-2</v>
      </c>
      <c r="AQ674" s="17">
        <v>2.6636727543470198E-2</v>
      </c>
      <c r="AR674" s="17"/>
      <c r="AS674" s="17">
        <v>4.0425735809346698E-2</v>
      </c>
      <c r="AT674" s="17">
        <v>1.2840529419578301E-2</v>
      </c>
      <c r="AU674" s="17">
        <v>2.73781160314822E-2</v>
      </c>
      <c r="AV674" s="17">
        <v>0</v>
      </c>
      <c r="AW674" s="17">
        <v>2.8065571694187001E-2</v>
      </c>
      <c r="AX674" s="17"/>
      <c r="AY674" s="17">
        <v>5.4819858844886299E-2</v>
      </c>
      <c r="AZ674" s="17">
        <v>1.2966013719118799E-2</v>
      </c>
      <c r="BA674" s="17">
        <v>1.03228375555011E-2</v>
      </c>
    </row>
    <row r="675" spans="2:53" x14ac:dyDescent="0.35">
      <c r="B675" t="s">
        <v>313</v>
      </c>
      <c r="C675" s="17">
        <v>1.3549211616510799E-2</v>
      </c>
      <c r="D675" s="17">
        <v>1.2691623966939399E-2</v>
      </c>
      <c r="E675" s="17">
        <v>1.44059544591786E-2</v>
      </c>
      <c r="F675" s="17"/>
      <c r="G675" s="17">
        <v>2.931011004395E-2</v>
      </c>
      <c r="H675" s="17">
        <v>1.8546244156504198E-2</v>
      </c>
      <c r="I675" s="17">
        <v>5.4553524650034404E-3</v>
      </c>
      <c r="J675" s="17">
        <v>0</v>
      </c>
      <c r="K675" s="17"/>
      <c r="L675" s="17">
        <v>1.04804094795214E-2</v>
      </c>
      <c r="M675" s="17">
        <v>7.1913017431129702E-3</v>
      </c>
      <c r="N675" s="17">
        <v>2.0095414854524901E-2</v>
      </c>
      <c r="O675" s="17">
        <v>1.77692821898068E-2</v>
      </c>
      <c r="P675" s="17"/>
      <c r="Q675" s="17">
        <v>0</v>
      </c>
      <c r="R675" s="17">
        <v>1.7034762255561799E-2</v>
      </c>
      <c r="S675" s="17">
        <v>0</v>
      </c>
      <c r="T675" s="17">
        <v>0</v>
      </c>
      <c r="U675" s="17">
        <v>1.19083319701622E-2</v>
      </c>
      <c r="V675" s="17">
        <v>7.7444442739501599E-3</v>
      </c>
      <c r="W675" s="17">
        <v>4.7419694505869303E-2</v>
      </c>
      <c r="X675" s="17">
        <v>1.8532685599452699E-2</v>
      </c>
      <c r="Y675" s="17">
        <v>2.7899920494250101E-2</v>
      </c>
      <c r="Z675" s="17"/>
      <c r="AA675" s="17">
        <v>1.0400170994961599E-2</v>
      </c>
      <c r="AB675" s="17">
        <v>2.4215949859030798E-2</v>
      </c>
      <c r="AC675" s="17">
        <v>1.4754702393899199E-2</v>
      </c>
      <c r="AD675" s="17">
        <v>7.6908504506085704E-3</v>
      </c>
      <c r="AE675" s="17">
        <v>0</v>
      </c>
      <c r="AF675" s="17"/>
      <c r="AG675" s="17">
        <v>1.3556743129867601E-2</v>
      </c>
      <c r="AH675" s="17">
        <v>1.35409787298811E-2</v>
      </c>
      <c r="AI675" s="17"/>
      <c r="AJ675" s="17">
        <v>7.8934783937958906E-3</v>
      </c>
      <c r="AK675" s="17">
        <v>1.9666953322227499E-2</v>
      </c>
      <c r="AL675" s="17">
        <v>1.16956068735409E-2</v>
      </c>
      <c r="AM675" s="17">
        <v>1.3787870564930801E-2</v>
      </c>
      <c r="AN675" s="17"/>
      <c r="AO675" s="17">
        <v>1.7686993209924E-2</v>
      </c>
      <c r="AP675" s="17">
        <v>1.18537660693045E-2</v>
      </c>
      <c r="AQ675" s="17">
        <v>1.24964104472948E-2</v>
      </c>
      <c r="AR675" s="17"/>
      <c r="AS675" s="17">
        <v>2.9516206294856401E-3</v>
      </c>
      <c r="AT675" s="17">
        <v>1.80977913431026E-2</v>
      </c>
      <c r="AU675" s="17">
        <v>0</v>
      </c>
      <c r="AV675" s="17">
        <v>0</v>
      </c>
      <c r="AW675" s="17">
        <v>2.0962123417346299E-2</v>
      </c>
      <c r="AX675" s="17"/>
      <c r="AY675" s="17">
        <v>4.9963740450589197E-3</v>
      </c>
      <c r="AZ675" s="17">
        <v>1.4736590268494399E-2</v>
      </c>
      <c r="BA675" s="17">
        <v>0</v>
      </c>
    </row>
    <row r="676" spans="2:53" x14ac:dyDescent="0.35">
      <c r="B676" t="s">
        <v>314</v>
      </c>
      <c r="C676" s="17">
        <v>0.67761247175403705</v>
      </c>
      <c r="D676" s="17">
        <v>0.60526917107268197</v>
      </c>
      <c r="E676" s="17">
        <v>0.74988450727681299</v>
      </c>
      <c r="F676" s="17"/>
      <c r="G676" s="17">
        <v>0.696342346455187</v>
      </c>
      <c r="H676" s="17">
        <v>0.66734252288753304</v>
      </c>
      <c r="I676" s="17">
        <v>0.71184688454754397</v>
      </c>
      <c r="J676" s="17">
        <v>0.59300102005239197</v>
      </c>
      <c r="K676" s="17"/>
      <c r="L676" s="17">
        <v>0.64828788963601502</v>
      </c>
      <c r="M676" s="17">
        <v>0.661425578311163</v>
      </c>
      <c r="N676" s="17">
        <v>0.71498763963899903</v>
      </c>
      <c r="O676" s="17">
        <v>0.69193769177034004</v>
      </c>
      <c r="P676" s="17"/>
      <c r="Q676" s="17">
        <v>0.72599547798413799</v>
      </c>
      <c r="R676" s="17">
        <v>0.61506909403037202</v>
      </c>
      <c r="S676" s="17">
        <v>0.74404902187690503</v>
      </c>
      <c r="T676" s="17">
        <v>0.67382709620551995</v>
      </c>
      <c r="U676" s="17">
        <v>0.74768083722246304</v>
      </c>
      <c r="V676" s="17">
        <v>0.62295427274203696</v>
      </c>
      <c r="W676" s="17">
        <v>0.62927486667939303</v>
      </c>
      <c r="X676" s="17">
        <v>0.68884020701230297</v>
      </c>
      <c r="Y676" s="17">
        <v>0.67461563590547802</v>
      </c>
      <c r="Z676" s="17"/>
      <c r="AA676" s="17">
        <v>0.65269686676806304</v>
      </c>
      <c r="AB676" s="17">
        <v>0.71015172839980201</v>
      </c>
      <c r="AC676" s="17">
        <v>0.61151111777677802</v>
      </c>
      <c r="AD676" s="17">
        <v>0.71906347148439798</v>
      </c>
      <c r="AE676" s="17">
        <v>0.79817440966022501</v>
      </c>
      <c r="AF676" s="17"/>
      <c r="AG676" s="17">
        <v>0.69364258292012804</v>
      </c>
      <c r="AH676" s="17">
        <v>0.66008955416225401</v>
      </c>
      <c r="AI676" s="17"/>
      <c r="AJ676" s="17">
        <v>0.65035481626412694</v>
      </c>
      <c r="AK676" s="17">
        <v>0.68799650283240299</v>
      </c>
      <c r="AL676" s="17">
        <v>0.66778766856731997</v>
      </c>
      <c r="AM676" s="17">
        <v>0.69959065727129699</v>
      </c>
      <c r="AN676" s="17"/>
      <c r="AO676" s="17">
        <v>0.69908582421614895</v>
      </c>
      <c r="AP676" s="17">
        <v>0.67577384817906305</v>
      </c>
      <c r="AQ676" s="17">
        <v>0.66606496875073495</v>
      </c>
      <c r="AR676" s="17"/>
      <c r="AS676" s="17">
        <v>0.67018271100083704</v>
      </c>
      <c r="AT676" s="17">
        <v>0.72401382118850099</v>
      </c>
      <c r="AU676" s="17">
        <v>0.64852972864468506</v>
      </c>
      <c r="AV676" s="17">
        <v>0.60772401070260695</v>
      </c>
      <c r="AW676" s="17">
        <v>0.63094571540404798</v>
      </c>
      <c r="AX676" s="17"/>
      <c r="AY676" s="17">
        <v>0.63421282044524296</v>
      </c>
      <c r="AZ676" s="17">
        <v>0.71817632777301998</v>
      </c>
      <c r="BA676" s="17">
        <v>0.69370482387291199</v>
      </c>
    </row>
    <row r="677" spans="2:53" x14ac:dyDescent="0.35">
      <c r="B677" t="s">
        <v>315</v>
      </c>
      <c r="C677" s="17">
        <v>0.116247140612057</v>
      </c>
      <c r="D677" s="17">
        <v>0.146425405063143</v>
      </c>
      <c r="E677" s="17">
        <v>8.6098604674619605E-2</v>
      </c>
      <c r="F677" s="17"/>
      <c r="G677" s="17">
        <v>6.1823024746476399E-2</v>
      </c>
      <c r="H677" s="17">
        <v>0.11549565499447199</v>
      </c>
      <c r="I677" s="17">
        <v>0.11346204861308699</v>
      </c>
      <c r="J677" s="17">
        <v>0.189532720716789</v>
      </c>
      <c r="K677" s="17"/>
      <c r="L677" s="17">
        <v>0.12296388459968</v>
      </c>
      <c r="M677" s="17">
        <v>0.14821851125722799</v>
      </c>
      <c r="N677" s="17">
        <v>0.111726729329838</v>
      </c>
      <c r="O677" s="17">
        <v>8.0185782125245894E-2</v>
      </c>
      <c r="P677" s="17"/>
      <c r="Q677" s="17">
        <v>9.9410200668266099E-2</v>
      </c>
      <c r="R677" s="17">
        <v>0.14685811996085901</v>
      </c>
      <c r="S677" s="17">
        <v>8.7240982811929796E-2</v>
      </c>
      <c r="T677" s="17">
        <v>9.0252644699875206E-2</v>
      </c>
      <c r="U677" s="17">
        <v>0.10678816255125199</v>
      </c>
      <c r="V677" s="17">
        <v>0.156932167122245</v>
      </c>
      <c r="W677" s="17">
        <v>9.6329220224050896E-2</v>
      </c>
      <c r="X677" s="17">
        <v>0.11964915667263</v>
      </c>
      <c r="Y677" s="17">
        <v>0.13008994538990901</v>
      </c>
      <c r="Z677" s="17"/>
      <c r="AA677" s="17">
        <v>0.12109667613349701</v>
      </c>
      <c r="AB677" s="17">
        <v>8.6817159864876106E-2</v>
      </c>
      <c r="AC677" s="17">
        <v>0.16174584790302701</v>
      </c>
      <c r="AD677" s="17">
        <v>8.0042120003791795E-2</v>
      </c>
      <c r="AE677" s="17">
        <v>0.13139596464367101</v>
      </c>
      <c r="AF677" s="17"/>
      <c r="AG677" s="17">
        <v>0.104032948036064</v>
      </c>
      <c r="AH677" s="17">
        <v>0.129598781641973</v>
      </c>
      <c r="AI677" s="17"/>
      <c r="AJ677" s="17">
        <v>0.13714162920824899</v>
      </c>
      <c r="AK677" s="17">
        <v>0.10642940454767599</v>
      </c>
      <c r="AL677" s="17">
        <v>9.7968400074688405E-2</v>
      </c>
      <c r="AM677" s="17">
        <v>0.12456438133725101</v>
      </c>
      <c r="AN677" s="17"/>
      <c r="AO677" s="17">
        <v>0.103739442095911</v>
      </c>
      <c r="AP677" s="17">
        <v>0.114818735666604</v>
      </c>
      <c r="AQ677" s="17">
        <v>0.124883692101775</v>
      </c>
      <c r="AR677" s="17"/>
      <c r="AS677" s="17">
        <v>0.15270487006509501</v>
      </c>
      <c r="AT677" s="17">
        <v>8.7210890561724805E-2</v>
      </c>
      <c r="AU677" s="17">
        <v>0.14042876165877499</v>
      </c>
      <c r="AV677" s="17">
        <v>0.24207862001087599</v>
      </c>
      <c r="AW677" s="17">
        <v>0.103995610271006</v>
      </c>
      <c r="AX677" s="17"/>
      <c r="AY677" s="17">
        <v>0.181981068247865</v>
      </c>
      <c r="AZ677" s="17">
        <v>8.9975472392418501E-2</v>
      </c>
      <c r="BA677" s="17">
        <v>8.6247193380208004E-2</v>
      </c>
    </row>
    <row r="678" spans="2:53" x14ac:dyDescent="0.35">
      <c r="B678" t="s">
        <v>95</v>
      </c>
      <c r="C678" s="17">
        <v>0.56136533114197995</v>
      </c>
      <c r="D678" s="17">
        <v>0.45884376600953902</v>
      </c>
      <c r="E678" s="17">
        <v>0.66378590260219295</v>
      </c>
      <c r="F678" s="17"/>
      <c r="G678" s="17">
        <v>0.63451932170871095</v>
      </c>
      <c r="H678" s="17">
        <v>0.55184686789306103</v>
      </c>
      <c r="I678" s="17">
        <v>0.59838483593445702</v>
      </c>
      <c r="J678" s="17">
        <v>0.40346829933560402</v>
      </c>
      <c r="K678" s="17"/>
      <c r="L678" s="17">
        <v>0.52532400503633503</v>
      </c>
      <c r="M678" s="17">
        <v>0.51320706705393404</v>
      </c>
      <c r="N678" s="17">
        <v>0.60326091030916096</v>
      </c>
      <c r="O678" s="17">
        <v>0.61175190964509396</v>
      </c>
      <c r="P678" s="17"/>
      <c r="Q678" s="17">
        <v>0.62658527731587099</v>
      </c>
      <c r="R678" s="17">
        <v>0.46821097406951301</v>
      </c>
      <c r="S678" s="17">
        <v>0.65680803906497598</v>
      </c>
      <c r="T678" s="17">
        <v>0.58357445150564502</v>
      </c>
      <c r="U678" s="17">
        <v>0.64089267467121103</v>
      </c>
      <c r="V678" s="17">
        <v>0.46602210561979202</v>
      </c>
      <c r="W678" s="17">
        <v>0.53294564645534204</v>
      </c>
      <c r="X678" s="17">
        <v>0.56919105033967199</v>
      </c>
      <c r="Y678" s="17">
        <v>0.54452569051556998</v>
      </c>
      <c r="Z678" s="17"/>
      <c r="AA678" s="17">
        <v>0.53160019063456598</v>
      </c>
      <c r="AB678" s="17">
        <v>0.62333456853492597</v>
      </c>
      <c r="AC678" s="17">
        <v>0.44976526987375098</v>
      </c>
      <c r="AD678" s="17">
        <v>0.63902135148060601</v>
      </c>
      <c r="AE678" s="17">
        <v>0.66677844501655403</v>
      </c>
      <c r="AF678" s="17"/>
      <c r="AG678" s="17">
        <v>0.58960963488406404</v>
      </c>
      <c r="AH678" s="17">
        <v>0.53049077252028098</v>
      </c>
      <c r="AI678" s="17"/>
      <c r="AJ678" s="17">
        <v>0.51321318705587804</v>
      </c>
      <c r="AK678" s="17">
        <v>0.58156709828472697</v>
      </c>
      <c r="AL678" s="17">
        <v>0.56981926849263198</v>
      </c>
      <c r="AM678" s="17">
        <v>0.57502627593404698</v>
      </c>
      <c r="AN678" s="17"/>
      <c r="AO678" s="17">
        <v>0.59534638212023705</v>
      </c>
      <c r="AP678" s="17">
        <v>0.56095511251246</v>
      </c>
      <c r="AQ678" s="17">
        <v>0.54118127664895899</v>
      </c>
      <c r="AR678" s="17"/>
      <c r="AS678" s="17">
        <v>0.51747784093574201</v>
      </c>
      <c r="AT678" s="17">
        <v>0.63680293062677595</v>
      </c>
      <c r="AU678" s="17">
        <v>0.50810096698591001</v>
      </c>
      <c r="AV678" s="17">
        <v>0.36564539069173102</v>
      </c>
      <c r="AW678" s="17">
        <v>0.52695010513304197</v>
      </c>
      <c r="AX678" s="17"/>
      <c r="AY678" s="17">
        <v>0.45223175219737799</v>
      </c>
      <c r="AZ678" s="17">
        <v>0.628200855380601</v>
      </c>
      <c r="BA678" s="17">
        <v>0.60745763049270396</v>
      </c>
    </row>
    <row r="679" spans="2:53" x14ac:dyDescent="0.3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row>
    <row r="680" spans="2:53" x14ac:dyDescent="0.35">
      <c r="B680" s="6" t="s">
        <v>336</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row>
    <row r="681" spans="2:53" x14ac:dyDescent="0.35">
      <c r="B681" s="24" t="s">
        <v>84</v>
      </c>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row>
    <row r="682" spans="2:53" x14ac:dyDescent="0.35">
      <c r="B682" t="s">
        <v>308</v>
      </c>
      <c r="C682" s="17">
        <v>0.25883586699158101</v>
      </c>
      <c r="D682" s="17">
        <v>0.208549083805709</v>
      </c>
      <c r="E682" s="17">
        <v>0.30907311282507199</v>
      </c>
      <c r="F682" s="17"/>
      <c r="G682" s="17">
        <v>0.31020190759938499</v>
      </c>
      <c r="H682" s="17">
        <v>0.24814957847235</v>
      </c>
      <c r="I682" s="17">
        <v>0.275656189312801</v>
      </c>
      <c r="J682" s="17">
        <v>0.19322011312284601</v>
      </c>
      <c r="K682" s="17"/>
      <c r="L682" s="17">
        <v>0.24866296538821001</v>
      </c>
      <c r="M682" s="17">
        <v>0.26453099851852002</v>
      </c>
      <c r="N682" s="17">
        <v>0.23665902742794201</v>
      </c>
      <c r="O682" s="17">
        <v>0.280450626219171</v>
      </c>
      <c r="P682" s="17"/>
      <c r="Q682" s="17">
        <v>0.289985161368985</v>
      </c>
      <c r="R682" s="17">
        <v>0.19343681984303401</v>
      </c>
      <c r="S682" s="17">
        <v>0.291508499814847</v>
      </c>
      <c r="T682" s="17">
        <v>0.277552881353748</v>
      </c>
      <c r="U682" s="17">
        <v>0.31242010741612503</v>
      </c>
      <c r="V682" s="17">
        <v>0.201481545202052</v>
      </c>
      <c r="W682" s="17">
        <v>0.24274424955489901</v>
      </c>
      <c r="X682" s="17">
        <v>0.25687116749058297</v>
      </c>
      <c r="Y682" s="17">
        <v>0.28213857928403202</v>
      </c>
      <c r="Z682" s="17"/>
      <c r="AA682" s="17">
        <v>0.25226766193818201</v>
      </c>
      <c r="AB682" s="17">
        <v>0.233973524038669</v>
      </c>
      <c r="AC682" s="17">
        <v>0.262568674446512</v>
      </c>
      <c r="AD682" s="17">
        <v>0.218009832115829</v>
      </c>
      <c r="AE682" s="17">
        <v>0.51569853545415101</v>
      </c>
      <c r="AF682" s="17"/>
      <c r="AG682" s="17">
        <v>0.26498439555762099</v>
      </c>
      <c r="AH682" s="17">
        <v>0.25211475581168002</v>
      </c>
      <c r="AI682" s="17"/>
      <c r="AJ682" s="17">
        <v>0.27124183032440402</v>
      </c>
      <c r="AK682" s="17">
        <v>0.23922247710661401</v>
      </c>
      <c r="AL682" s="17">
        <v>0.23371073840829401</v>
      </c>
      <c r="AM682" s="17">
        <v>0.29106483996265903</v>
      </c>
      <c r="AN682" s="17"/>
      <c r="AO682" s="17">
        <v>0.31072939769963298</v>
      </c>
      <c r="AP682" s="17">
        <v>0.24776129413308501</v>
      </c>
      <c r="AQ682" s="17">
        <v>0.23686700016512799</v>
      </c>
      <c r="AR682" s="17"/>
      <c r="AS682" s="17">
        <v>0.22596101713233699</v>
      </c>
      <c r="AT682" s="17">
        <v>0.27817341882236801</v>
      </c>
      <c r="AU682" s="17">
        <v>0.38400890152169098</v>
      </c>
      <c r="AV682" s="17">
        <v>0.38191938273663101</v>
      </c>
      <c r="AW682" s="17">
        <v>0.252488643289009</v>
      </c>
      <c r="AX682" s="17"/>
      <c r="AY682" s="17">
        <v>0.23586544761449599</v>
      </c>
      <c r="AZ682" s="17">
        <v>0.29175133750695798</v>
      </c>
      <c r="BA682" s="17">
        <v>0.30567576971835397</v>
      </c>
    </row>
    <row r="683" spans="2:53" x14ac:dyDescent="0.35">
      <c r="B683" t="s">
        <v>309</v>
      </c>
      <c r="C683" s="17">
        <v>0.453427648206082</v>
      </c>
      <c r="D683" s="17">
        <v>0.45024284493018801</v>
      </c>
      <c r="E683" s="17">
        <v>0.45660931414225903</v>
      </c>
      <c r="F683" s="17"/>
      <c r="G683" s="17">
        <v>0.44279454494846998</v>
      </c>
      <c r="H683" s="17">
        <v>0.46767452784864999</v>
      </c>
      <c r="I683" s="17">
        <v>0.45566486108729998</v>
      </c>
      <c r="J683" s="17">
        <v>0.398899564370777</v>
      </c>
      <c r="K683" s="17"/>
      <c r="L683" s="17">
        <v>0.43715939635752998</v>
      </c>
      <c r="M683" s="17">
        <v>0.45344196329354702</v>
      </c>
      <c r="N683" s="17">
        <v>0.49436610597341601</v>
      </c>
      <c r="O683" s="17">
        <v>0.43677034026912598</v>
      </c>
      <c r="P683" s="17"/>
      <c r="Q683" s="17">
        <v>0.35477744106116799</v>
      </c>
      <c r="R683" s="17">
        <v>0.49324917762223602</v>
      </c>
      <c r="S683" s="17">
        <v>0.45727160880567502</v>
      </c>
      <c r="T683" s="17">
        <v>0.46411545385764502</v>
      </c>
      <c r="U683" s="17">
        <v>0.50993204483613397</v>
      </c>
      <c r="V683" s="17">
        <v>0.456755912446484</v>
      </c>
      <c r="W683" s="17">
        <v>0.41714721128916599</v>
      </c>
      <c r="X683" s="17">
        <v>0.55353126932452701</v>
      </c>
      <c r="Y683" s="17">
        <v>0.47218004230639499</v>
      </c>
      <c r="Z683" s="17"/>
      <c r="AA683" s="17">
        <v>0.45351654440173</v>
      </c>
      <c r="AB683" s="17">
        <v>0.53072992830723298</v>
      </c>
      <c r="AC683" s="17">
        <v>0.36563545242925599</v>
      </c>
      <c r="AD683" s="17">
        <v>0.50501549336962204</v>
      </c>
      <c r="AE683" s="17">
        <v>0.28247587420607301</v>
      </c>
      <c r="AF683" s="17"/>
      <c r="AG683" s="17">
        <v>0.45790673627533102</v>
      </c>
      <c r="AH683" s="17">
        <v>0.44853144441120102</v>
      </c>
      <c r="AI683" s="17"/>
      <c r="AJ683" s="17">
        <v>0.45230811789616898</v>
      </c>
      <c r="AK683" s="17">
        <v>0.45043290493754801</v>
      </c>
      <c r="AL683" s="17">
        <v>0.48897909193245898</v>
      </c>
      <c r="AM683" s="17">
        <v>0.42557484129645001</v>
      </c>
      <c r="AN683" s="17"/>
      <c r="AO683" s="17">
        <v>0.43458512624259399</v>
      </c>
      <c r="AP683" s="17">
        <v>0.50314143988517301</v>
      </c>
      <c r="AQ683" s="17">
        <v>0.442986903524975</v>
      </c>
      <c r="AR683" s="17"/>
      <c r="AS683" s="17">
        <v>0.43492417369578301</v>
      </c>
      <c r="AT683" s="17">
        <v>0.48922925602821099</v>
      </c>
      <c r="AU683" s="17">
        <v>0.34489183843512999</v>
      </c>
      <c r="AV683" s="17">
        <v>0.38035461064762899</v>
      </c>
      <c r="AW683" s="17">
        <v>0.461411356319608</v>
      </c>
      <c r="AX683" s="17"/>
      <c r="AY683" s="17">
        <v>0.41336908099131697</v>
      </c>
      <c r="AZ683" s="17">
        <v>0.473309448121219</v>
      </c>
      <c r="BA683" s="17">
        <v>0.41906839147435498</v>
      </c>
    </row>
    <row r="684" spans="2:53" x14ac:dyDescent="0.35">
      <c r="B684" t="s">
        <v>310</v>
      </c>
      <c r="C684" s="17">
        <v>0.19246911459768401</v>
      </c>
      <c r="D684" s="17">
        <v>0.22964482375595699</v>
      </c>
      <c r="E684" s="17">
        <v>0.15533002711389199</v>
      </c>
      <c r="F684" s="17"/>
      <c r="G684" s="17">
        <v>0.199582396683056</v>
      </c>
      <c r="H684" s="17">
        <v>0.188290461343118</v>
      </c>
      <c r="I684" s="17">
        <v>0.18182020984802799</v>
      </c>
      <c r="J684" s="17">
        <v>0.23500820393760299</v>
      </c>
      <c r="K684" s="17"/>
      <c r="L684" s="17">
        <v>0.213350350269362</v>
      </c>
      <c r="M684" s="17">
        <v>0.17731336848957099</v>
      </c>
      <c r="N684" s="17">
        <v>0.17895534089839599</v>
      </c>
      <c r="O684" s="17">
        <v>0.198341353338473</v>
      </c>
      <c r="P684" s="17"/>
      <c r="Q684" s="17">
        <v>0.22567296900960801</v>
      </c>
      <c r="R684" s="17">
        <v>0.191062493982815</v>
      </c>
      <c r="S684" s="17">
        <v>0.19718105122002599</v>
      </c>
      <c r="T684" s="17">
        <v>0.203256612730629</v>
      </c>
      <c r="U684" s="17">
        <v>0.11750402217292399</v>
      </c>
      <c r="V684" s="17">
        <v>0.20390526967228201</v>
      </c>
      <c r="W684" s="17">
        <v>0.27363577676259299</v>
      </c>
      <c r="X684" s="17">
        <v>0.13881332152780601</v>
      </c>
      <c r="Y684" s="17">
        <v>0.138534000748576</v>
      </c>
      <c r="Z684" s="17"/>
      <c r="AA684" s="17">
        <v>0.226217505109922</v>
      </c>
      <c r="AB684" s="17">
        <v>0.169347141505306</v>
      </c>
      <c r="AC684" s="17">
        <v>0.22766063116242799</v>
      </c>
      <c r="AD684" s="17">
        <v>0.16604630335111301</v>
      </c>
      <c r="AE684" s="17">
        <v>0.13885348967222599</v>
      </c>
      <c r="AF684" s="17"/>
      <c r="AG684" s="17">
        <v>0.19637529704215201</v>
      </c>
      <c r="AH684" s="17">
        <v>0.18819916834692599</v>
      </c>
      <c r="AI684" s="17"/>
      <c r="AJ684" s="17">
        <v>0.20707514880599401</v>
      </c>
      <c r="AK684" s="17">
        <v>0.19395801791745099</v>
      </c>
      <c r="AL684" s="17">
        <v>0.189020695612618</v>
      </c>
      <c r="AM684" s="17">
        <v>0.18113464500830301</v>
      </c>
      <c r="AN684" s="17"/>
      <c r="AO684" s="17">
        <v>0.16891910464156901</v>
      </c>
      <c r="AP684" s="17">
        <v>0.18500537535303199</v>
      </c>
      <c r="AQ684" s="17">
        <v>0.20514615654389901</v>
      </c>
      <c r="AR684" s="17"/>
      <c r="AS684" s="17">
        <v>0.209205702220849</v>
      </c>
      <c r="AT684" s="17">
        <v>0.16242002508969899</v>
      </c>
      <c r="AU684" s="17">
        <v>0.224822340428706</v>
      </c>
      <c r="AV684" s="17">
        <v>0.23772600661573901</v>
      </c>
      <c r="AW684" s="17">
        <v>0.19373682869776199</v>
      </c>
      <c r="AX684" s="17"/>
      <c r="AY684" s="17">
        <v>0.20566523849489701</v>
      </c>
      <c r="AZ684" s="17">
        <v>0.17308985881760899</v>
      </c>
      <c r="BA684" s="17">
        <v>0.202482067280148</v>
      </c>
    </row>
    <row r="685" spans="2:53" x14ac:dyDescent="0.35">
      <c r="B685" t="s">
        <v>311</v>
      </c>
      <c r="C685" s="17">
        <v>4.5587006356280303E-2</v>
      </c>
      <c r="D685" s="17">
        <v>6.0833277787201101E-2</v>
      </c>
      <c r="E685" s="17">
        <v>3.03557539795224E-2</v>
      </c>
      <c r="F685" s="17"/>
      <c r="G685" s="17">
        <v>2.3747462229828001E-2</v>
      </c>
      <c r="H685" s="17">
        <v>3.8201460578177401E-2</v>
      </c>
      <c r="I685" s="17">
        <v>5.1714049438684101E-2</v>
      </c>
      <c r="J685" s="17">
        <v>8.2106662585124807E-2</v>
      </c>
      <c r="K685" s="17"/>
      <c r="L685" s="17">
        <v>5.7145354869137598E-2</v>
      </c>
      <c r="M685" s="17">
        <v>4.93944489553063E-2</v>
      </c>
      <c r="N685" s="17">
        <v>2.92677758090693E-2</v>
      </c>
      <c r="O685" s="17">
        <v>4.3687520566378098E-2</v>
      </c>
      <c r="P685" s="17"/>
      <c r="Q685" s="17">
        <v>5.3438515426430098E-2</v>
      </c>
      <c r="R685" s="17">
        <v>7.0380175720259605E-2</v>
      </c>
      <c r="S685" s="17">
        <v>3.2641258811153602E-2</v>
      </c>
      <c r="T685" s="17">
        <v>2.20541133006255E-2</v>
      </c>
      <c r="U685" s="17">
        <v>2.3150046989231499E-2</v>
      </c>
      <c r="V685" s="17">
        <v>7.3876497660682397E-2</v>
      </c>
      <c r="W685" s="17">
        <v>1.9846548197638501E-2</v>
      </c>
      <c r="X685" s="17">
        <v>3.2251556057630699E-2</v>
      </c>
      <c r="Y685" s="17">
        <v>4.9721577067904303E-2</v>
      </c>
      <c r="Z685" s="17"/>
      <c r="AA685" s="17">
        <v>3.4533305301620701E-2</v>
      </c>
      <c r="AB685" s="17">
        <v>1.6473709364090001E-2</v>
      </c>
      <c r="AC685" s="17">
        <v>7.19982680131519E-2</v>
      </c>
      <c r="AD685" s="17">
        <v>6.7008254389031394E-2</v>
      </c>
      <c r="AE685" s="17">
        <v>0</v>
      </c>
      <c r="AF685" s="17"/>
      <c r="AG685" s="17">
        <v>4.1920989016122401E-2</v>
      </c>
      <c r="AH685" s="17">
        <v>4.9594422092580498E-2</v>
      </c>
      <c r="AI685" s="17"/>
      <c r="AJ685" s="17">
        <v>2.9585197490454299E-2</v>
      </c>
      <c r="AK685" s="17">
        <v>3.9118757918712603E-2</v>
      </c>
      <c r="AL685" s="17">
        <v>6.0529454315033399E-2</v>
      </c>
      <c r="AM685" s="17">
        <v>5.30333531436726E-2</v>
      </c>
      <c r="AN685" s="17"/>
      <c r="AO685" s="17">
        <v>3.8941097449463502E-2</v>
      </c>
      <c r="AP685" s="17">
        <v>3.0209449131730001E-2</v>
      </c>
      <c r="AQ685" s="17">
        <v>5.6250421642865499E-2</v>
      </c>
      <c r="AR685" s="17"/>
      <c r="AS685" s="17">
        <v>7.5124873885410504E-2</v>
      </c>
      <c r="AT685" s="17">
        <v>3.5327897621780499E-2</v>
      </c>
      <c r="AU685" s="17">
        <v>0</v>
      </c>
      <c r="AV685" s="17">
        <v>0</v>
      </c>
      <c r="AW685" s="17">
        <v>4.4062338796359402E-2</v>
      </c>
      <c r="AX685" s="17"/>
      <c r="AY685" s="17">
        <v>8.2859355105395299E-2</v>
      </c>
      <c r="AZ685" s="17">
        <v>3.39457002331068E-2</v>
      </c>
      <c r="BA685" s="17">
        <v>3.8881561155574201E-2</v>
      </c>
    </row>
    <row r="686" spans="2:53" x14ac:dyDescent="0.35">
      <c r="B686" t="s">
        <v>312</v>
      </c>
      <c r="C686" s="17">
        <v>2.86542908097367E-2</v>
      </c>
      <c r="D686" s="17">
        <v>3.3685946582206701E-2</v>
      </c>
      <c r="E686" s="17">
        <v>2.3627591705585201E-2</v>
      </c>
      <c r="F686" s="17"/>
      <c r="G686" s="17">
        <v>9.4398807993729909E-3</v>
      </c>
      <c r="H686" s="17">
        <v>2.5239374307386701E-2</v>
      </c>
      <c r="I686" s="17">
        <v>2.5597021689296499E-2</v>
      </c>
      <c r="J686" s="17">
        <v>7.4147156414708301E-2</v>
      </c>
      <c r="K686" s="17"/>
      <c r="L686" s="17">
        <v>2.3757979371586802E-2</v>
      </c>
      <c r="M686" s="17">
        <v>4.8127918999942502E-2</v>
      </c>
      <c r="N686" s="17">
        <v>2.7098161089366201E-2</v>
      </c>
      <c r="O686" s="17">
        <v>1.51737451622895E-2</v>
      </c>
      <c r="P686" s="17"/>
      <c r="Q686" s="17">
        <v>4.7090519231384097E-2</v>
      </c>
      <c r="R686" s="17">
        <v>2.3575383016234599E-2</v>
      </c>
      <c r="S686" s="17">
        <v>1.1178203276485299E-2</v>
      </c>
      <c r="T686" s="17">
        <v>3.3020938757351501E-2</v>
      </c>
      <c r="U686" s="17">
        <v>2.5085446615423099E-2</v>
      </c>
      <c r="V686" s="17">
        <v>4.0913978455443603E-2</v>
      </c>
      <c r="W686" s="17">
        <v>0</v>
      </c>
      <c r="X686" s="17">
        <v>0</v>
      </c>
      <c r="Y686" s="17">
        <v>4.3449399179713202E-2</v>
      </c>
      <c r="Z686" s="17"/>
      <c r="AA686" s="17">
        <v>1.2591054323631201E-2</v>
      </c>
      <c r="AB686" s="17">
        <v>2.32523603036306E-2</v>
      </c>
      <c r="AC686" s="17">
        <v>4.3505012413279198E-2</v>
      </c>
      <c r="AD686" s="17">
        <v>3.6229266323795799E-2</v>
      </c>
      <c r="AE686" s="17">
        <v>6.2972100667549005E-2</v>
      </c>
      <c r="AF686" s="17"/>
      <c r="AG686" s="17">
        <v>2.42519244752595E-2</v>
      </c>
      <c r="AH686" s="17">
        <v>3.34666281471762E-2</v>
      </c>
      <c r="AI686" s="17"/>
      <c r="AJ686" s="17">
        <v>2.67883774802927E-2</v>
      </c>
      <c r="AK686" s="17">
        <v>3.8892193727957602E-2</v>
      </c>
      <c r="AL686" s="17">
        <v>1.24595733972395E-2</v>
      </c>
      <c r="AM686" s="17">
        <v>3.41325698270699E-2</v>
      </c>
      <c r="AN686" s="17"/>
      <c r="AO686" s="17">
        <v>1.9809597635567999E-2</v>
      </c>
      <c r="AP686" s="17">
        <v>1.8496737922081698E-2</v>
      </c>
      <c r="AQ686" s="17">
        <v>3.7841457575140201E-2</v>
      </c>
      <c r="AR686" s="17"/>
      <c r="AS686" s="17">
        <v>4.2278895729330697E-2</v>
      </c>
      <c r="AT686" s="17">
        <v>2.1235469942543699E-2</v>
      </c>
      <c r="AU686" s="17">
        <v>1.4737765729151101E-2</v>
      </c>
      <c r="AV686" s="17">
        <v>0</v>
      </c>
      <c r="AW686" s="17">
        <v>2.1412412690659001E-2</v>
      </c>
      <c r="AX686" s="17"/>
      <c r="AY686" s="17">
        <v>4.5490405184195302E-2</v>
      </c>
      <c r="AZ686" s="17">
        <v>1.8881869748660501E-2</v>
      </c>
      <c r="BA686" s="17">
        <v>0</v>
      </c>
    </row>
    <row r="687" spans="2:53" x14ac:dyDescent="0.35">
      <c r="B687" t="s">
        <v>313</v>
      </c>
      <c r="C687" s="17">
        <v>2.10260730386365E-2</v>
      </c>
      <c r="D687" s="17">
        <v>1.7044023138737902E-2</v>
      </c>
      <c r="E687" s="17">
        <v>2.5004200233669401E-2</v>
      </c>
      <c r="F687" s="17"/>
      <c r="G687" s="17">
        <v>1.4233807739887401E-2</v>
      </c>
      <c r="H687" s="17">
        <v>3.24445974503179E-2</v>
      </c>
      <c r="I687" s="17">
        <v>9.5476686238905907E-3</v>
      </c>
      <c r="J687" s="17">
        <v>1.6618299568940599E-2</v>
      </c>
      <c r="K687" s="17"/>
      <c r="L687" s="17">
        <v>1.99239537441738E-2</v>
      </c>
      <c r="M687" s="17">
        <v>7.1913017431129702E-3</v>
      </c>
      <c r="N687" s="17">
        <v>3.36535888018102E-2</v>
      </c>
      <c r="O687" s="17">
        <v>2.5576414444562399E-2</v>
      </c>
      <c r="P687" s="17"/>
      <c r="Q687" s="17">
        <v>2.90353939024252E-2</v>
      </c>
      <c r="R687" s="17">
        <v>2.8295949815420399E-2</v>
      </c>
      <c r="S687" s="17">
        <v>1.02193780718126E-2</v>
      </c>
      <c r="T687" s="17">
        <v>0</v>
      </c>
      <c r="U687" s="17">
        <v>1.19083319701622E-2</v>
      </c>
      <c r="V687" s="17">
        <v>2.3066796563056501E-2</v>
      </c>
      <c r="W687" s="17">
        <v>4.66262141957038E-2</v>
      </c>
      <c r="X687" s="17">
        <v>1.8532685599452699E-2</v>
      </c>
      <c r="Y687" s="17">
        <v>1.39764014133797E-2</v>
      </c>
      <c r="Z687" s="17"/>
      <c r="AA687" s="17">
        <v>2.0873928924914201E-2</v>
      </c>
      <c r="AB687" s="17">
        <v>2.6223336481071599E-2</v>
      </c>
      <c r="AC687" s="17">
        <v>2.8631961535373101E-2</v>
      </c>
      <c r="AD687" s="17">
        <v>7.6908504506085704E-3</v>
      </c>
      <c r="AE687" s="17">
        <v>0</v>
      </c>
      <c r="AF687" s="17"/>
      <c r="AG687" s="17">
        <v>1.45606576335141E-2</v>
      </c>
      <c r="AH687" s="17">
        <v>2.8093581190436302E-2</v>
      </c>
      <c r="AI687" s="17"/>
      <c r="AJ687" s="17">
        <v>1.3001328002686101E-2</v>
      </c>
      <c r="AK687" s="17">
        <v>3.8375648391717102E-2</v>
      </c>
      <c r="AL687" s="17">
        <v>1.5300446334356101E-2</v>
      </c>
      <c r="AM687" s="17">
        <v>1.50597507618457E-2</v>
      </c>
      <c r="AN687" s="17"/>
      <c r="AO687" s="17">
        <v>2.7015676331171301E-2</v>
      </c>
      <c r="AP687" s="17">
        <v>1.53857035748987E-2</v>
      </c>
      <c r="AQ687" s="17">
        <v>2.0908060547992002E-2</v>
      </c>
      <c r="AR687" s="17"/>
      <c r="AS687" s="17">
        <v>1.25053373362898E-2</v>
      </c>
      <c r="AT687" s="17">
        <v>1.36139324953976E-2</v>
      </c>
      <c r="AU687" s="17">
        <v>3.1539153885322101E-2</v>
      </c>
      <c r="AV687" s="17">
        <v>0</v>
      </c>
      <c r="AW687" s="17">
        <v>2.6888420206601701E-2</v>
      </c>
      <c r="AX687" s="17"/>
      <c r="AY687" s="17">
        <v>1.6750472609699901E-2</v>
      </c>
      <c r="AZ687" s="17">
        <v>9.0217855724456005E-3</v>
      </c>
      <c r="BA687" s="17">
        <v>3.3892210371568997E-2</v>
      </c>
    </row>
    <row r="688" spans="2:53" x14ac:dyDescent="0.35">
      <c r="B688" t="s">
        <v>314</v>
      </c>
      <c r="C688" s="17">
        <v>0.71226351519766296</v>
      </c>
      <c r="D688" s="17">
        <v>0.65879192873589698</v>
      </c>
      <c r="E688" s="17">
        <v>0.76568242696733102</v>
      </c>
      <c r="F688" s="17"/>
      <c r="G688" s="17">
        <v>0.75299645254785497</v>
      </c>
      <c r="H688" s="17">
        <v>0.71582410632100002</v>
      </c>
      <c r="I688" s="17">
        <v>0.73132105040010098</v>
      </c>
      <c r="J688" s="17">
        <v>0.59211967749362304</v>
      </c>
      <c r="K688" s="17"/>
      <c r="L688" s="17">
        <v>0.68582236174573896</v>
      </c>
      <c r="M688" s="17">
        <v>0.71797296181206705</v>
      </c>
      <c r="N688" s="17">
        <v>0.731025133401358</v>
      </c>
      <c r="O688" s="17">
        <v>0.71722096648829703</v>
      </c>
      <c r="P688" s="17"/>
      <c r="Q688" s="17">
        <v>0.64476260243015204</v>
      </c>
      <c r="R688" s="17">
        <v>0.68668599746527004</v>
      </c>
      <c r="S688" s="17">
        <v>0.74878010862052202</v>
      </c>
      <c r="T688" s="17">
        <v>0.74166833521139397</v>
      </c>
      <c r="U688" s="17">
        <v>0.82235215225225899</v>
      </c>
      <c r="V688" s="17">
        <v>0.65823745764853503</v>
      </c>
      <c r="W688" s="17">
        <v>0.65989146084406503</v>
      </c>
      <c r="X688" s="17">
        <v>0.81040243681511104</v>
      </c>
      <c r="Y688" s="17">
        <v>0.75431862159042695</v>
      </c>
      <c r="Z688" s="17"/>
      <c r="AA688" s="17">
        <v>0.70578420633991201</v>
      </c>
      <c r="AB688" s="17">
        <v>0.76470345234590198</v>
      </c>
      <c r="AC688" s="17">
        <v>0.62820412687576799</v>
      </c>
      <c r="AD688" s="17">
        <v>0.72302532548545095</v>
      </c>
      <c r="AE688" s="17">
        <v>0.79817440966022501</v>
      </c>
      <c r="AF688" s="17"/>
      <c r="AG688" s="17">
        <v>0.72289113183295195</v>
      </c>
      <c r="AH688" s="17">
        <v>0.70064620022288104</v>
      </c>
      <c r="AI688" s="17"/>
      <c r="AJ688" s="17">
        <v>0.72354994822057295</v>
      </c>
      <c r="AK688" s="17">
        <v>0.68965538204416199</v>
      </c>
      <c r="AL688" s="17">
        <v>0.72268983034075296</v>
      </c>
      <c r="AM688" s="17">
        <v>0.71663968125910804</v>
      </c>
      <c r="AN688" s="17"/>
      <c r="AO688" s="17">
        <v>0.74531452394222797</v>
      </c>
      <c r="AP688" s="17">
        <v>0.75090273401825802</v>
      </c>
      <c r="AQ688" s="17">
        <v>0.67985390369010301</v>
      </c>
      <c r="AR688" s="17"/>
      <c r="AS688" s="17">
        <v>0.66088519082812003</v>
      </c>
      <c r="AT688" s="17">
        <v>0.767402674850579</v>
      </c>
      <c r="AU688" s="17">
        <v>0.72890073995682103</v>
      </c>
      <c r="AV688" s="17">
        <v>0.76227399338426105</v>
      </c>
      <c r="AW688" s="17">
        <v>0.71389999960861805</v>
      </c>
      <c r="AX688" s="17"/>
      <c r="AY688" s="17">
        <v>0.64923452860581299</v>
      </c>
      <c r="AZ688" s="17">
        <v>0.76506078562817803</v>
      </c>
      <c r="BA688" s="17">
        <v>0.72474416119270901</v>
      </c>
    </row>
    <row r="689" spans="2:53" x14ac:dyDescent="0.35">
      <c r="B689" t="s">
        <v>315</v>
      </c>
      <c r="C689" s="17">
        <v>7.4241297166016906E-2</v>
      </c>
      <c r="D689" s="17">
        <v>9.4519224369407795E-2</v>
      </c>
      <c r="E689" s="17">
        <v>5.3983345685107598E-2</v>
      </c>
      <c r="F689" s="17"/>
      <c r="G689" s="17">
        <v>3.3187343029200997E-2</v>
      </c>
      <c r="H689" s="17">
        <v>6.3440834885564096E-2</v>
      </c>
      <c r="I689" s="17">
        <v>7.7311071127980593E-2</v>
      </c>
      <c r="J689" s="17">
        <v>0.15625381899983301</v>
      </c>
      <c r="K689" s="17"/>
      <c r="L689" s="17">
        <v>8.0903334240724406E-2</v>
      </c>
      <c r="M689" s="17">
        <v>9.7522367955248698E-2</v>
      </c>
      <c r="N689" s="17">
        <v>5.6365936898435498E-2</v>
      </c>
      <c r="O689" s="17">
        <v>5.8861265728667601E-2</v>
      </c>
      <c r="P689" s="17"/>
      <c r="Q689" s="17">
        <v>0.100529034657814</v>
      </c>
      <c r="R689" s="17">
        <v>9.3955558736494194E-2</v>
      </c>
      <c r="S689" s="17">
        <v>4.38194620876389E-2</v>
      </c>
      <c r="T689" s="17">
        <v>5.5075052057976998E-2</v>
      </c>
      <c r="U689" s="17">
        <v>4.8235493604654699E-2</v>
      </c>
      <c r="V689" s="17">
        <v>0.114790476116126</v>
      </c>
      <c r="W689" s="17">
        <v>1.9846548197638501E-2</v>
      </c>
      <c r="X689" s="17">
        <v>3.2251556057630699E-2</v>
      </c>
      <c r="Y689" s="17">
        <v>9.3170976247617499E-2</v>
      </c>
      <c r="Z689" s="17"/>
      <c r="AA689" s="17">
        <v>4.7124359625251903E-2</v>
      </c>
      <c r="AB689" s="17">
        <v>3.9726069667720597E-2</v>
      </c>
      <c r="AC689" s="17">
        <v>0.115503280426431</v>
      </c>
      <c r="AD689" s="17">
        <v>0.10323752071282701</v>
      </c>
      <c r="AE689" s="17">
        <v>6.2972100667549005E-2</v>
      </c>
      <c r="AF689" s="17"/>
      <c r="AG689" s="17">
        <v>6.6172913491381796E-2</v>
      </c>
      <c r="AH689" s="17">
        <v>8.3061050239756698E-2</v>
      </c>
      <c r="AI689" s="17"/>
      <c r="AJ689" s="17">
        <v>5.6373574970746999E-2</v>
      </c>
      <c r="AK689" s="17">
        <v>7.8010951646670199E-2</v>
      </c>
      <c r="AL689" s="17">
        <v>7.2989027712272905E-2</v>
      </c>
      <c r="AM689" s="17">
        <v>8.7165922970742493E-2</v>
      </c>
      <c r="AN689" s="17"/>
      <c r="AO689" s="17">
        <v>5.8750695085031501E-2</v>
      </c>
      <c r="AP689" s="17">
        <v>4.8706187053811703E-2</v>
      </c>
      <c r="AQ689" s="17">
        <v>9.4091879218005797E-2</v>
      </c>
      <c r="AR689" s="17"/>
      <c r="AS689" s="17">
        <v>0.117403769614741</v>
      </c>
      <c r="AT689" s="17">
        <v>5.6563367564324202E-2</v>
      </c>
      <c r="AU689" s="17">
        <v>1.4737765729151101E-2</v>
      </c>
      <c r="AV689" s="17">
        <v>0</v>
      </c>
      <c r="AW689" s="17">
        <v>6.5474751487018396E-2</v>
      </c>
      <c r="AX689" s="17"/>
      <c r="AY689" s="17">
        <v>0.128349760289591</v>
      </c>
      <c r="AZ689" s="17">
        <v>5.28275699817672E-2</v>
      </c>
      <c r="BA689" s="17">
        <v>3.8881561155574201E-2</v>
      </c>
    </row>
    <row r="690" spans="2:53" x14ac:dyDescent="0.35">
      <c r="B690" t="s">
        <v>95</v>
      </c>
      <c r="C690" s="17">
        <v>0.63802221803164605</v>
      </c>
      <c r="D690" s="17">
        <v>0.56427270436649002</v>
      </c>
      <c r="E690" s="17">
        <v>0.71169908128222303</v>
      </c>
      <c r="F690" s="17"/>
      <c r="G690" s="17">
        <v>0.71980910951865396</v>
      </c>
      <c r="H690" s="17">
        <v>0.65238327143543595</v>
      </c>
      <c r="I690" s="17">
        <v>0.65400997927212101</v>
      </c>
      <c r="J690" s="17">
        <v>0.43586585849379</v>
      </c>
      <c r="K690" s="17"/>
      <c r="L690" s="17">
        <v>0.60491902750501503</v>
      </c>
      <c r="M690" s="17">
        <v>0.620450593856818</v>
      </c>
      <c r="N690" s="17">
        <v>0.67465919650292305</v>
      </c>
      <c r="O690" s="17">
        <v>0.65835970075962902</v>
      </c>
      <c r="P690" s="17"/>
      <c r="Q690" s="17">
        <v>0.544233567772338</v>
      </c>
      <c r="R690" s="17">
        <v>0.59273043872877595</v>
      </c>
      <c r="S690" s="17">
        <v>0.70496064653288304</v>
      </c>
      <c r="T690" s="17">
        <v>0.68659328315341706</v>
      </c>
      <c r="U690" s="17">
        <v>0.77411665864760404</v>
      </c>
      <c r="V690" s="17">
        <v>0.543446981532409</v>
      </c>
      <c r="W690" s="17">
        <v>0.64004491264642704</v>
      </c>
      <c r="X690" s="17">
        <v>0.77815088075747996</v>
      </c>
      <c r="Y690" s="17">
        <v>0.66114764534281001</v>
      </c>
      <c r="Z690" s="17"/>
      <c r="AA690" s="17">
        <v>0.65865984671466005</v>
      </c>
      <c r="AB690" s="17">
        <v>0.72497738267818101</v>
      </c>
      <c r="AC690" s="17">
        <v>0.512700846449337</v>
      </c>
      <c r="AD690" s="17">
        <v>0.61978780477262396</v>
      </c>
      <c r="AE690" s="17">
        <v>0.73520230899267602</v>
      </c>
      <c r="AF690" s="17"/>
      <c r="AG690" s="17">
        <v>0.65671821834156996</v>
      </c>
      <c r="AH690" s="17">
        <v>0.61758514998312497</v>
      </c>
      <c r="AI690" s="17"/>
      <c r="AJ690" s="17">
        <v>0.66717637324982604</v>
      </c>
      <c r="AK690" s="17">
        <v>0.61164443039749194</v>
      </c>
      <c r="AL690" s="17">
        <v>0.64970080262847996</v>
      </c>
      <c r="AM690" s="17">
        <v>0.62947375828836605</v>
      </c>
      <c r="AN690" s="17"/>
      <c r="AO690" s="17">
        <v>0.68656382885719602</v>
      </c>
      <c r="AP690" s="17">
        <v>0.702196546964446</v>
      </c>
      <c r="AQ690" s="17">
        <v>0.58576202447209702</v>
      </c>
      <c r="AR690" s="17"/>
      <c r="AS690" s="17">
        <v>0.54348142121337895</v>
      </c>
      <c r="AT690" s="17">
        <v>0.710839307286255</v>
      </c>
      <c r="AU690" s="17">
        <v>0.71416297422767006</v>
      </c>
      <c r="AV690" s="17">
        <v>0.76227399338426105</v>
      </c>
      <c r="AW690" s="17">
        <v>0.64842524812159996</v>
      </c>
      <c r="AX690" s="17"/>
      <c r="AY690" s="17">
        <v>0.52088476831622199</v>
      </c>
      <c r="AZ690" s="17">
        <v>0.71223321564640996</v>
      </c>
      <c r="BA690" s="17">
        <v>0.68586260003713495</v>
      </c>
    </row>
    <row r="691" spans="2:53" x14ac:dyDescent="0.35">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row>
    <row r="692" spans="2:53" x14ac:dyDescent="0.35">
      <c r="B692" s="6" t="s">
        <v>337</v>
      </c>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row>
    <row r="693" spans="2:53" x14ac:dyDescent="0.35">
      <c r="B693" s="24" t="s">
        <v>84</v>
      </c>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row>
    <row r="694" spans="2:53" x14ac:dyDescent="0.35">
      <c r="B694" t="s">
        <v>308</v>
      </c>
      <c r="C694" s="17">
        <v>0.24644997316386</v>
      </c>
      <c r="D694" s="17">
        <v>0.194629085413067</v>
      </c>
      <c r="E694" s="17">
        <v>0.29821981232067801</v>
      </c>
      <c r="F694" s="17"/>
      <c r="G694" s="17">
        <v>0.29645229405357898</v>
      </c>
      <c r="H694" s="17">
        <v>0.25454842735135502</v>
      </c>
      <c r="I694" s="17">
        <v>0.24987208140894701</v>
      </c>
      <c r="J694" s="17">
        <v>0.145451434100136</v>
      </c>
      <c r="K694" s="17"/>
      <c r="L694" s="17">
        <v>0.24509385874616699</v>
      </c>
      <c r="M694" s="17">
        <v>0.24550975830966601</v>
      </c>
      <c r="N694" s="17">
        <v>0.22688290755562199</v>
      </c>
      <c r="O694" s="17">
        <v>0.26309721781123502</v>
      </c>
      <c r="P694" s="17"/>
      <c r="Q694" s="17">
        <v>0.25109780524678599</v>
      </c>
      <c r="R694" s="17">
        <v>0.19968873973776199</v>
      </c>
      <c r="S694" s="17">
        <v>0.28999990565390099</v>
      </c>
      <c r="T694" s="17">
        <v>0.28923244407550602</v>
      </c>
      <c r="U694" s="17">
        <v>0.33622348317031597</v>
      </c>
      <c r="V694" s="17">
        <v>0.179218579077732</v>
      </c>
      <c r="W694" s="17">
        <v>0.22310992795515999</v>
      </c>
      <c r="X694" s="17">
        <v>0.23961563242919201</v>
      </c>
      <c r="Y694" s="17">
        <v>0.24598190477658499</v>
      </c>
      <c r="Z694" s="17"/>
      <c r="AA694" s="17">
        <v>0.23693402052213999</v>
      </c>
      <c r="AB694" s="17">
        <v>0.208134722338985</v>
      </c>
      <c r="AC694" s="17">
        <v>0.24417967740358901</v>
      </c>
      <c r="AD694" s="17">
        <v>0.21962060041261999</v>
      </c>
      <c r="AE694" s="17">
        <v>0.52238846444909104</v>
      </c>
      <c r="AF694" s="17"/>
      <c r="AG694" s="17">
        <v>0.25362704497153199</v>
      </c>
      <c r="AH694" s="17">
        <v>0.238604535503877</v>
      </c>
      <c r="AI694" s="17"/>
      <c r="AJ694" s="17">
        <v>0.26068117978198702</v>
      </c>
      <c r="AK694" s="17">
        <v>0.23974760486024699</v>
      </c>
      <c r="AL694" s="17">
        <v>0.220478972689505</v>
      </c>
      <c r="AM694" s="17">
        <v>0.264293993442205</v>
      </c>
      <c r="AN694" s="17"/>
      <c r="AO694" s="17">
        <v>0.263419061344142</v>
      </c>
      <c r="AP694" s="17">
        <v>0.246321649729079</v>
      </c>
      <c r="AQ694" s="17">
        <v>0.23652020959667799</v>
      </c>
      <c r="AR694" s="17"/>
      <c r="AS694" s="17">
        <v>0.172837259893833</v>
      </c>
      <c r="AT694" s="17">
        <v>0.29860439906654801</v>
      </c>
      <c r="AU694" s="17">
        <v>0.32248271096346998</v>
      </c>
      <c r="AV694" s="17">
        <v>0.19825768327766699</v>
      </c>
      <c r="AW694" s="17">
        <v>0.266326619555253</v>
      </c>
      <c r="AX694" s="17"/>
      <c r="AY694" s="17">
        <v>0.17542222083482101</v>
      </c>
      <c r="AZ694" s="17">
        <v>0.28094215036440301</v>
      </c>
      <c r="BA694" s="17">
        <v>0.28684599591967702</v>
      </c>
    </row>
    <row r="695" spans="2:53" x14ac:dyDescent="0.35">
      <c r="B695" t="s">
        <v>309</v>
      </c>
      <c r="C695" s="17">
        <v>0.39551826940713303</v>
      </c>
      <c r="D695" s="17">
        <v>0.39602967079199303</v>
      </c>
      <c r="E695" s="17">
        <v>0.39500737180217399</v>
      </c>
      <c r="F695" s="17"/>
      <c r="G695" s="17">
        <v>0.414860249528125</v>
      </c>
      <c r="H695" s="17">
        <v>0.43109454513191697</v>
      </c>
      <c r="I695" s="17">
        <v>0.37235941720986798</v>
      </c>
      <c r="J695" s="17">
        <v>0.29685009852156202</v>
      </c>
      <c r="K695" s="17"/>
      <c r="L695" s="17">
        <v>0.376310336877763</v>
      </c>
      <c r="M695" s="17">
        <v>0.374033359506108</v>
      </c>
      <c r="N695" s="17">
        <v>0.42064094870528601</v>
      </c>
      <c r="O695" s="17">
        <v>0.41808125813117403</v>
      </c>
      <c r="P695" s="17"/>
      <c r="Q695" s="17">
        <v>0.364616411942292</v>
      </c>
      <c r="R695" s="17">
        <v>0.43588078328961999</v>
      </c>
      <c r="S695" s="17">
        <v>0.386402082746783</v>
      </c>
      <c r="T695" s="17">
        <v>0.351653832231829</v>
      </c>
      <c r="U695" s="17">
        <v>0.36261539627258599</v>
      </c>
      <c r="V695" s="17">
        <v>0.420467471224937</v>
      </c>
      <c r="W695" s="17">
        <v>0.414382204687824</v>
      </c>
      <c r="X695" s="17">
        <v>0.44828409252201601</v>
      </c>
      <c r="Y695" s="17">
        <v>0.39812297018561599</v>
      </c>
      <c r="Z695" s="17"/>
      <c r="AA695" s="17">
        <v>0.39553255600880399</v>
      </c>
      <c r="AB695" s="17">
        <v>0.45843606494116501</v>
      </c>
      <c r="AC695" s="17">
        <v>0.34154098748260397</v>
      </c>
      <c r="AD695" s="17">
        <v>0.40076390366987202</v>
      </c>
      <c r="AE695" s="17">
        <v>0.25834462675398601</v>
      </c>
      <c r="AF695" s="17"/>
      <c r="AG695" s="17">
        <v>0.40504593980885301</v>
      </c>
      <c r="AH695" s="17">
        <v>0.38510333331834501</v>
      </c>
      <c r="AI695" s="17"/>
      <c r="AJ695" s="17">
        <v>0.43280377117917301</v>
      </c>
      <c r="AK695" s="17">
        <v>0.39438448202614701</v>
      </c>
      <c r="AL695" s="17">
        <v>0.39647786584338301</v>
      </c>
      <c r="AM695" s="17">
        <v>0.36297632718121198</v>
      </c>
      <c r="AN695" s="17"/>
      <c r="AO695" s="17">
        <v>0.444308987611919</v>
      </c>
      <c r="AP695" s="17">
        <v>0.42523947226870701</v>
      </c>
      <c r="AQ695" s="17">
        <v>0.35988005316794802</v>
      </c>
      <c r="AR695" s="17"/>
      <c r="AS695" s="17">
        <v>0.388108246083473</v>
      </c>
      <c r="AT695" s="17">
        <v>0.42181663443620199</v>
      </c>
      <c r="AU695" s="17">
        <v>0.29384351445215801</v>
      </c>
      <c r="AV695" s="17">
        <v>0.65412211286641797</v>
      </c>
      <c r="AW695" s="17">
        <v>0.33202988146675899</v>
      </c>
      <c r="AX695" s="17"/>
      <c r="AY695" s="17">
        <v>0.38897464883384503</v>
      </c>
      <c r="AZ695" s="17">
        <v>0.40397036941932501</v>
      </c>
      <c r="BA695" s="17">
        <v>0.365294777543268</v>
      </c>
    </row>
    <row r="696" spans="2:53" x14ac:dyDescent="0.35">
      <c r="B696" t="s">
        <v>310</v>
      </c>
      <c r="C696" s="17">
        <v>0.215029380434025</v>
      </c>
      <c r="D696" s="17">
        <v>0.22964896133131801</v>
      </c>
      <c r="E696" s="17">
        <v>0.200424201240016</v>
      </c>
      <c r="F696" s="17"/>
      <c r="G696" s="17">
        <v>0.151738613496923</v>
      </c>
      <c r="H696" s="17">
        <v>0.20816872354242799</v>
      </c>
      <c r="I696" s="17">
        <v>0.224866800343129</v>
      </c>
      <c r="J696" s="17">
        <v>0.28465118760839903</v>
      </c>
      <c r="K696" s="17"/>
      <c r="L696" s="17">
        <v>0.21088645355426</v>
      </c>
      <c r="M696" s="17">
        <v>0.19894735170300101</v>
      </c>
      <c r="N696" s="17">
        <v>0.24295845021974599</v>
      </c>
      <c r="O696" s="17">
        <v>0.212511587454738</v>
      </c>
      <c r="P696" s="17"/>
      <c r="Q696" s="17">
        <v>0.20291372978616201</v>
      </c>
      <c r="R696" s="17">
        <v>0.195213737738579</v>
      </c>
      <c r="S696" s="17">
        <v>0.205469472428502</v>
      </c>
      <c r="T696" s="17">
        <v>0.28271568165823102</v>
      </c>
      <c r="U696" s="17">
        <v>0.22848847739904601</v>
      </c>
      <c r="V696" s="17">
        <v>0.19454318452386299</v>
      </c>
      <c r="W696" s="17">
        <v>0.24272853258112101</v>
      </c>
      <c r="X696" s="17">
        <v>0.20625523869189299</v>
      </c>
      <c r="Y696" s="17">
        <v>0.19601953143248599</v>
      </c>
      <c r="Z696" s="17"/>
      <c r="AA696" s="17">
        <v>0.24356717904104</v>
      </c>
      <c r="AB696" s="17">
        <v>0.20853071601422199</v>
      </c>
      <c r="AC696" s="17">
        <v>0.203141639807945</v>
      </c>
      <c r="AD696" s="17">
        <v>0.25879444486728698</v>
      </c>
      <c r="AE696" s="17">
        <v>6.8423863976122101E-2</v>
      </c>
      <c r="AF696" s="17"/>
      <c r="AG696" s="17">
        <v>0.21725192262958401</v>
      </c>
      <c r="AH696" s="17">
        <v>0.212599863674376</v>
      </c>
      <c r="AI696" s="17"/>
      <c r="AJ696" s="17">
        <v>0.182002589916852</v>
      </c>
      <c r="AK696" s="17">
        <v>0.22109964567276499</v>
      </c>
      <c r="AL696" s="17">
        <v>0.225729689718005</v>
      </c>
      <c r="AM696" s="17">
        <v>0.22815302535896201</v>
      </c>
      <c r="AN696" s="17"/>
      <c r="AO696" s="17">
        <v>0.200282926408096</v>
      </c>
      <c r="AP696" s="17">
        <v>0.20391773253946399</v>
      </c>
      <c r="AQ696" s="17">
        <v>0.22713994051664699</v>
      </c>
      <c r="AR696" s="17"/>
      <c r="AS696" s="17">
        <v>0.24862330460808299</v>
      </c>
      <c r="AT696" s="17">
        <v>0.15647415873558801</v>
      </c>
      <c r="AU696" s="17">
        <v>0.230104189817843</v>
      </c>
      <c r="AV696" s="17">
        <v>0.14762020385591501</v>
      </c>
      <c r="AW696" s="17">
        <v>0.270536118621164</v>
      </c>
      <c r="AX696" s="17"/>
      <c r="AY696" s="17">
        <v>0.23809144070656901</v>
      </c>
      <c r="AZ696" s="17">
        <v>0.194943718135792</v>
      </c>
      <c r="BA696" s="17">
        <v>0.22079379263287999</v>
      </c>
    </row>
    <row r="697" spans="2:53" x14ac:dyDescent="0.35">
      <c r="B697" t="s">
        <v>311</v>
      </c>
      <c r="C697" s="17">
        <v>7.6914076228825498E-2</v>
      </c>
      <c r="D697" s="17">
        <v>0.100850714033695</v>
      </c>
      <c r="E697" s="17">
        <v>5.3001018330774301E-2</v>
      </c>
      <c r="F697" s="17"/>
      <c r="G697" s="17">
        <v>6.1603956242065099E-2</v>
      </c>
      <c r="H697" s="17">
        <v>5.3192959683038998E-2</v>
      </c>
      <c r="I697" s="17">
        <v>0.100348966493368</v>
      </c>
      <c r="J697" s="17">
        <v>0.120585236054989</v>
      </c>
      <c r="K697" s="17"/>
      <c r="L697" s="17">
        <v>9.2985384438032795E-2</v>
      </c>
      <c r="M697" s="17">
        <v>8.7308080199598306E-2</v>
      </c>
      <c r="N697" s="17">
        <v>6.3431869661342399E-2</v>
      </c>
      <c r="O697" s="17">
        <v>6.0919297317578502E-2</v>
      </c>
      <c r="P697" s="17"/>
      <c r="Q697" s="17">
        <v>0.105325177616357</v>
      </c>
      <c r="R697" s="17">
        <v>9.3064367558440497E-2</v>
      </c>
      <c r="S697" s="17">
        <v>5.4386337606477E-2</v>
      </c>
      <c r="T697" s="17">
        <v>1.0387861822430599E-2</v>
      </c>
      <c r="U697" s="17">
        <v>4.7892559516326101E-2</v>
      </c>
      <c r="V697" s="17">
        <v>9.7884023174590801E-2</v>
      </c>
      <c r="W697" s="17">
        <v>8.1001281665971203E-2</v>
      </c>
      <c r="X697" s="17">
        <v>6.8779665157993594E-2</v>
      </c>
      <c r="Y697" s="17">
        <v>9.4351827382828393E-2</v>
      </c>
      <c r="Z697" s="17"/>
      <c r="AA697" s="17">
        <v>6.7706453748271E-2</v>
      </c>
      <c r="AB697" s="17">
        <v>6.6440337187570003E-2</v>
      </c>
      <c r="AC697" s="17">
        <v>0.117327407489092</v>
      </c>
      <c r="AD697" s="17">
        <v>5.97552460706701E-2</v>
      </c>
      <c r="AE697" s="17">
        <v>8.7870944153251307E-2</v>
      </c>
      <c r="AF697" s="17"/>
      <c r="AG697" s="17">
        <v>7.3142266098325304E-2</v>
      </c>
      <c r="AH697" s="17">
        <v>8.1037136724402006E-2</v>
      </c>
      <c r="AI697" s="17"/>
      <c r="AJ697" s="17">
        <v>7.5651387273562895E-2</v>
      </c>
      <c r="AK697" s="17">
        <v>6.4866489649171896E-2</v>
      </c>
      <c r="AL697" s="17">
        <v>8.9692149129859206E-2</v>
      </c>
      <c r="AM697" s="17">
        <v>7.9164469091510994E-2</v>
      </c>
      <c r="AN697" s="17"/>
      <c r="AO697" s="17">
        <v>5.092029490635E-2</v>
      </c>
      <c r="AP697" s="17">
        <v>6.9578855828537303E-2</v>
      </c>
      <c r="AQ697" s="17">
        <v>9.4022878592429707E-2</v>
      </c>
      <c r="AR697" s="17"/>
      <c r="AS697" s="17">
        <v>0.110833212104818</v>
      </c>
      <c r="AT697" s="17">
        <v>5.7567075475502202E-2</v>
      </c>
      <c r="AU697" s="17">
        <v>0.10722190806005701</v>
      </c>
      <c r="AV697" s="17">
        <v>0</v>
      </c>
      <c r="AW697" s="17">
        <v>7.3668267857815301E-2</v>
      </c>
      <c r="AX697" s="17"/>
      <c r="AY697" s="17">
        <v>9.1330022733827301E-2</v>
      </c>
      <c r="AZ697" s="17">
        <v>6.3755990456290601E-2</v>
      </c>
      <c r="BA697" s="17">
        <v>0.106663215910482</v>
      </c>
    </row>
    <row r="698" spans="2:53" x14ac:dyDescent="0.35">
      <c r="B698" t="s">
        <v>312</v>
      </c>
      <c r="C698" s="17">
        <v>4.0406391944611403E-2</v>
      </c>
      <c r="D698" s="17">
        <v>5.0287082941311699E-2</v>
      </c>
      <c r="E698" s="17">
        <v>3.0535434385618902E-2</v>
      </c>
      <c r="F698" s="17"/>
      <c r="G698" s="17">
        <v>3.4629407878306401E-2</v>
      </c>
      <c r="H698" s="17">
        <v>2.8856489493757801E-2</v>
      </c>
      <c r="I698" s="17">
        <v>3.0377391061273899E-2</v>
      </c>
      <c r="J698" s="17">
        <v>0.12641175215982101</v>
      </c>
      <c r="K698" s="17"/>
      <c r="L698" s="17">
        <v>5.2336655680484699E-2</v>
      </c>
      <c r="M698" s="17">
        <v>7.0837674791182401E-2</v>
      </c>
      <c r="N698" s="17">
        <v>1.86575889388426E-2</v>
      </c>
      <c r="O698" s="17">
        <v>1.51737451622895E-2</v>
      </c>
      <c r="P698" s="17"/>
      <c r="Q698" s="17">
        <v>4.6852597547642302E-2</v>
      </c>
      <c r="R698" s="17">
        <v>4.7504408985192599E-2</v>
      </c>
      <c r="S698" s="17">
        <v>3.3224756937132199E-2</v>
      </c>
      <c r="T698" s="17">
        <v>4.4026989286485602E-2</v>
      </c>
      <c r="U698" s="17">
        <v>1.28717516715635E-2</v>
      </c>
      <c r="V698" s="17">
        <v>7.6325122909930307E-2</v>
      </c>
      <c r="W698" s="17">
        <v>1.03420203611304E-2</v>
      </c>
      <c r="X698" s="17">
        <v>0</v>
      </c>
      <c r="Y698" s="17">
        <v>5.077299873459E-2</v>
      </c>
      <c r="Z698" s="17"/>
      <c r="AA698" s="17">
        <v>2.9210908802273599E-2</v>
      </c>
      <c r="AB698" s="17">
        <v>2.6764978983771798E-2</v>
      </c>
      <c r="AC698" s="17">
        <v>5.8423952145247399E-2</v>
      </c>
      <c r="AD698" s="17">
        <v>5.33749545289426E-2</v>
      </c>
      <c r="AE698" s="17">
        <v>6.2972100667549005E-2</v>
      </c>
      <c r="AF698" s="17"/>
      <c r="AG698" s="17">
        <v>2.7181695802056E-2</v>
      </c>
      <c r="AH698" s="17">
        <v>5.4862639832184902E-2</v>
      </c>
      <c r="AI698" s="17"/>
      <c r="AJ698" s="17">
        <v>2.2815598796361601E-2</v>
      </c>
      <c r="AK698" s="17">
        <v>3.5890906998509997E-2</v>
      </c>
      <c r="AL698" s="17">
        <v>4.6540674134436702E-2</v>
      </c>
      <c r="AM698" s="17">
        <v>5.5129230853793003E-2</v>
      </c>
      <c r="AN698" s="17"/>
      <c r="AO698" s="17">
        <v>2.1629491327076499E-2</v>
      </c>
      <c r="AP698" s="17">
        <v>2.5763752380505801E-2</v>
      </c>
      <c r="AQ698" s="17">
        <v>5.6567906153263799E-2</v>
      </c>
      <c r="AR698" s="17"/>
      <c r="AS698" s="17">
        <v>6.4187450954111394E-2</v>
      </c>
      <c r="AT698" s="17">
        <v>3.2306731390032803E-2</v>
      </c>
      <c r="AU698" s="17">
        <v>3.2338203088782103E-2</v>
      </c>
      <c r="AV698" s="17">
        <v>0</v>
      </c>
      <c r="AW698" s="17">
        <v>2.6822543727821099E-2</v>
      </c>
      <c r="AX698" s="17"/>
      <c r="AY698" s="17">
        <v>8.5240946467557394E-2</v>
      </c>
      <c r="AZ698" s="17">
        <v>3.1633656357369901E-2</v>
      </c>
      <c r="BA698" s="17">
        <v>0</v>
      </c>
    </row>
    <row r="699" spans="2:53" x14ac:dyDescent="0.35">
      <c r="B699" t="s">
        <v>313</v>
      </c>
      <c r="C699" s="17">
        <v>2.5681908821544999E-2</v>
      </c>
      <c r="D699" s="17">
        <v>2.8554485488615399E-2</v>
      </c>
      <c r="E699" s="17">
        <v>2.2812161920738799E-2</v>
      </c>
      <c r="F699" s="17"/>
      <c r="G699" s="17">
        <v>4.0715478801001903E-2</v>
      </c>
      <c r="H699" s="17">
        <v>2.41388547975043E-2</v>
      </c>
      <c r="I699" s="17">
        <v>2.2175343483413299E-2</v>
      </c>
      <c r="J699" s="17">
        <v>2.6050291555093301E-2</v>
      </c>
      <c r="K699" s="17"/>
      <c r="L699" s="17">
        <v>2.23873107032928E-2</v>
      </c>
      <c r="M699" s="17">
        <v>2.3363775490444601E-2</v>
      </c>
      <c r="N699" s="17">
        <v>2.74282349191616E-2</v>
      </c>
      <c r="O699" s="17">
        <v>3.0216894122985401E-2</v>
      </c>
      <c r="P699" s="17"/>
      <c r="Q699" s="17">
        <v>2.9194277860760402E-2</v>
      </c>
      <c r="R699" s="17">
        <v>2.8647962690405999E-2</v>
      </c>
      <c r="S699" s="17">
        <v>3.0517444627204401E-2</v>
      </c>
      <c r="T699" s="17">
        <v>2.1983190925517902E-2</v>
      </c>
      <c r="U699" s="17">
        <v>1.19083319701622E-2</v>
      </c>
      <c r="V699" s="17">
        <v>3.15616190889473E-2</v>
      </c>
      <c r="W699" s="17">
        <v>2.8436032748793499E-2</v>
      </c>
      <c r="X699" s="17">
        <v>3.7065371198905399E-2</v>
      </c>
      <c r="Y699" s="17">
        <v>1.4750767487894801E-2</v>
      </c>
      <c r="Z699" s="17"/>
      <c r="AA699" s="17">
        <v>2.7048881877470399E-2</v>
      </c>
      <c r="AB699" s="17">
        <v>3.1693180534285902E-2</v>
      </c>
      <c r="AC699" s="17">
        <v>3.5386335671522703E-2</v>
      </c>
      <c r="AD699" s="17">
        <v>7.6908504506085704E-3</v>
      </c>
      <c r="AE699" s="17">
        <v>0</v>
      </c>
      <c r="AF699" s="17"/>
      <c r="AG699" s="17">
        <v>2.3751130689648701E-2</v>
      </c>
      <c r="AH699" s="17">
        <v>2.7792490946814599E-2</v>
      </c>
      <c r="AI699" s="17"/>
      <c r="AJ699" s="17">
        <v>2.60454730520631E-2</v>
      </c>
      <c r="AK699" s="17">
        <v>4.4010870793159802E-2</v>
      </c>
      <c r="AL699" s="17">
        <v>2.1080648484810699E-2</v>
      </c>
      <c r="AM699" s="17">
        <v>1.0282954072316801E-2</v>
      </c>
      <c r="AN699" s="17"/>
      <c r="AO699" s="17">
        <v>1.9439238402417399E-2</v>
      </c>
      <c r="AP699" s="17">
        <v>2.9178537253707001E-2</v>
      </c>
      <c r="AQ699" s="17">
        <v>2.58690119730338E-2</v>
      </c>
      <c r="AR699" s="17"/>
      <c r="AS699" s="17">
        <v>1.54105263556822E-2</v>
      </c>
      <c r="AT699" s="17">
        <v>3.3231000896127197E-2</v>
      </c>
      <c r="AU699" s="17">
        <v>1.40094736176898E-2</v>
      </c>
      <c r="AV699" s="17">
        <v>0</v>
      </c>
      <c r="AW699" s="17">
        <v>3.0616568771188402E-2</v>
      </c>
      <c r="AX699" s="17"/>
      <c r="AY699" s="17">
        <v>2.09407204233804E-2</v>
      </c>
      <c r="AZ699" s="17">
        <v>2.4754115266819601E-2</v>
      </c>
      <c r="BA699" s="17">
        <v>2.0402217993693499E-2</v>
      </c>
    </row>
    <row r="700" spans="2:53" x14ac:dyDescent="0.35">
      <c r="B700" t="s">
        <v>314</v>
      </c>
      <c r="C700" s="17">
        <v>0.64196824257099305</v>
      </c>
      <c r="D700" s="17">
        <v>0.59065875620506003</v>
      </c>
      <c r="E700" s="17">
        <v>0.693227184122852</v>
      </c>
      <c r="F700" s="17"/>
      <c r="G700" s="17">
        <v>0.71131254358170404</v>
      </c>
      <c r="H700" s="17">
        <v>0.685642972483271</v>
      </c>
      <c r="I700" s="17">
        <v>0.62223149861881499</v>
      </c>
      <c r="J700" s="17">
        <v>0.44230153262169702</v>
      </c>
      <c r="K700" s="17"/>
      <c r="L700" s="17">
        <v>0.62140419562393001</v>
      </c>
      <c r="M700" s="17">
        <v>0.61954311781577398</v>
      </c>
      <c r="N700" s="17">
        <v>0.64752385626090803</v>
      </c>
      <c r="O700" s="17">
        <v>0.68117847594240899</v>
      </c>
      <c r="P700" s="17"/>
      <c r="Q700" s="17">
        <v>0.61571421718907804</v>
      </c>
      <c r="R700" s="17">
        <v>0.63556952302738201</v>
      </c>
      <c r="S700" s="17">
        <v>0.676401988400684</v>
      </c>
      <c r="T700" s="17">
        <v>0.64088627630733497</v>
      </c>
      <c r="U700" s="17">
        <v>0.69883887944290302</v>
      </c>
      <c r="V700" s="17">
        <v>0.59968605030266897</v>
      </c>
      <c r="W700" s="17">
        <v>0.63749213264298399</v>
      </c>
      <c r="X700" s="17">
        <v>0.68789972495120799</v>
      </c>
      <c r="Y700" s="17">
        <v>0.64410487496220004</v>
      </c>
      <c r="Z700" s="17"/>
      <c r="AA700" s="17">
        <v>0.63246657653094496</v>
      </c>
      <c r="AB700" s="17">
        <v>0.66657078728014996</v>
      </c>
      <c r="AC700" s="17">
        <v>0.58572066488619301</v>
      </c>
      <c r="AD700" s="17">
        <v>0.62038450408249202</v>
      </c>
      <c r="AE700" s="17">
        <v>0.78073309120307799</v>
      </c>
      <c r="AF700" s="17"/>
      <c r="AG700" s="17">
        <v>0.65867298478038605</v>
      </c>
      <c r="AH700" s="17">
        <v>0.62370786882222295</v>
      </c>
      <c r="AI700" s="17"/>
      <c r="AJ700" s="17">
        <v>0.69348495096116003</v>
      </c>
      <c r="AK700" s="17">
        <v>0.634132086886394</v>
      </c>
      <c r="AL700" s="17">
        <v>0.61695683853288796</v>
      </c>
      <c r="AM700" s="17">
        <v>0.62727032062341703</v>
      </c>
      <c r="AN700" s="17"/>
      <c r="AO700" s="17">
        <v>0.70772804895606001</v>
      </c>
      <c r="AP700" s="17">
        <v>0.67156112199778595</v>
      </c>
      <c r="AQ700" s="17">
        <v>0.59640026276462599</v>
      </c>
      <c r="AR700" s="17"/>
      <c r="AS700" s="17">
        <v>0.56094550597730497</v>
      </c>
      <c r="AT700" s="17">
        <v>0.72042103350275</v>
      </c>
      <c r="AU700" s="17">
        <v>0.61632622541562798</v>
      </c>
      <c r="AV700" s="17">
        <v>0.85237979614408499</v>
      </c>
      <c r="AW700" s="17">
        <v>0.59835650102201199</v>
      </c>
      <c r="AX700" s="17"/>
      <c r="AY700" s="17">
        <v>0.56439686966866598</v>
      </c>
      <c r="AZ700" s="17">
        <v>0.68491251978372802</v>
      </c>
      <c r="BA700" s="17">
        <v>0.65214077346294497</v>
      </c>
    </row>
    <row r="701" spans="2:53" x14ac:dyDescent="0.35">
      <c r="B701" t="s">
        <v>315</v>
      </c>
      <c r="C701" s="17">
        <v>0.117320468173437</v>
      </c>
      <c r="D701" s="17">
        <v>0.15113779697500701</v>
      </c>
      <c r="E701" s="17">
        <v>8.3536452716393206E-2</v>
      </c>
      <c r="F701" s="17"/>
      <c r="G701" s="17">
        <v>9.6233364120371506E-2</v>
      </c>
      <c r="H701" s="17">
        <v>8.2049449176796699E-2</v>
      </c>
      <c r="I701" s="17">
        <v>0.13072635755464199</v>
      </c>
      <c r="J701" s="17">
        <v>0.24699698821481</v>
      </c>
      <c r="K701" s="17"/>
      <c r="L701" s="17">
        <v>0.14532204011851799</v>
      </c>
      <c r="M701" s="17">
        <v>0.15814575499078101</v>
      </c>
      <c r="N701" s="17">
        <v>8.2089458600184906E-2</v>
      </c>
      <c r="O701" s="17">
        <v>7.6093042479868006E-2</v>
      </c>
      <c r="P701" s="17"/>
      <c r="Q701" s="17">
        <v>0.152177775163999</v>
      </c>
      <c r="R701" s="17">
        <v>0.14056877654363301</v>
      </c>
      <c r="S701" s="17">
        <v>8.76110945436092E-2</v>
      </c>
      <c r="T701" s="17">
        <v>5.4414851108916099E-2</v>
      </c>
      <c r="U701" s="17">
        <v>6.0764311187889497E-2</v>
      </c>
      <c r="V701" s="17">
        <v>0.17420914608452101</v>
      </c>
      <c r="W701" s="17">
        <v>9.13433020271016E-2</v>
      </c>
      <c r="X701" s="17">
        <v>6.8779665157993594E-2</v>
      </c>
      <c r="Y701" s="17">
        <v>0.145124826117418</v>
      </c>
      <c r="Z701" s="17"/>
      <c r="AA701" s="17">
        <v>9.6917362550544603E-2</v>
      </c>
      <c r="AB701" s="17">
        <v>9.3205316171341895E-2</v>
      </c>
      <c r="AC701" s="17">
        <v>0.17575135963433999</v>
      </c>
      <c r="AD701" s="17">
        <v>0.113130200599613</v>
      </c>
      <c r="AE701" s="17">
        <v>0.15084304482079999</v>
      </c>
      <c r="AF701" s="17"/>
      <c r="AG701" s="17">
        <v>0.100323961900381</v>
      </c>
      <c r="AH701" s="17">
        <v>0.135899776556587</v>
      </c>
      <c r="AI701" s="17"/>
      <c r="AJ701" s="17">
        <v>9.84669860699246E-2</v>
      </c>
      <c r="AK701" s="17">
        <v>0.100757396647682</v>
      </c>
      <c r="AL701" s="17">
        <v>0.136232823264296</v>
      </c>
      <c r="AM701" s="17">
        <v>0.13429369994530399</v>
      </c>
      <c r="AN701" s="17"/>
      <c r="AO701" s="17">
        <v>7.2549786233426394E-2</v>
      </c>
      <c r="AP701" s="17">
        <v>9.5342608209043098E-2</v>
      </c>
      <c r="AQ701" s="17">
        <v>0.15059078474569301</v>
      </c>
      <c r="AR701" s="17"/>
      <c r="AS701" s="17">
        <v>0.17502066305892999</v>
      </c>
      <c r="AT701" s="17">
        <v>8.9873806865535005E-2</v>
      </c>
      <c r="AU701" s="17">
        <v>0.13956011114883901</v>
      </c>
      <c r="AV701" s="17">
        <v>0</v>
      </c>
      <c r="AW701" s="17">
        <v>0.100490811585636</v>
      </c>
      <c r="AX701" s="17"/>
      <c r="AY701" s="17">
        <v>0.17657096920138499</v>
      </c>
      <c r="AZ701" s="17">
        <v>9.5389646813660495E-2</v>
      </c>
      <c r="BA701" s="17">
        <v>0.106663215910482</v>
      </c>
    </row>
    <row r="702" spans="2:53" x14ac:dyDescent="0.35">
      <c r="B702" t="s">
        <v>95</v>
      </c>
      <c r="C702" s="17">
        <v>0.52464777439755605</v>
      </c>
      <c r="D702" s="17">
        <v>0.43952095923005302</v>
      </c>
      <c r="E702" s="17">
        <v>0.60969073140645802</v>
      </c>
      <c r="F702" s="17"/>
      <c r="G702" s="17">
        <v>0.61507917946133195</v>
      </c>
      <c r="H702" s="17">
        <v>0.60359352330647398</v>
      </c>
      <c r="I702" s="17">
        <v>0.49150514106417398</v>
      </c>
      <c r="J702" s="17">
        <v>0.19530454440688699</v>
      </c>
      <c r="K702" s="17"/>
      <c r="L702" s="17">
        <v>0.476082155505412</v>
      </c>
      <c r="M702" s="17">
        <v>0.461397362824993</v>
      </c>
      <c r="N702" s="17">
        <v>0.56543439766072301</v>
      </c>
      <c r="O702" s="17">
        <v>0.60508543346254096</v>
      </c>
      <c r="P702" s="17"/>
      <c r="Q702" s="17">
        <v>0.46353644202507799</v>
      </c>
      <c r="R702" s="17">
        <v>0.49500074648374898</v>
      </c>
      <c r="S702" s="17">
        <v>0.58879089385707495</v>
      </c>
      <c r="T702" s="17">
        <v>0.58647142519841799</v>
      </c>
      <c r="U702" s="17">
        <v>0.63807456825501296</v>
      </c>
      <c r="V702" s="17">
        <v>0.42547690421814799</v>
      </c>
      <c r="W702" s="17">
        <v>0.54614883061588204</v>
      </c>
      <c r="X702" s="17">
        <v>0.61912005979321505</v>
      </c>
      <c r="Y702" s="17">
        <v>0.49898004884478198</v>
      </c>
      <c r="Z702" s="17"/>
      <c r="AA702" s="17">
        <v>0.53554921398040001</v>
      </c>
      <c r="AB702" s="17">
        <v>0.57336547110880798</v>
      </c>
      <c r="AC702" s="17">
        <v>0.40996930525185299</v>
      </c>
      <c r="AD702" s="17">
        <v>0.50725430348287903</v>
      </c>
      <c r="AE702" s="17">
        <v>0.62989004638227697</v>
      </c>
      <c r="AF702" s="17"/>
      <c r="AG702" s="17">
        <v>0.55834902288000399</v>
      </c>
      <c r="AH702" s="17">
        <v>0.48780809226563598</v>
      </c>
      <c r="AI702" s="17"/>
      <c r="AJ702" s="17">
        <v>0.59501796489123604</v>
      </c>
      <c r="AK702" s="17">
        <v>0.53337469023871198</v>
      </c>
      <c r="AL702" s="17">
        <v>0.48072401526859199</v>
      </c>
      <c r="AM702" s="17">
        <v>0.49297662067811299</v>
      </c>
      <c r="AN702" s="17"/>
      <c r="AO702" s="17">
        <v>0.635178262722634</v>
      </c>
      <c r="AP702" s="17">
        <v>0.576218513788743</v>
      </c>
      <c r="AQ702" s="17">
        <v>0.445809478018932</v>
      </c>
      <c r="AR702" s="17"/>
      <c r="AS702" s="17">
        <v>0.38592484291837598</v>
      </c>
      <c r="AT702" s="17">
        <v>0.63054722663721496</v>
      </c>
      <c r="AU702" s="17">
        <v>0.476766114266788</v>
      </c>
      <c r="AV702" s="17">
        <v>0.85237979614408499</v>
      </c>
      <c r="AW702" s="17">
        <v>0.49786568943637499</v>
      </c>
      <c r="AX702" s="17"/>
      <c r="AY702" s="17">
        <v>0.38782590046728099</v>
      </c>
      <c r="AZ702" s="17">
        <v>0.589522872970067</v>
      </c>
      <c r="BA702" s="17">
        <v>0.54547755755246297</v>
      </c>
    </row>
    <row r="703" spans="2:53"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row>
    <row r="704" spans="2:53" x14ac:dyDescent="0.35">
      <c r="B704" s="6" t="s">
        <v>338</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row>
    <row r="705" spans="2:53" x14ac:dyDescent="0.35">
      <c r="B705" s="24" t="s">
        <v>84</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row>
    <row r="706" spans="2:53" x14ac:dyDescent="0.35">
      <c r="B706" t="s">
        <v>308</v>
      </c>
      <c r="C706" s="17">
        <v>0.14954185986996199</v>
      </c>
      <c r="D706" s="17">
        <v>0.14591314032923</v>
      </c>
      <c r="E706" s="17">
        <v>0.153167004770457</v>
      </c>
      <c r="F706" s="17"/>
      <c r="G706" s="17">
        <v>0.17901104127779299</v>
      </c>
      <c r="H706" s="17">
        <v>0.155882512703895</v>
      </c>
      <c r="I706" s="17">
        <v>0.14693750085270901</v>
      </c>
      <c r="J706" s="17">
        <v>9.7823837476973E-2</v>
      </c>
      <c r="K706" s="17"/>
      <c r="L706" s="17">
        <v>0.154140047869532</v>
      </c>
      <c r="M706" s="17">
        <v>0.14900662443427901</v>
      </c>
      <c r="N706" s="17">
        <v>0.14825868724385599</v>
      </c>
      <c r="O706" s="17">
        <v>0.142859821033992</v>
      </c>
      <c r="P706" s="17"/>
      <c r="Q706" s="17">
        <v>0.13825496767202</v>
      </c>
      <c r="R706" s="17">
        <v>0.16571792651908299</v>
      </c>
      <c r="S706" s="17">
        <v>0.217093959089456</v>
      </c>
      <c r="T706" s="17">
        <v>0.12820618675529899</v>
      </c>
      <c r="U706" s="17">
        <v>0.14584525045329999</v>
      </c>
      <c r="V706" s="17">
        <v>0.11750671415659</v>
      </c>
      <c r="W706" s="17">
        <v>0.143189345203836</v>
      </c>
      <c r="X706" s="17">
        <v>0.120201344055617</v>
      </c>
      <c r="Y706" s="17">
        <v>0.15924926924393501</v>
      </c>
      <c r="Z706" s="17"/>
      <c r="AA706" s="17">
        <v>0.14445186793942799</v>
      </c>
      <c r="AB706" s="17">
        <v>0.13814173741884</v>
      </c>
      <c r="AC706" s="17">
        <v>0.14420724362085799</v>
      </c>
      <c r="AD706" s="17">
        <v>0.16224318768853599</v>
      </c>
      <c r="AE706" s="17">
        <v>0.27975659312940598</v>
      </c>
      <c r="AF706" s="17"/>
      <c r="AG706" s="17">
        <v>0.148910002697939</v>
      </c>
      <c r="AH706" s="17">
        <v>0.15023255883271</v>
      </c>
      <c r="AI706" s="17"/>
      <c r="AJ706" s="17">
        <v>0.15860327387815601</v>
      </c>
      <c r="AK706" s="17">
        <v>0.14561690437864699</v>
      </c>
      <c r="AL706" s="17">
        <v>0.12728446584998701</v>
      </c>
      <c r="AM706" s="17">
        <v>0.165690552384502</v>
      </c>
      <c r="AN706" s="17"/>
      <c r="AO706" s="17">
        <v>0.13513570174685599</v>
      </c>
      <c r="AP706" s="17">
        <v>0.159021834295374</v>
      </c>
      <c r="AQ706" s="17">
        <v>0.15326350981569101</v>
      </c>
      <c r="AR706" s="17"/>
      <c r="AS706" s="17">
        <v>0.123531529185121</v>
      </c>
      <c r="AT706" s="17">
        <v>0.19080630997054199</v>
      </c>
      <c r="AU706" s="17">
        <v>0.129596289197249</v>
      </c>
      <c r="AV706" s="17">
        <v>0.45826536722959599</v>
      </c>
      <c r="AW706" s="17">
        <v>0.120113974808226</v>
      </c>
      <c r="AX706" s="17"/>
      <c r="AY706" s="17">
        <v>0.120712392281127</v>
      </c>
      <c r="AZ706" s="17">
        <v>0.167014413371357</v>
      </c>
      <c r="BA706" s="17">
        <v>0.144546138550361</v>
      </c>
    </row>
    <row r="707" spans="2:53" x14ac:dyDescent="0.35">
      <c r="B707" t="s">
        <v>309</v>
      </c>
      <c r="C707" s="17">
        <v>0.29423424891030198</v>
      </c>
      <c r="D707" s="17">
        <v>0.26461489416747003</v>
      </c>
      <c r="E707" s="17">
        <v>0.32382442571968501</v>
      </c>
      <c r="F707" s="17"/>
      <c r="G707" s="17">
        <v>0.325419652585411</v>
      </c>
      <c r="H707" s="17">
        <v>0.28958147958657898</v>
      </c>
      <c r="I707" s="17">
        <v>0.32823774926836002</v>
      </c>
      <c r="J707" s="17">
        <v>0.17277500620546299</v>
      </c>
      <c r="K707" s="17"/>
      <c r="L707" s="17">
        <v>0.238263150991366</v>
      </c>
      <c r="M707" s="17">
        <v>0.30543437511967098</v>
      </c>
      <c r="N707" s="17">
        <v>0.32684128001998303</v>
      </c>
      <c r="O707" s="17">
        <v>0.31551765302413098</v>
      </c>
      <c r="P707" s="17"/>
      <c r="Q707" s="17">
        <v>0.25729379291708199</v>
      </c>
      <c r="R707" s="17">
        <v>0.22818948046722601</v>
      </c>
      <c r="S707" s="17">
        <v>0.3190563730257</v>
      </c>
      <c r="T707" s="17">
        <v>0.30061927523884802</v>
      </c>
      <c r="U707" s="17">
        <v>0.32247578266926402</v>
      </c>
      <c r="V707" s="17">
        <v>0.274553515678989</v>
      </c>
      <c r="W707" s="17">
        <v>0.30237484380597701</v>
      </c>
      <c r="X707" s="17">
        <v>0.49542364208581102</v>
      </c>
      <c r="Y707" s="17">
        <v>0.312890852725135</v>
      </c>
      <c r="Z707" s="17"/>
      <c r="AA707" s="17">
        <v>0.31922458627500999</v>
      </c>
      <c r="AB707" s="17">
        <v>0.35510449624641399</v>
      </c>
      <c r="AC707" s="17">
        <v>0.197376879859092</v>
      </c>
      <c r="AD707" s="17">
        <v>0.24171317989605701</v>
      </c>
      <c r="AE707" s="17">
        <v>0.235941942324746</v>
      </c>
      <c r="AF707" s="17"/>
      <c r="AG707" s="17">
        <v>0.30389743181023898</v>
      </c>
      <c r="AH707" s="17">
        <v>0.28367118070226</v>
      </c>
      <c r="AI707" s="17"/>
      <c r="AJ707" s="17">
        <v>0.26981975592628199</v>
      </c>
      <c r="AK707" s="17">
        <v>0.29630874165790599</v>
      </c>
      <c r="AL707" s="17">
        <v>0.312625451685901</v>
      </c>
      <c r="AM707" s="17">
        <v>0.29703735036142997</v>
      </c>
      <c r="AN707" s="17"/>
      <c r="AO707" s="17">
        <v>0.32716774632543999</v>
      </c>
      <c r="AP707" s="17">
        <v>0.32914412755454497</v>
      </c>
      <c r="AQ707" s="17">
        <v>0.26095248483342398</v>
      </c>
      <c r="AR707" s="17"/>
      <c r="AS707" s="17">
        <v>0.29640448855915202</v>
      </c>
      <c r="AT707" s="17">
        <v>0.29902564163824102</v>
      </c>
      <c r="AU707" s="17">
        <v>0.209692217561569</v>
      </c>
      <c r="AV707" s="17">
        <v>0.239127033837089</v>
      </c>
      <c r="AW707" s="17">
        <v>0.33641128731887798</v>
      </c>
      <c r="AX707" s="17"/>
      <c r="AY707" s="17">
        <v>0.297878101414495</v>
      </c>
      <c r="AZ707" s="17">
        <v>0.29671154476864497</v>
      </c>
      <c r="BA707" s="17">
        <v>0.24603451441905899</v>
      </c>
    </row>
    <row r="708" spans="2:53" x14ac:dyDescent="0.35">
      <c r="B708" t="s">
        <v>310</v>
      </c>
      <c r="C708" s="17">
        <v>0.25849975009189902</v>
      </c>
      <c r="D708" s="17">
        <v>0.25950213674394301</v>
      </c>
      <c r="E708" s="17">
        <v>0.25749835088780199</v>
      </c>
      <c r="F708" s="17"/>
      <c r="G708" s="17">
        <v>0.25855589032675802</v>
      </c>
      <c r="H708" s="17">
        <v>0.26365734230575699</v>
      </c>
      <c r="I708" s="17">
        <v>0.23554840377129899</v>
      </c>
      <c r="J708" s="17">
        <v>0.30820063001440301</v>
      </c>
      <c r="K708" s="17"/>
      <c r="L708" s="17">
        <v>0.255590578158302</v>
      </c>
      <c r="M708" s="17">
        <v>0.23840297254866899</v>
      </c>
      <c r="N708" s="17">
        <v>0.24728427469575501</v>
      </c>
      <c r="O708" s="17">
        <v>0.29344592177411899</v>
      </c>
      <c r="P708" s="17"/>
      <c r="Q708" s="17">
        <v>0.26535758560378703</v>
      </c>
      <c r="R708" s="17">
        <v>0.30491182547429702</v>
      </c>
      <c r="S708" s="17">
        <v>0.24336851345077601</v>
      </c>
      <c r="T708" s="17">
        <v>0.264912399552096</v>
      </c>
      <c r="U708" s="17">
        <v>0.16815976619612</v>
      </c>
      <c r="V708" s="17">
        <v>0.268747538689181</v>
      </c>
      <c r="W708" s="17">
        <v>0.27039869182459703</v>
      </c>
      <c r="X708" s="17">
        <v>0.22352074010898701</v>
      </c>
      <c r="Y708" s="17">
        <v>0.25490789295164701</v>
      </c>
      <c r="Z708" s="17"/>
      <c r="AA708" s="17">
        <v>0.31191575474844302</v>
      </c>
      <c r="AB708" s="17">
        <v>0.22005512069587499</v>
      </c>
      <c r="AC708" s="17">
        <v>0.29965489021399799</v>
      </c>
      <c r="AD708" s="17">
        <v>0.19824815106006</v>
      </c>
      <c r="AE708" s="17">
        <v>0.421329363878299</v>
      </c>
      <c r="AF708" s="17"/>
      <c r="AG708" s="17">
        <v>0.26677977423753702</v>
      </c>
      <c r="AH708" s="17">
        <v>0.24944864749762</v>
      </c>
      <c r="AI708" s="17"/>
      <c r="AJ708" s="17">
        <v>0.25322972796269499</v>
      </c>
      <c r="AK708" s="17">
        <v>0.26318994635957099</v>
      </c>
      <c r="AL708" s="17">
        <v>0.26282967059010798</v>
      </c>
      <c r="AM708" s="17">
        <v>0.25433287861428899</v>
      </c>
      <c r="AN708" s="17"/>
      <c r="AO708" s="17">
        <v>0.26673817695192098</v>
      </c>
      <c r="AP708" s="17">
        <v>0.238875208573431</v>
      </c>
      <c r="AQ708" s="17">
        <v>0.26384141672573702</v>
      </c>
      <c r="AR708" s="17"/>
      <c r="AS708" s="17">
        <v>0.25350040085903403</v>
      </c>
      <c r="AT708" s="17">
        <v>0.208791102227492</v>
      </c>
      <c r="AU708" s="17">
        <v>0.37741249642438501</v>
      </c>
      <c r="AV708" s="17">
        <v>0.150197369286517</v>
      </c>
      <c r="AW708" s="17">
        <v>0.32501543088183499</v>
      </c>
      <c r="AX708" s="17"/>
      <c r="AY708" s="17">
        <v>0.27957620661574101</v>
      </c>
      <c r="AZ708" s="17">
        <v>0.239165092119446</v>
      </c>
      <c r="BA708" s="17">
        <v>0.29356134050119598</v>
      </c>
    </row>
    <row r="709" spans="2:53" x14ac:dyDescent="0.35">
      <c r="B709" t="s">
        <v>311</v>
      </c>
      <c r="C709" s="17">
        <v>0.14813104764867099</v>
      </c>
      <c r="D709" s="17">
        <v>0.16759637404796299</v>
      </c>
      <c r="E709" s="17">
        <v>0.128684896481357</v>
      </c>
      <c r="F709" s="17"/>
      <c r="G709" s="17">
        <v>0.104112196014974</v>
      </c>
      <c r="H709" s="17">
        <v>0.13726427308320299</v>
      </c>
      <c r="I709" s="17">
        <v>0.16015258373463101</v>
      </c>
      <c r="J709" s="17">
        <v>0.20594726080572101</v>
      </c>
      <c r="K709" s="17"/>
      <c r="L709" s="17">
        <v>0.16036331021810399</v>
      </c>
      <c r="M709" s="17">
        <v>0.15518692820621999</v>
      </c>
      <c r="N709" s="17">
        <v>0.14498112169003799</v>
      </c>
      <c r="O709" s="17">
        <v>0.13094654732802299</v>
      </c>
      <c r="P709" s="17"/>
      <c r="Q709" s="17">
        <v>0.18129203045176001</v>
      </c>
      <c r="R709" s="17">
        <v>0.115030942224939</v>
      </c>
      <c r="S709" s="17">
        <v>0.10656677813439901</v>
      </c>
      <c r="T709" s="17">
        <v>0.129416891900794</v>
      </c>
      <c r="U709" s="17">
        <v>0.25417766948741299</v>
      </c>
      <c r="V709" s="17">
        <v>0.12105144169358199</v>
      </c>
      <c r="W709" s="17">
        <v>0.128368810549982</v>
      </c>
      <c r="X709" s="17">
        <v>8.8607707683765205E-2</v>
      </c>
      <c r="Y709" s="17">
        <v>0.18109492829801099</v>
      </c>
      <c r="Z709" s="17"/>
      <c r="AA709" s="17">
        <v>0.11698818305846601</v>
      </c>
      <c r="AB709" s="17">
        <v>0.134556824310511</v>
      </c>
      <c r="AC709" s="17">
        <v>0.177705318720148</v>
      </c>
      <c r="AD709" s="17">
        <v>0.216920202543332</v>
      </c>
      <c r="AE709" s="17">
        <v>0</v>
      </c>
      <c r="AF709" s="17"/>
      <c r="AG709" s="17">
        <v>0.156262831563796</v>
      </c>
      <c r="AH709" s="17">
        <v>0.13924199017785599</v>
      </c>
      <c r="AI709" s="17"/>
      <c r="AJ709" s="17">
        <v>0.14432250826391099</v>
      </c>
      <c r="AK709" s="17">
        <v>0.14229013423963599</v>
      </c>
      <c r="AL709" s="17">
        <v>0.15914328634649</v>
      </c>
      <c r="AM709" s="17">
        <v>0.147706515404152</v>
      </c>
      <c r="AN709" s="17"/>
      <c r="AO709" s="17">
        <v>0.135461070612927</v>
      </c>
      <c r="AP709" s="17">
        <v>0.14594110355676301</v>
      </c>
      <c r="AQ709" s="17">
        <v>0.15321058160459</v>
      </c>
      <c r="AR709" s="17"/>
      <c r="AS709" s="17">
        <v>0.16629952238458501</v>
      </c>
      <c r="AT709" s="17">
        <v>0.15588328233284701</v>
      </c>
      <c r="AU709" s="17">
        <v>0.19466397843840499</v>
      </c>
      <c r="AV709" s="17">
        <v>7.1670348893102406E-2</v>
      </c>
      <c r="AW709" s="17">
        <v>8.5650182246035406E-2</v>
      </c>
      <c r="AX709" s="17"/>
      <c r="AY709" s="17">
        <v>0.161190844174492</v>
      </c>
      <c r="AZ709" s="17">
        <v>0.144394332614461</v>
      </c>
      <c r="BA709" s="17">
        <v>0.21487100894129901</v>
      </c>
    </row>
    <row r="710" spans="2:53" x14ac:dyDescent="0.35">
      <c r="B710" t="s">
        <v>312</v>
      </c>
      <c r="C710" s="17">
        <v>0.101742440600767</v>
      </c>
      <c r="D710" s="17">
        <v>0.125128931898771</v>
      </c>
      <c r="E710" s="17">
        <v>7.8378987261984098E-2</v>
      </c>
      <c r="F710" s="17"/>
      <c r="G710" s="17">
        <v>8.7254218596454297E-2</v>
      </c>
      <c r="H710" s="17">
        <v>9.7662423629378797E-2</v>
      </c>
      <c r="I710" s="17">
        <v>8.7881271313358197E-2</v>
      </c>
      <c r="J710" s="17">
        <v>0.17825759895139601</v>
      </c>
      <c r="K710" s="17"/>
      <c r="L710" s="17">
        <v>0.13892530370110601</v>
      </c>
      <c r="M710" s="17">
        <v>0.12616558951401499</v>
      </c>
      <c r="N710" s="17">
        <v>7.0646599237833493E-2</v>
      </c>
      <c r="O710" s="17">
        <v>6.3956183744408701E-2</v>
      </c>
      <c r="P710" s="17"/>
      <c r="Q710" s="17">
        <v>0.120808232512535</v>
      </c>
      <c r="R710" s="17">
        <v>0.133877551568124</v>
      </c>
      <c r="S710" s="17">
        <v>6.3528815170037306E-2</v>
      </c>
      <c r="T710" s="17">
        <v>0.112215569198825</v>
      </c>
      <c r="U710" s="17">
        <v>6.3251487650927807E-2</v>
      </c>
      <c r="V710" s="17">
        <v>0.14773408337107499</v>
      </c>
      <c r="W710" s="17">
        <v>8.0479631909453897E-2</v>
      </c>
      <c r="X710" s="17">
        <v>3.5181194866915101E-2</v>
      </c>
      <c r="Y710" s="17">
        <v>8.4792902410324805E-2</v>
      </c>
      <c r="Z710" s="17"/>
      <c r="AA710" s="17">
        <v>6.7554537935782602E-2</v>
      </c>
      <c r="AB710" s="17">
        <v>0.106249127032724</v>
      </c>
      <c r="AC710" s="17">
        <v>0.123642028767655</v>
      </c>
      <c r="AD710" s="17">
        <v>0.14442146771894199</v>
      </c>
      <c r="AE710" s="17">
        <v>6.2972100667549005E-2</v>
      </c>
      <c r="AF710" s="17"/>
      <c r="AG710" s="17">
        <v>8.1405263770588598E-2</v>
      </c>
      <c r="AH710" s="17">
        <v>0.123973519970858</v>
      </c>
      <c r="AI710" s="17"/>
      <c r="AJ710" s="17">
        <v>0.115293558910607</v>
      </c>
      <c r="AK710" s="17">
        <v>8.9659936686992597E-2</v>
      </c>
      <c r="AL710" s="17">
        <v>0.10396698534117101</v>
      </c>
      <c r="AM710" s="17">
        <v>0.10046415609077899</v>
      </c>
      <c r="AN710" s="17"/>
      <c r="AO710" s="17">
        <v>7.6503304309587503E-2</v>
      </c>
      <c r="AP710" s="17">
        <v>8.0831504641696805E-2</v>
      </c>
      <c r="AQ710" s="17">
        <v>0.124786945544109</v>
      </c>
      <c r="AR710" s="17"/>
      <c r="AS710" s="17">
        <v>0.12874449952765099</v>
      </c>
      <c r="AT710" s="17">
        <v>9.38190628118621E-2</v>
      </c>
      <c r="AU710" s="17">
        <v>8.8635018378391897E-2</v>
      </c>
      <c r="AV710" s="17">
        <v>8.0739880753695994E-2</v>
      </c>
      <c r="AW710" s="17">
        <v>7.6449191316578805E-2</v>
      </c>
      <c r="AX710" s="17"/>
      <c r="AY710" s="17">
        <v>0.115493768526444</v>
      </c>
      <c r="AZ710" s="17">
        <v>0.106003942481394</v>
      </c>
      <c r="BA710" s="17">
        <v>8.0897320864774497E-2</v>
      </c>
    </row>
    <row r="711" spans="2:53" x14ac:dyDescent="0.35">
      <c r="B711" t="s">
        <v>313</v>
      </c>
      <c r="C711" s="17">
        <v>4.7850652878397897E-2</v>
      </c>
      <c r="D711" s="17">
        <v>3.7244522812621902E-2</v>
      </c>
      <c r="E711" s="17">
        <v>5.8446334878714798E-2</v>
      </c>
      <c r="F711" s="17"/>
      <c r="G711" s="17">
        <v>4.5647001198608601E-2</v>
      </c>
      <c r="H711" s="17">
        <v>5.5951968691186099E-2</v>
      </c>
      <c r="I711" s="17">
        <v>4.1242491059642603E-2</v>
      </c>
      <c r="J711" s="17">
        <v>3.6995666546043401E-2</v>
      </c>
      <c r="K711" s="17"/>
      <c r="L711" s="17">
        <v>5.27176090615891E-2</v>
      </c>
      <c r="M711" s="17">
        <v>2.5803510177146501E-2</v>
      </c>
      <c r="N711" s="17">
        <v>6.1988037112533999E-2</v>
      </c>
      <c r="O711" s="17">
        <v>5.3273873095326697E-2</v>
      </c>
      <c r="P711" s="17"/>
      <c r="Q711" s="17">
        <v>3.6993390842815499E-2</v>
      </c>
      <c r="R711" s="17">
        <v>5.2272273746330498E-2</v>
      </c>
      <c r="S711" s="17">
        <v>5.0385561129632203E-2</v>
      </c>
      <c r="T711" s="17">
        <v>6.4629677354137896E-2</v>
      </c>
      <c r="U711" s="17">
        <v>4.6090043542974801E-2</v>
      </c>
      <c r="V711" s="17">
        <v>7.0406706410583206E-2</v>
      </c>
      <c r="W711" s="17">
        <v>7.5188676706153798E-2</v>
      </c>
      <c r="X711" s="17">
        <v>3.7065371198905399E-2</v>
      </c>
      <c r="Y711" s="17">
        <v>7.0641543709468102E-3</v>
      </c>
      <c r="Z711" s="17"/>
      <c r="AA711" s="17">
        <v>3.98650700428698E-2</v>
      </c>
      <c r="AB711" s="17">
        <v>4.58926942956367E-2</v>
      </c>
      <c r="AC711" s="17">
        <v>5.7413638818248999E-2</v>
      </c>
      <c r="AD711" s="17">
        <v>3.6453811093072198E-2</v>
      </c>
      <c r="AE711" s="17">
        <v>0</v>
      </c>
      <c r="AF711" s="17"/>
      <c r="AG711" s="17">
        <v>4.2744695919900398E-2</v>
      </c>
      <c r="AH711" s="17">
        <v>5.34321028186956E-2</v>
      </c>
      <c r="AI711" s="17"/>
      <c r="AJ711" s="17">
        <v>5.8731175058349003E-2</v>
      </c>
      <c r="AK711" s="17">
        <v>6.2934336677248001E-2</v>
      </c>
      <c r="AL711" s="17">
        <v>3.4150140186342499E-2</v>
      </c>
      <c r="AM711" s="17">
        <v>3.4768547144846597E-2</v>
      </c>
      <c r="AN711" s="17"/>
      <c r="AO711" s="17">
        <v>5.8994000053268401E-2</v>
      </c>
      <c r="AP711" s="17">
        <v>4.6186221378190201E-2</v>
      </c>
      <c r="AQ711" s="17">
        <v>4.3945061476450303E-2</v>
      </c>
      <c r="AR711" s="17"/>
      <c r="AS711" s="17">
        <v>3.15195594844562E-2</v>
      </c>
      <c r="AT711" s="17">
        <v>5.1674601019015297E-2</v>
      </c>
      <c r="AU711" s="17">
        <v>0</v>
      </c>
      <c r="AV711" s="17">
        <v>0</v>
      </c>
      <c r="AW711" s="17">
        <v>5.6359933428447098E-2</v>
      </c>
      <c r="AX711" s="17"/>
      <c r="AY711" s="17">
        <v>2.5148686987700401E-2</v>
      </c>
      <c r="AZ711" s="17">
        <v>4.6710674644696401E-2</v>
      </c>
      <c r="BA711" s="17">
        <v>2.00896767233107E-2</v>
      </c>
    </row>
    <row r="712" spans="2:53" x14ac:dyDescent="0.35">
      <c r="B712" t="s">
        <v>314</v>
      </c>
      <c r="C712" s="17">
        <v>0.44377610878026402</v>
      </c>
      <c r="D712" s="17">
        <v>0.410528034496701</v>
      </c>
      <c r="E712" s="17">
        <v>0.47699143049014198</v>
      </c>
      <c r="F712" s="17"/>
      <c r="G712" s="17">
        <v>0.50443069386320505</v>
      </c>
      <c r="H712" s="17">
        <v>0.44546399229047401</v>
      </c>
      <c r="I712" s="17">
        <v>0.47517525012106898</v>
      </c>
      <c r="J712" s="17">
        <v>0.27059884368243597</v>
      </c>
      <c r="K712" s="17"/>
      <c r="L712" s="17">
        <v>0.39240319886089797</v>
      </c>
      <c r="M712" s="17">
        <v>0.45444099955395001</v>
      </c>
      <c r="N712" s="17">
        <v>0.47509996726383902</v>
      </c>
      <c r="O712" s="17">
        <v>0.45837747405812301</v>
      </c>
      <c r="P712" s="17"/>
      <c r="Q712" s="17">
        <v>0.39554876058910199</v>
      </c>
      <c r="R712" s="17">
        <v>0.39390740698630899</v>
      </c>
      <c r="S712" s="17">
        <v>0.53615033211515595</v>
      </c>
      <c r="T712" s="17">
        <v>0.42882546199414701</v>
      </c>
      <c r="U712" s="17">
        <v>0.46832103312256401</v>
      </c>
      <c r="V712" s="17">
        <v>0.39206022983557898</v>
      </c>
      <c r="W712" s="17">
        <v>0.44556418900981298</v>
      </c>
      <c r="X712" s="17">
        <v>0.61562498614142802</v>
      </c>
      <c r="Y712" s="17">
        <v>0.47214012196907001</v>
      </c>
      <c r="Z712" s="17"/>
      <c r="AA712" s="17">
        <v>0.46367645421443798</v>
      </c>
      <c r="AB712" s="17">
        <v>0.493246233665254</v>
      </c>
      <c r="AC712" s="17">
        <v>0.34158412347994899</v>
      </c>
      <c r="AD712" s="17">
        <v>0.40395636758459302</v>
      </c>
      <c r="AE712" s="17">
        <v>0.51569853545415101</v>
      </c>
      <c r="AF712" s="17"/>
      <c r="AG712" s="17">
        <v>0.45280743450817801</v>
      </c>
      <c r="AH712" s="17">
        <v>0.43390373953497002</v>
      </c>
      <c r="AI712" s="17"/>
      <c r="AJ712" s="17">
        <v>0.42842302980443903</v>
      </c>
      <c r="AK712" s="17">
        <v>0.44192564603655199</v>
      </c>
      <c r="AL712" s="17">
        <v>0.43990991753588898</v>
      </c>
      <c r="AM712" s="17">
        <v>0.46272790274593301</v>
      </c>
      <c r="AN712" s="17"/>
      <c r="AO712" s="17">
        <v>0.46230344807229601</v>
      </c>
      <c r="AP712" s="17">
        <v>0.48816596184991901</v>
      </c>
      <c r="AQ712" s="17">
        <v>0.41421599464911402</v>
      </c>
      <c r="AR712" s="17"/>
      <c r="AS712" s="17">
        <v>0.41993601774427303</v>
      </c>
      <c r="AT712" s="17">
        <v>0.48983195160878301</v>
      </c>
      <c r="AU712" s="17">
        <v>0.339288506758818</v>
      </c>
      <c r="AV712" s="17">
        <v>0.69739240106668499</v>
      </c>
      <c r="AW712" s="17">
        <v>0.45652526212710398</v>
      </c>
      <c r="AX712" s="17"/>
      <c r="AY712" s="17">
        <v>0.41859049369562201</v>
      </c>
      <c r="AZ712" s="17">
        <v>0.463725958140002</v>
      </c>
      <c r="BA712" s="17">
        <v>0.39058065296942002</v>
      </c>
    </row>
    <row r="713" spans="2:53" x14ac:dyDescent="0.35">
      <c r="B713" t="s">
        <v>315</v>
      </c>
      <c r="C713" s="17">
        <v>0.249873488249438</v>
      </c>
      <c r="D713" s="17">
        <v>0.29272530594673402</v>
      </c>
      <c r="E713" s="17">
        <v>0.207063883743341</v>
      </c>
      <c r="F713" s="17"/>
      <c r="G713" s="17">
        <v>0.191366414611428</v>
      </c>
      <c r="H713" s="17">
        <v>0.23492669671258201</v>
      </c>
      <c r="I713" s="17">
        <v>0.248033855047989</v>
      </c>
      <c r="J713" s="17">
        <v>0.38420485975711699</v>
      </c>
      <c r="K713" s="17"/>
      <c r="L713" s="17">
        <v>0.29928861391921102</v>
      </c>
      <c r="M713" s="17">
        <v>0.28135251772023501</v>
      </c>
      <c r="N713" s="17">
        <v>0.215627720927872</v>
      </c>
      <c r="O713" s="17">
        <v>0.194902731072432</v>
      </c>
      <c r="P713" s="17"/>
      <c r="Q713" s="17">
        <v>0.30210026296429499</v>
      </c>
      <c r="R713" s="17">
        <v>0.24890849379306301</v>
      </c>
      <c r="S713" s="17">
        <v>0.17009559330443599</v>
      </c>
      <c r="T713" s="17">
        <v>0.241632461099619</v>
      </c>
      <c r="U713" s="17">
        <v>0.31742915713834002</v>
      </c>
      <c r="V713" s="17">
        <v>0.26878552506465703</v>
      </c>
      <c r="W713" s="17">
        <v>0.20884844245943601</v>
      </c>
      <c r="X713" s="17">
        <v>0.12378890255067999</v>
      </c>
      <c r="Y713" s="17">
        <v>0.26588783070833599</v>
      </c>
      <c r="Z713" s="17"/>
      <c r="AA713" s="17">
        <v>0.18454272099424901</v>
      </c>
      <c r="AB713" s="17">
        <v>0.24080595134323399</v>
      </c>
      <c r="AC713" s="17">
        <v>0.30134734748780301</v>
      </c>
      <c r="AD713" s="17">
        <v>0.36134167026227398</v>
      </c>
      <c r="AE713" s="17">
        <v>6.2972100667549005E-2</v>
      </c>
      <c r="AF713" s="17"/>
      <c r="AG713" s="17">
        <v>0.23766809533438499</v>
      </c>
      <c r="AH713" s="17">
        <v>0.26321551014871403</v>
      </c>
      <c r="AI713" s="17"/>
      <c r="AJ713" s="17">
        <v>0.25961606717451702</v>
      </c>
      <c r="AK713" s="17">
        <v>0.231950070926629</v>
      </c>
      <c r="AL713" s="17">
        <v>0.26311027168766099</v>
      </c>
      <c r="AM713" s="17">
        <v>0.24817067149493099</v>
      </c>
      <c r="AN713" s="17"/>
      <c r="AO713" s="17">
        <v>0.21196437492251399</v>
      </c>
      <c r="AP713" s="17">
        <v>0.22677260819846001</v>
      </c>
      <c r="AQ713" s="17">
        <v>0.27799752714869902</v>
      </c>
      <c r="AR713" s="17"/>
      <c r="AS713" s="17">
        <v>0.295044021912237</v>
      </c>
      <c r="AT713" s="17">
        <v>0.24970234514470899</v>
      </c>
      <c r="AU713" s="17">
        <v>0.28329899681679699</v>
      </c>
      <c r="AV713" s="17">
        <v>0.15241022964679801</v>
      </c>
      <c r="AW713" s="17">
        <v>0.162099373562614</v>
      </c>
      <c r="AX713" s="17"/>
      <c r="AY713" s="17">
        <v>0.27668461270093703</v>
      </c>
      <c r="AZ713" s="17">
        <v>0.25039827509585499</v>
      </c>
      <c r="BA713" s="17">
        <v>0.29576832980607298</v>
      </c>
    </row>
    <row r="714" spans="2:53" x14ac:dyDescent="0.35">
      <c r="B714" t="s">
        <v>95</v>
      </c>
      <c r="C714" s="17">
        <v>0.19390262053082599</v>
      </c>
      <c r="D714" s="17">
        <v>0.117802728549966</v>
      </c>
      <c r="E714" s="17">
        <v>0.26992754674680097</v>
      </c>
      <c r="F714" s="17"/>
      <c r="G714" s="17">
        <v>0.31306427925177599</v>
      </c>
      <c r="H714" s="17">
        <v>0.210537295577892</v>
      </c>
      <c r="I714" s="17">
        <v>0.22714139507307901</v>
      </c>
      <c r="J714" s="17">
        <v>-0.113606016074681</v>
      </c>
      <c r="K714" s="17"/>
      <c r="L714" s="17">
        <v>9.3114584941687006E-2</v>
      </c>
      <c r="M714" s="17">
        <v>0.173088481833715</v>
      </c>
      <c r="N714" s="17">
        <v>0.25947224633596699</v>
      </c>
      <c r="O714" s="17">
        <v>0.26347474298569101</v>
      </c>
      <c r="P714" s="17"/>
      <c r="Q714" s="17">
        <v>9.3448497624806795E-2</v>
      </c>
      <c r="R714" s="17">
        <v>0.14499891319324701</v>
      </c>
      <c r="S714" s="17">
        <v>0.36605473881071998</v>
      </c>
      <c r="T714" s="17">
        <v>0.18719300089452701</v>
      </c>
      <c r="U714" s="17">
        <v>0.15089187598422399</v>
      </c>
      <c r="V714" s="17">
        <v>0.12327470477092201</v>
      </c>
      <c r="W714" s="17">
        <v>0.236715746550377</v>
      </c>
      <c r="X714" s="17">
        <v>0.49183608359074699</v>
      </c>
      <c r="Y714" s="17">
        <v>0.20625229126073399</v>
      </c>
      <c r="Z714" s="17"/>
      <c r="AA714" s="17">
        <v>0.27913373322018897</v>
      </c>
      <c r="AB714" s="17">
        <v>0.25244028232201998</v>
      </c>
      <c r="AC714" s="17">
        <v>4.0236775992146097E-2</v>
      </c>
      <c r="AD714" s="17">
        <v>4.2614697322319102E-2</v>
      </c>
      <c r="AE714" s="17">
        <v>0.45272643478660202</v>
      </c>
      <c r="AF714" s="17"/>
      <c r="AG714" s="17">
        <v>0.21513933917379299</v>
      </c>
      <c r="AH714" s="17">
        <v>0.170688229386255</v>
      </c>
      <c r="AI714" s="17"/>
      <c r="AJ714" s="17">
        <v>0.16880696262992101</v>
      </c>
      <c r="AK714" s="17">
        <v>0.20997557510992301</v>
      </c>
      <c r="AL714" s="17">
        <v>0.17679964584822799</v>
      </c>
      <c r="AM714" s="17">
        <v>0.21455723125100201</v>
      </c>
      <c r="AN714" s="17"/>
      <c r="AO714" s="17">
        <v>0.25033907314978199</v>
      </c>
      <c r="AP714" s="17">
        <v>0.26139335365145899</v>
      </c>
      <c r="AQ714" s="17">
        <v>0.136218467500415</v>
      </c>
      <c r="AR714" s="17"/>
      <c r="AS714" s="17">
        <v>0.124891995832036</v>
      </c>
      <c r="AT714" s="17">
        <v>0.240129606464074</v>
      </c>
      <c r="AU714" s="17">
        <v>5.5989509942021502E-2</v>
      </c>
      <c r="AV714" s="17">
        <v>0.54498217141988703</v>
      </c>
      <c r="AW714" s="17">
        <v>0.29442588856448998</v>
      </c>
      <c r="AX714" s="17"/>
      <c r="AY714" s="17">
        <v>0.14190588099468501</v>
      </c>
      <c r="AZ714" s="17">
        <v>0.21332768304414701</v>
      </c>
      <c r="BA714" s="17">
        <v>9.4812323163346895E-2</v>
      </c>
    </row>
    <row r="715" spans="2:53" x14ac:dyDescent="0.35">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row>
    <row r="716" spans="2:53" x14ac:dyDescent="0.35">
      <c r="B716" s="6" t="s">
        <v>339</v>
      </c>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row>
    <row r="717" spans="2:53" x14ac:dyDescent="0.35">
      <c r="B717" s="24" t="s">
        <v>84</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row>
    <row r="718" spans="2:53" x14ac:dyDescent="0.35">
      <c r="B718" t="s">
        <v>308</v>
      </c>
      <c r="C718" s="17">
        <v>0.201670097565194</v>
      </c>
      <c r="D718" s="17">
        <v>0.17068718903088101</v>
      </c>
      <c r="E718" s="17">
        <v>0.23262248493349499</v>
      </c>
      <c r="F718" s="17"/>
      <c r="G718" s="17">
        <v>0.20868950050715199</v>
      </c>
      <c r="H718" s="17">
        <v>0.217276735649997</v>
      </c>
      <c r="I718" s="17">
        <v>0.20334954745100001</v>
      </c>
      <c r="J718" s="17">
        <v>0.12324539186009099</v>
      </c>
      <c r="K718" s="17"/>
      <c r="L718" s="17">
        <v>0.173559945541606</v>
      </c>
      <c r="M718" s="17">
        <v>0.22629884818799001</v>
      </c>
      <c r="N718" s="17">
        <v>0.211674824491552</v>
      </c>
      <c r="O718" s="17">
        <v>0.19441768179802699</v>
      </c>
      <c r="P718" s="17"/>
      <c r="Q718" s="17">
        <v>0.18578994939895899</v>
      </c>
      <c r="R718" s="17">
        <v>0.17353729654758701</v>
      </c>
      <c r="S718" s="17">
        <v>0.34171342775144298</v>
      </c>
      <c r="T718" s="17">
        <v>0.202792816815731</v>
      </c>
      <c r="U718" s="17">
        <v>0.26389726214266002</v>
      </c>
      <c r="V718" s="17">
        <v>0.122074438572641</v>
      </c>
      <c r="W718" s="17">
        <v>0.22230913122752799</v>
      </c>
      <c r="X718" s="17">
        <v>0.29266616119607702</v>
      </c>
      <c r="Y718" s="17">
        <v>0.129407280974913</v>
      </c>
      <c r="Z718" s="17"/>
      <c r="AA718" s="17">
        <v>0.20527269853656599</v>
      </c>
      <c r="AB718" s="17">
        <v>0.16000648151356101</v>
      </c>
      <c r="AC718" s="17">
        <v>0.19687950496687801</v>
      </c>
      <c r="AD718" s="17">
        <v>0.18261512295517299</v>
      </c>
      <c r="AE718" s="17">
        <v>0.52238846444909104</v>
      </c>
      <c r="AF718" s="17"/>
      <c r="AG718" s="17">
        <v>0.21790304795766</v>
      </c>
      <c r="AH718" s="17">
        <v>0.18392545131468099</v>
      </c>
      <c r="AI718" s="17"/>
      <c r="AJ718" s="17">
        <v>0.17641701272021101</v>
      </c>
      <c r="AK718" s="17">
        <v>0.22969417964556399</v>
      </c>
      <c r="AL718" s="17">
        <v>0.18558501454293799</v>
      </c>
      <c r="AM718" s="17">
        <v>0.20901740978730801</v>
      </c>
      <c r="AN718" s="17"/>
      <c r="AO718" s="17">
        <v>0.21170818993901</v>
      </c>
      <c r="AP718" s="17">
        <v>0.204676625794947</v>
      </c>
      <c r="AQ718" s="17">
        <v>0.19300913608460099</v>
      </c>
      <c r="AR718" s="17"/>
      <c r="AS718" s="17">
        <v>0.15075792340851499</v>
      </c>
      <c r="AT718" s="17">
        <v>0.23588660985266499</v>
      </c>
      <c r="AU718" s="17">
        <v>0.27302452362889201</v>
      </c>
      <c r="AV718" s="17">
        <v>0.38191938273663101</v>
      </c>
      <c r="AW718" s="17">
        <v>0.200227301658089</v>
      </c>
      <c r="AX718" s="17"/>
      <c r="AY718" s="17">
        <v>0.119831352024709</v>
      </c>
      <c r="AZ718" s="17">
        <v>0.235078993090828</v>
      </c>
      <c r="BA718" s="17">
        <v>0.23527339023782201</v>
      </c>
    </row>
    <row r="719" spans="2:53" x14ac:dyDescent="0.35">
      <c r="B719" t="s">
        <v>309</v>
      </c>
      <c r="C719" s="17">
        <v>0.39520693902184401</v>
      </c>
      <c r="D719" s="17">
        <v>0.39026569551083201</v>
      </c>
      <c r="E719" s="17">
        <v>0.40014331492937399</v>
      </c>
      <c r="F719" s="17"/>
      <c r="G719" s="17">
        <v>0.37622739418513601</v>
      </c>
      <c r="H719" s="17">
        <v>0.401148874267927</v>
      </c>
      <c r="I719" s="17">
        <v>0.40713984070736298</v>
      </c>
      <c r="J719" s="17">
        <v>0.35470811709347</v>
      </c>
      <c r="K719" s="17"/>
      <c r="L719" s="17">
        <v>0.40863831303994402</v>
      </c>
      <c r="M719" s="17">
        <v>0.38046019256895403</v>
      </c>
      <c r="N719" s="17">
        <v>0.40889757546709299</v>
      </c>
      <c r="O719" s="17">
        <v>0.385570739077572</v>
      </c>
      <c r="P719" s="17"/>
      <c r="Q719" s="17">
        <v>0.34213797353686598</v>
      </c>
      <c r="R719" s="17">
        <v>0.42600026342584502</v>
      </c>
      <c r="S719" s="17">
        <v>0.27326666286301399</v>
      </c>
      <c r="T719" s="17">
        <v>0.42678013079687899</v>
      </c>
      <c r="U719" s="17">
        <v>0.414981237645626</v>
      </c>
      <c r="V719" s="17">
        <v>0.42880735678339599</v>
      </c>
      <c r="W719" s="17">
        <v>0.35001708965938699</v>
      </c>
      <c r="X719" s="17">
        <v>0.40667112926377702</v>
      </c>
      <c r="Y719" s="17">
        <v>0.47799729395530999</v>
      </c>
      <c r="Z719" s="17"/>
      <c r="AA719" s="17">
        <v>0.35053763198565202</v>
      </c>
      <c r="AB719" s="17">
        <v>0.46564427282215998</v>
      </c>
      <c r="AC719" s="17">
        <v>0.34641833715223902</v>
      </c>
      <c r="AD719" s="17">
        <v>0.45834141927356398</v>
      </c>
      <c r="AE719" s="17">
        <v>0.19349246347204199</v>
      </c>
      <c r="AF719" s="17"/>
      <c r="AG719" s="17">
        <v>0.39319635266508401</v>
      </c>
      <c r="AH719" s="17">
        <v>0.39740476152448601</v>
      </c>
      <c r="AI719" s="17"/>
      <c r="AJ719" s="17">
        <v>0.400073043936164</v>
      </c>
      <c r="AK719" s="17">
        <v>0.367167949720135</v>
      </c>
      <c r="AL719" s="17">
        <v>0.45384066449770599</v>
      </c>
      <c r="AM719" s="17">
        <v>0.36757277718480502</v>
      </c>
      <c r="AN719" s="17"/>
      <c r="AO719" s="17">
        <v>0.41787678186536797</v>
      </c>
      <c r="AP719" s="17">
        <v>0.43849689136442899</v>
      </c>
      <c r="AQ719" s="17">
        <v>0.36660845982421802</v>
      </c>
      <c r="AR719" s="17"/>
      <c r="AS719" s="17">
        <v>0.455277429234201</v>
      </c>
      <c r="AT719" s="17">
        <v>0.40392805370280999</v>
      </c>
      <c r="AU719" s="17">
        <v>0.32067918324529399</v>
      </c>
      <c r="AV719" s="17">
        <v>0.30215061245893998</v>
      </c>
      <c r="AW719" s="17">
        <v>0.29378481467450401</v>
      </c>
      <c r="AX719" s="17"/>
      <c r="AY719" s="17">
        <v>0.44406653040681798</v>
      </c>
      <c r="AZ719" s="17">
        <v>0.39965543383914498</v>
      </c>
      <c r="BA719" s="17">
        <v>0.370547319539617</v>
      </c>
    </row>
    <row r="720" spans="2:53" x14ac:dyDescent="0.35">
      <c r="B720" t="s">
        <v>310</v>
      </c>
      <c r="C720" s="17">
        <v>0.23810922223543901</v>
      </c>
      <c r="D720" s="17">
        <v>0.240080954764641</v>
      </c>
      <c r="E720" s="17">
        <v>0.236139432053767</v>
      </c>
      <c r="F720" s="17"/>
      <c r="G720" s="17">
        <v>0.27577512183928898</v>
      </c>
      <c r="H720" s="17">
        <v>0.225347743175493</v>
      </c>
      <c r="I720" s="17">
        <v>0.23351976325284801</v>
      </c>
      <c r="J720" s="17">
        <v>0.263195226407892</v>
      </c>
      <c r="K720" s="17"/>
      <c r="L720" s="17">
        <v>0.23602090924499999</v>
      </c>
      <c r="M720" s="17">
        <v>0.23632727759768801</v>
      </c>
      <c r="N720" s="17">
        <v>0.24238946113125201</v>
      </c>
      <c r="O720" s="17">
        <v>0.23940364934900299</v>
      </c>
      <c r="P720" s="17"/>
      <c r="Q720" s="17">
        <v>0.27650849924225701</v>
      </c>
      <c r="R720" s="17">
        <v>0.232359517956198</v>
      </c>
      <c r="S720" s="17">
        <v>0.21853516404370299</v>
      </c>
      <c r="T720" s="17">
        <v>0.239269280641148</v>
      </c>
      <c r="U720" s="17">
        <v>0.17972627370784799</v>
      </c>
      <c r="V720" s="17">
        <v>0.22846772812229399</v>
      </c>
      <c r="W720" s="17">
        <v>0.26368824413007202</v>
      </c>
      <c r="X720" s="17">
        <v>0.266416629443544</v>
      </c>
      <c r="Y720" s="17">
        <v>0.22447565203967401</v>
      </c>
      <c r="Z720" s="17"/>
      <c r="AA720" s="17">
        <v>0.27962428826951002</v>
      </c>
      <c r="AB720" s="17">
        <v>0.224317358362358</v>
      </c>
      <c r="AC720" s="17">
        <v>0.25870753256096302</v>
      </c>
      <c r="AD720" s="17">
        <v>0.20507320107445501</v>
      </c>
      <c r="AE720" s="17">
        <v>0.21926690879692201</v>
      </c>
      <c r="AF720" s="17"/>
      <c r="AG720" s="17">
        <v>0.235592757030926</v>
      </c>
      <c r="AH720" s="17">
        <v>0.24086003362685099</v>
      </c>
      <c r="AI720" s="17"/>
      <c r="AJ720" s="17">
        <v>0.26404347553296098</v>
      </c>
      <c r="AK720" s="17">
        <v>0.245607056789409</v>
      </c>
      <c r="AL720" s="17">
        <v>0.202211655450133</v>
      </c>
      <c r="AM720" s="17">
        <v>0.23967760260815399</v>
      </c>
      <c r="AN720" s="17"/>
      <c r="AO720" s="17">
        <v>0.231908311093278</v>
      </c>
      <c r="AP720" s="17">
        <v>0.219196718579445</v>
      </c>
      <c r="AQ720" s="17">
        <v>0.24982959132736901</v>
      </c>
      <c r="AR720" s="17"/>
      <c r="AS720" s="17">
        <v>0.208568278353989</v>
      </c>
      <c r="AT720" s="17">
        <v>0.213068939826314</v>
      </c>
      <c r="AU720" s="17">
        <v>0.245401641868389</v>
      </c>
      <c r="AV720" s="17">
        <v>0.31593000480442801</v>
      </c>
      <c r="AW720" s="17">
        <v>0.35004982854300198</v>
      </c>
      <c r="AX720" s="17"/>
      <c r="AY720" s="17">
        <v>0.26261647648569197</v>
      </c>
      <c r="AZ720" s="17">
        <v>0.21669898212762301</v>
      </c>
      <c r="BA720" s="17">
        <v>0.23660211691956501</v>
      </c>
    </row>
    <row r="721" spans="2:53" x14ac:dyDescent="0.35">
      <c r="B721" t="s">
        <v>311</v>
      </c>
      <c r="C721" s="17">
        <v>6.8425101935106702E-2</v>
      </c>
      <c r="D721" s="17">
        <v>9.6110162172156705E-2</v>
      </c>
      <c r="E721" s="17">
        <v>4.0767314164055303E-2</v>
      </c>
      <c r="F721" s="17"/>
      <c r="G721" s="17">
        <v>4.0398649573076699E-2</v>
      </c>
      <c r="H721" s="17">
        <v>7.0287749728137505E-2</v>
      </c>
      <c r="I721" s="17">
        <v>6.1336758209178499E-2</v>
      </c>
      <c r="J721" s="17">
        <v>0.114329227300248</v>
      </c>
      <c r="K721" s="17"/>
      <c r="L721" s="17">
        <v>8.9800594988117405E-2</v>
      </c>
      <c r="M721" s="17">
        <v>7.6283245927001198E-2</v>
      </c>
      <c r="N721" s="17">
        <v>5.4645600852402401E-2</v>
      </c>
      <c r="O721" s="17">
        <v>4.9566761046804797E-2</v>
      </c>
      <c r="P721" s="17"/>
      <c r="Q721" s="17">
        <v>8.4268817046487601E-2</v>
      </c>
      <c r="R721" s="17">
        <v>8.5887125471456396E-2</v>
      </c>
      <c r="S721" s="17">
        <v>3.1784115451520101E-2</v>
      </c>
      <c r="T721" s="17">
        <v>2.25834583568576E-2</v>
      </c>
      <c r="U721" s="17">
        <v>8.3946474876187796E-2</v>
      </c>
      <c r="V721" s="17">
        <v>0.102521501699326</v>
      </c>
      <c r="W721" s="17">
        <v>6.7789513383815905E-2</v>
      </c>
      <c r="X721" s="17">
        <v>1.5713394497150299E-2</v>
      </c>
      <c r="Y721" s="17">
        <v>7.4044959690374001E-2</v>
      </c>
      <c r="Z721" s="17"/>
      <c r="AA721" s="17">
        <v>5.7312927127538403E-2</v>
      </c>
      <c r="AB721" s="17">
        <v>5.4267338700966498E-2</v>
      </c>
      <c r="AC721" s="17">
        <v>9.4708930666916893E-2</v>
      </c>
      <c r="AD721" s="17">
        <v>7.5406977621112495E-2</v>
      </c>
      <c r="AE721" s="17">
        <v>0</v>
      </c>
      <c r="AF721" s="17"/>
      <c r="AG721" s="17">
        <v>7.8656554935941397E-2</v>
      </c>
      <c r="AH721" s="17">
        <v>5.7240843390657097E-2</v>
      </c>
      <c r="AI721" s="17"/>
      <c r="AJ721" s="17">
        <v>6.8659612991124594E-2</v>
      </c>
      <c r="AK721" s="17">
        <v>6.2520826730758705E-2</v>
      </c>
      <c r="AL721" s="17">
        <v>5.8323948801689E-2</v>
      </c>
      <c r="AM721" s="17">
        <v>8.3495149191641999E-2</v>
      </c>
      <c r="AN721" s="17"/>
      <c r="AO721" s="17">
        <v>5.1217299720234699E-2</v>
      </c>
      <c r="AP721" s="17">
        <v>6.1054250640721598E-2</v>
      </c>
      <c r="AQ721" s="17">
        <v>7.9151282802299203E-2</v>
      </c>
      <c r="AR721" s="17"/>
      <c r="AS721" s="17">
        <v>9.8619069089653302E-2</v>
      </c>
      <c r="AT721" s="17">
        <v>4.8075099377880098E-2</v>
      </c>
      <c r="AU721" s="17">
        <v>9.0370244542824898E-2</v>
      </c>
      <c r="AV721" s="17">
        <v>0</v>
      </c>
      <c r="AW721" s="17">
        <v>5.9503720479624399E-2</v>
      </c>
      <c r="AX721" s="17"/>
      <c r="AY721" s="17">
        <v>8.8345836543519296E-2</v>
      </c>
      <c r="AZ721" s="17">
        <v>5.0800123499953199E-2</v>
      </c>
      <c r="BA721" s="17">
        <v>6.8376646528470003E-2</v>
      </c>
    </row>
    <row r="722" spans="2:53" x14ac:dyDescent="0.35">
      <c r="B722" t="s">
        <v>312</v>
      </c>
      <c r="C722" s="17">
        <v>1.97602275720897E-2</v>
      </c>
      <c r="D722" s="17">
        <v>3.0073121166480601E-2</v>
      </c>
      <c r="E722" s="17">
        <v>9.4574931768297097E-3</v>
      </c>
      <c r="F722" s="17"/>
      <c r="G722" s="17">
        <v>8.0859874117969899E-3</v>
      </c>
      <c r="H722" s="17">
        <v>7.9628730397566603E-3</v>
      </c>
      <c r="I722" s="17">
        <v>2.61077963703121E-2</v>
      </c>
      <c r="J722" s="17">
        <v>6.2562452806848606E-2</v>
      </c>
      <c r="K722" s="17"/>
      <c r="L722" s="17">
        <v>3.6520038035050703E-2</v>
      </c>
      <c r="M722" s="17">
        <v>2.0011131438511499E-2</v>
      </c>
      <c r="N722" s="17">
        <v>3.9872606818991798E-3</v>
      </c>
      <c r="O722" s="17">
        <v>1.53579440246691E-2</v>
      </c>
      <c r="P722" s="17"/>
      <c r="Q722" s="17">
        <v>2.2976322278416901E-2</v>
      </c>
      <c r="R722" s="17">
        <v>2.4579255566270101E-2</v>
      </c>
      <c r="S722" s="17">
        <v>1.1178203276485299E-2</v>
      </c>
      <c r="T722" s="17">
        <v>3.3718600081220199E-2</v>
      </c>
      <c r="U722" s="17">
        <v>1.15750234946158E-2</v>
      </c>
      <c r="V722" s="17">
        <v>4.0097882219827102E-2</v>
      </c>
      <c r="W722" s="17">
        <v>0</v>
      </c>
      <c r="X722" s="17">
        <v>0</v>
      </c>
      <c r="Y722" s="17">
        <v>1.44348881392457E-2</v>
      </c>
      <c r="Z722" s="17"/>
      <c r="AA722" s="17">
        <v>2.0276388337879401E-2</v>
      </c>
      <c r="AB722" s="17">
        <v>6.6532894240424901E-3</v>
      </c>
      <c r="AC722" s="17">
        <v>2.5208514173377099E-2</v>
      </c>
      <c r="AD722" s="17">
        <v>3.5296816050212003E-2</v>
      </c>
      <c r="AE722" s="17">
        <v>0</v>
      </c>
      <c r="AF722" s="17"/>
      <c r="AG722" s="17">
        <v>1.07046240782696E-2</v>
      </c>
      <c r="AH722" s="17">
        <v>2.96591354537603E-2</v>
      </c>
      <c r="AI722" s="17"/>
      <c r="AJ722" s="17">
        <v>1.2151205116948401E-2</v>
      </c>
      <c r="AK722" s="17">
        <v>1.8052258729259502E-2</v>
      </c>
      <c r="AL722" s="17">
        <v>2.6138306733866901E-2</v>
      </c>
      <c r="AM722" s="17">
        <v>2.2521135789333499E-2</v>
      </c>
      <c r="AN722" s="17"/>
      <c r="AO722" s="17">
        <v>1.36811619376407E-2</v>
      </c>
      <c r="AP722" s="17">
        <v>4.3292147643915696E-3</v>
      </c>
      <c r="AQ722" s="17">
        <v>2.9742121794041801E-2</v>
      </c>
      <c r="AR722" s="17"/>
      <c r="AS722" s="17">
        <v>2.8584817118373601E-2</v>
      </c>
      <c r="AT722" s="17">
        <v>1.5555362535001701E-2</v>
      </c>
      <c r="AU722" s="17">
        <v>1.7846703496836602E-2</v>
      </c>
      <c r="AV722" s="17">
        <v>0</v>
      </c>
      <c r="AW722" s="17">
        <v>1.87476772637249E-2</v>
      </c>
      <c r="AX722" s="17"/>
      <c r="AY722" s="17">
        <v>3.5487329373789303E-2</v>
      </c>
      <c r="AZ722" s="17">
        <v>1.85176618284262E-2</v>
      </c>
      <c r="BA722" s="17">
        <v>0</v>
      </c>
    </row>
    <row r="723" spans="2:53" x14ac:dyDescent="0.35">
      <c r="B723" t="s">
        <v>313</v>
      </c>
      <c r="C723" s="17">
        <v>7.6828411670325905E-2</v>
      </c>
      <c r="D723" s="17">
        <v>7.2782877355008796E-2</v>
      </c>
      <c r="E723" s="17">
        <v>8.0869960742478902E-2</v>
      </c>
      <c r="F723" s="17"/>
      <c r="G723" s="17">
        <v>9.08233464835487E-2</v>
      </c>
      <c r="H723" s="17">
        <v>7.7976024138687705E-2</v>
      </c>
      <c r="I723" s="17">
        <v>6.8546294009298597E-2</v>
      </c>
      <c r="J723" s="17">
        <v>8.1959584531450802E-2</v>
      </c>
      <c r="K723" s="17"/>
      <c r="L723" s="17">
        <v>5.5460199150282503E-2</v>
      </c>
      <c r="M723" s="17">
        <v>6.06193042798562E-2</v>
      </c>
      <c r="N723" s="17">
        <v>7.8405277375801496E-2</v>
      </c>
      <c r="O723" s="17">
        <v>0.115683224703924</v>
      </c>
      <c r="P723" s="17"/>
      <c r="Q723" s="17">
        <v>8.8318438497012597E-2</v>
      </c>
      <c r="R723" s="17">
        <v>5.7636541032643603E-2</v>
      </c>
      <c r="S723" s="17">
        <v>0.123522426613835</v>
      </c>
      <c r="T723" s="17">
        <v>7.4855713308163804E-2</v>
      </c>
      <c r="U723" s="17">
        <v>4.5873728133062897E-2</v>
      </c>
      <c r="V723" s="17">
        <v>7.8031092602516797E-2</v>
      </c>
      <c r="W723" s="17">
        <v>9.6196021599197004E-2</v>
      </c>
      <c r="X723" s="17">
        <v>1.8532685599452699E-2</v>
      </c>
      <c r="Y723" s="17">
        <v>7.9639925200484393E-2</v>
      </c>
      <c r="Z723" s="17"/>
      <c r="AA723" s="17">
        <v>8.69760657428537E-2</v>
      </c>
      <c r="AB723" s="17">
        <v>8.9111259176911997E-2</v>
      </c>
      <c r="AC723" s="17">
        <v>7.8077180479627001E-2</v>
      </c>
      <c r="AD723" s="17">
        <v>4.3266463025483398E-2</v>
      </c>
      <c r="AE723" s="17">
        <v>6.4852163281944306E-2</v>
      </c>
      <c r="AF723" s="17"/>
      <c r="AG723" s="17">
        <v>6.3946663332119597E-2</v>
      </c>
      <c r="AH723" s="17">
        <v>9.0909774689564599E-2</v>
      </c>
      <c r="AI723" s="17"/>
      <c r="AJ723" s="17">
        <v>7.8655649702591104E-2</v>
      </c>
      <c r="AK723" s="17">
        <v>7.6957728384874302E-2</v>
      </c>
      <c r="AL723" s="17">
        <v>7.3900409973667203E-2</v>
      </c>
      <c r="AM723" s="17">
        <v>7.7715925438757799E-2</v>
      </c>
      <c r="AN723" s="17"/>
      <c r="AO723" s="17">
        <v>7.3608255444468307E-2</v>
      </c>
      <c r="AP723" s="17">
        <v>7.2246298856065205E-2</v>
      </c>
      <c r="AQ723" s="17">
        <v>8.1659408167471303E-2</v>
      </c>
      <c r="AR723" s="17"/>
      <c r="AS723" s="17">
        <v>5.8192482795268598E-2</v>
      </c>
      <c r="AT723" s="17">
        <v>8.3485934705329404E-2</v>
      </c>
      <c r="AU723" s="17">
        <v>5.2677703217764098E-2</v>
      </c>
      <c r="AV723" s="17">
        <v>0</v>
      </c>
      <c r="AW723" s="17">
        <v>7.7686657381056096E-2</v>
      </c>
      <c r="AX723" s="17"/>
      <c r="AY723" s="17">
        <v>4.96524751654722E-2</v>
      </c>
      <c r="AZ723" s="17">
        <v>7.9248805614024198E-2</v>
      </c>
      <c r="BA723" s="17">
        <v>8.9200526774526501E-2</v>
      </c>
    </row>
    <row r="724" spans="2:53" x14ac:dyDescent="0.35">
      <c r="B724" t="s">
        <v>314</v>
      </c>
      <c r="C724" s="17">
        <v>0.59687703658703795</v>
      </c>
      <c r="D724" s="17">
        <v>0.56095288454171299</v>
      </c>
      <c r="E724" s="17">
        <v>0.63276579986286896</v>
      </c>
      <c r="F724" s="17"/>
      <c r="G724" s="17">
        <v>0.58491689469228803</v>
      </c>
      <c r="H724" s="17">
        <v>0.61842560991792495</v>
      </c>
      <c r="I724" s="17">
        <v>0.61048938815836296</v>
      </c>
      <c r="J724" s="17">
        <v>0.47795350895356098</v>
      </c>
      <c r="K724" s="17"/>
      <c r="L724" s="17">
        <v>0.58219825858154906</v>
      </c>
      <c r="M724" s="17">
        <v>0.60675904075694298</v>
      </c>
      <c r="N724" s="17">
        <v>0.62057239995864499</v>
      </c>
      <c r="O724" s="17">
        <v>0.57998842087559899</v>
      </c>
      <c r="P724" s="17"/>
      <c r="Q724" s="17">
        <v>0.52792792293582502</v>
      </c>
      <c r="R724" s="17">
        <v>0.59953755997343205</v>
      </c>
      <c r="S724" s="17">
        <v>0.61498009061445702</v>
      </c>
      <c r="T724" s="17">
        <v>0.62957294761260996</v>
      </c>
      <c r="U724" s="17">
        <v>0.67887849978828596</v>
      </c>
      <c r="V724" s="17">
        <v>0.55088179535603699</v>
      </c>
      <c r="W724" s="17">
        <v>0.57232622088691498</v>
      </c>
      <c r="X724" s="17">
        <v>0.69933729045985304</v>
      </c>
      <c r="Y724" s="17">
        <v>0.60740457493022204</v>
      </c>
      <c r="Z724" s="17"/>
      <c r="AA724" s="17">
        <v>0.55581033052221795</v>
      </c>
      <c r="AB724" s="17">
        <v>0.62565075433572104</v>
      </c>
      <c r="AC724" s="17">
        <v>0.54329784211911702</v>
      </c>
      <c r="AD724" s="17">
        <v>0.64095654222873699</v>
      </c>
      <c r="AE724" s="17">
        <v>0.715880927921133</v>
      </c>
      <c r="AF724" s="17"/>
      <c r="AG724" s="17">
        <v>0.61109940062274304</v>
      </c>
      <c r="AH724" s="17">
        <v>0.58133021283916697</v>
      </c>
      <c r="AI724" s="17"/>
      <c r="AJ724" s="17">
        <v>0.57649005665637498</v>
      </c>
      <c r="AK724" s="17">
        <v>0.59686212936569905</v>
      </c>
      <c r="AL724" s="17">
        <v>0.63942567904064396</v>
      </c>
      <c r="AM724" s="17">
        <v>0.57659018697211295</v>
      </c>
      <c r="AN724" s="17"/>
      <c r="AO724" s="17">
        <v>0.629584971804378</v>
      </c>
      <c r="AP724" s="17">
        <v>0.64317351715937698</v>
      </c>
      <c r="AQ724" s="17">
        <v>0.55961759590881899</v>
      </c>
      <c r="AR724" s="17"/>
      <c r="AS724" s="17">
        <v>0.60603535264271502</v>
      </c>
      <c r="AT724" s="17">
        <v>0.63981466355547501</v>
      </c>
      <c r="AU724" s="17">
        <v>0.59370370687418506</v>
      </c>
      <c r="AV724" s="17">
        <v>0.68406999519557199</v>
      </c>
      <c r="AW724" s="17">
        <v>0.49401211633259301</v>
      </c>
      <c r="AX724" s="17"/>
      <c r="AY724" s="17">
        <v>0.56389788243152705</v>
      </c>
      <c r="AZ724" s="17">
        <v>0.63473442692997395</v>
      </c>
      <c r="BA724" s="17">
        <v>0.60582070977743896</v>
      </c>
    </row>
    <row r="725" spans="2:53" x14ac:dyDescent="0.35">
      <c r="B725" t="s">
        <v>315</v>
      </c>
      <c r="C725" s="17">
        <v>8.8185329507196306E-2</v>
      </c>
      <c r="D725" s="17">
        <v>0.12618328333863699</v>
      </c>
      <c r="E725" s="17">
        <v>5.0224807340884997E-2</v>
      </c>
      <c r="F725" s="17"/>
      <c r="G725" s="17">
        <v>4.8484636984873701E-2</v>
      </c>
      <c r="H725" s="17">
        <v>7.8250622767894198E-2</v>
      </c>
      <c r="I725" s="17">
        <v>8.7444554579490602E-2</v>
      </c>
      <c r="J725" s="17">
        <v>0.17689168010709599</v>
      </c>
      <c r="K725" s="17"/>
      <c r="L725" s="17">
        <v>0.12632063302316801</v>
      </c>
      <c r="M725" s="17">
        <v>9.6294377365512704E-2</v>
      </c>
      <c r="N725" s="17">
        <v>5.8632861534301597E-2</v>
      </c>
      <c r="O725" s="17">
        <v>6.4924705071473895E-2</v>
      </c>
      <c r="P725" s="17"/>
      <c r="Q725" s="17">
        <v>0.107245139324905</v>
      </c>
      <c r="R725" s="17">
        <v>0.110466381037727</v>
      </c>
      <c r="S725" s="17">
        <v>4.2962318728005398E-2</v>
      </c>
      <c r="T725" s="17">
        <v>5.6302058438077902E-2</v>
      </c>
      <c r="U725" s="17">
        <v>9.5521498370803606E-2</v>
      </c>
      <c r="V725" s="17">
        <v>0.14261938391915299</v>
      </c>
      <c r="W725" s="17">
        <v>6.7789513383815905E-2</v>
      </c>
      <c r="X725" s="17">
        <v>1.5713394497150299E-2</v>
      </c>
      <c r="Y725" s="17">
        <v>8.8479847829619707E-2</v>
      </c>
      <c r="Z725" s="17"/>
      <c r="AA725" s="17">
        <v>7.7589315465417696E-2</v>
      </c>
      <c r="AB725" s="17">
        <v>6.0920628125009001E-2</v>
      </c>
      <c r="AC725" s="17">
        <v>0.119917444840294</v>
      </c>
      <c r="AD725" s="17">
        <v>0.110703793671325</v>
      </c>
      <c r="AE725" s="17">
        <v>0</v>
      </c>
      <c r="AF725" s="17"/>
      <c r="AG725" s="17">
        <v>8.9361179014211006E-2</v>
      </c>
      <c r="AH725" s="17">
        <v>8.68999788444174E-2</v>
      </c>
      <c r="AI725" s="17"/>
      <c r="AJ725" s="17">
        <v>8.0810818108072904E-2</v>
      </c>
      <c r="AK725" s="17">
        <v>8.0573085460018207E-2</v>
      </c>
      <c r="AL725" s="17">
        <v>8.4462255535555905E-2</v>
      </c>
      <c r="AM725" s="17">
        <v>0.106016284980975</v>
      </c>
      <c r="AN725" s="17"/>
      <c r="AO725" s="17">
        <v>6.4898461657875398E-2</v>
      </c>
      <c r="AP725" s="17">
        <v>6.5383465405113098E-2</v>
      </c>
      <c r="AQ725" s="17">
        <v>0.108893404596341</v>
      </c>
      <c r="AR725" s="17"/>
      <c r="AS725" s="17">
        <v>0.127203886208027</v>
      </c>
      <c r="AT725" s="17">
        <v>6.3630461912881797E-2</v>
      </c>
      <c r="AU725" s="17">
        <v>0.108216948039662</v>
      </c>
      <c r="AV725" s="17">
        <v>0</v>
      </c>
      <c r="AW725" s="17">
        <v>7.8251397743349396E-2</v>
      </c>
      <c r="AX725" s="17"/>
      <c r="AY725" s="17">
        <v>0.123833165917309</v>
      </c>
      <c r="AZ725" s="17">
        <v>6.9317785328379497E-2</v>
      </c>
      <c r="BA725" s="17">
        <v>6.8376646528470003E-2</v>
      </c>
    </row>
    <row r="726" spans="2:53" x14ac:dyDescent="0.35">
      <c r="B726" t="s">
        <v>95</v>
      </c>
      <c r="C726" s="17">
        <v>0.50869170707984201</v>
      </c>
      <c r="D726" s="17">
        <v>0.43476960120307501</v>
      </c>
      <c r="E726" s="17">
        <v>0.58254099252198399</v>
      </c>
      <c r="F726" s="17"/>
      <c r="G726" s="17">
        <v>0.53643225770741498</v>
      </c>
      <c r="H726" s="17">
        <v>0.54017498715002998</v>
      </c>
      <c r="I726" s="17">
        <v>0.52304483357887199</v>
      </c>
      <c r="J726" s="17">
        <v>0.30106182884646498</v>
      </c>
      <c r="K726" s="17"/>
      <c r="L726" s="17">
        <v>0.45587762555838102</v>
      </c>
      <c r="M726" s="17">
        <v>0.51046466339143004</v>
      </c>
      <c r="N726" s="17">
        <v>0.56193953842434297</v>
      </c>
      <c r="O726" s="17">
        <v>0.51506371580412502</v>
      </c>
      <c r="P726" s="17"/>
      <c r="Q726" s="17">
        <v>0.42068278361092099</v>
      </c>
      <c r="R726" s="17">
        <v>0.48907117893570501</v>
      </c>
      <c r="S726" s="17">
        <v>0.57201777188645098</v>
      </c>
      <c r="T726" s="17">
        <v>0.57327088917453195</v>
      </c>
      <c r="U726" s="17">
        <v>0.58335700141748204</v>
      </c>
      <c r="V726" s="17">
        <v>0.40826241143688402</v>
      </c>
      <c r="W726" s="17">
        <v>0.50453670750309898</v>
      </c>
      <c r="X726" s="17">
        <v>0.68362389596270301</v>
      </c>
      <c r="Y726" s="17">
        <v>0.518924727100602</v>
      </c>
      <c r="Z726" s="17"/>
      <c r="AA726" s="17">
        <v>0.47822101505679998</v>
      </c>
      <c r="AB726" s="17">
        <v>0.56473012621071195</v>
      </c>
      <c r="AC726" s="17">
        <v>0.42338039727882298</v>
      </c>
      <c r="AD726" s="17">
        <v>0.530252748557412</v>
      </c>
      <c r="AE726" s="17">
        <v>0.715880927921133</v>
      </c>
      <c r="AF726" s="17"/>
      <c r="AG726" s="17">
        <v>0.521738221608532</v>
      </c>
      <c r="AH726" s="17">
        <v>0.49443023399475</v>
      </c>
      <c r="AI726" s="17"/>
      <c r="AJ726" s="17">
        <v>0.49567923854830198</v>
      </c>
      <c r="AK726" s="17">
        <v>0.51628904390568098</v>
      </c>
      <c r="AL726" s="17">
        <v>0.55496342350508798</v>
      </c>
      <c r="AM726" s="17">
        <v>0.47057390199113702</v>
      </c>
      <c r="AN726" s="17"/>
      <c r="AO726" s="17">
        <v>0.56468651014650295</v>
      </c>
      <c r="AP726" s="17">
        <v>0.57779005175426401</v>
      </c>
      <c r="AQ726" s="17">
        <v>0.45072419131247798</v>
      </c>
      <c r="AR726" s="17"/>
      <c r="AS726" s="17">
        <v>0.47883146643468799</v>
      </c>
      <c r="AT726" s="17">
        <v>0.57618420164259299</v>
      </c>
      <c r="AU726" s="17">
        <v>0.48548675883452402</v>
      </c>
      <c r="AV726" s="17">
        <v>0.68406999519557199</v>
      </c>
      <c r="AW726" s="17">
        <v>0.41576071858924402</v>
      </c>
      <c r="AX726" s="17"/>
      <c r="AY726" s="17">
        <v>0.44006471651421902</v>
      </c>
      <c r="AZ726" s="17">
        <v>0.56541664160159399</v>
      </c>
      <c r="BA726" s="17">
        <v>0.53744406324896898</v>
      </c>
    </row>
    <row r="727" spans="2:53" x14ac:dyDescent="0.3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row>
    <row r="728" spans="2:53" x14ac:dyDescent="0.35">
      <c r="B728" s="6" t="s">
        <v>340</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row>
    <row r="729" spans="2:53" x14ac:dyDescent="0.35">
      <c r="B729" s="24" t="s">
        <v>84</v>
      </c>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row>
    <row r="730" spans="2:53" x14ac:dyDescent="0.35">
      <c r="B730" t="s">
        <v>308</v>
      </c>
      <c r="C730" s="17">
        <v>0.16713063123758601</v>
      </c>
      <c r="D730" s="17">
        <v>0.123103926613959</v>
      </c>
      <c r="E730" s="17">
        <v>0.211113965292588</v>
      </c>
      <c r="F730" s="17"/>
      <c r="G730" s="17">
        <v>0.23239916158533</v>
      </c>
      <c r="H730" s="17">
        <v>0.15356520976707799</v>
      </c>
      <c r="I730" s="17">
        <v>0.17543871994051399</v>
      </c>
      <c r="J730" s="17">
        <v>0.12430752335576201</v>
      </c>
      <c r="K730" s="17"/>
      <c r="L730" s="17">
        <v>0.160846504480289</v>
      </c>
      <c r="M730" s="17">
        <v>0.13058647891078501</v>
      </c>
      <c r="N730" s="17">
        <v>0.15776639560740599</v>
      </c>
      <c r="O730" s="17">
        <v>0.220832456434848</v>
      </c>
      <c r="P730" s="17"/>
      <c r="Q730" s="17">
        <v>0.143832401034545</v>
      </c>
      <c r="R730" s="17">
        <v>0.146904575659005</v>
      </c>
      <c r="S730" s="17">
        <v>0.22809357163784399</v>
      </c>
      <c r="T730" s="17">
        <v>0.13467713777639601</v>
      </c>
      <c r="U730" s="17">
        <v>0.14288778116061901</v>
      </c>
      <c r="V730" s="17">
        <v>0.18690835093045999</v>
      </c>
      <c r="W730" s="17">
        <v>0.18298674368447301</v>
      </c>
      <c r="X730" s="17">
        <v>0.18575005596344199</v>
      </c>
      <c r="Y730" s="17">
        <v>0.18517875049602101</v>
      </c>
      <c r="Z730" s="17"/>
      <c r="AA730" s="17">
        <v>0.20580831938196401</v>
      </c>
      <c r="AB730" s="17">
        <v>0.14175611859283399</v>
      </c>
      <c r="AC730" s="17">
        <v>0.12755883757936501</v>
      </c>
      <c r="AD730" s="17">
        <v>0.15148203812168101</v>
      </c>
      <c r="AE730" s="17">
        <v>0.57901104437835405</v>
      </c>
      <c r="AF730" s="17"/>
      <c r="AG730" s="17">
        <v>0.15969340948597499</v>
      </c>
      <c r="AH730" s="17">
        <v>0.17526044534274099</v>
      </c>
      <c r="AI730" s="17"/>
      <c r="AJ730" s="17">
        <v>0.17118831080215699</v>
      </c>
      <c r="AK730" s="17">
        <v>0.16050594475678301</v>
      </c>
      <c r="AL730" s="17">
        <v>0.152677889236498</v>
      </c>
      <c r="AM730" s="17">
        <v>0.18350023900009399</v>
      </c>
      <c r="AN730" s="17"/>
      <c r="AO730" s="17">
        <v>0.17892082903404799</v>
      </c>
      <c r="AP730" s="17">
        <v>0.179021428992064</v>
      </c>
      <c r="AQ730" s="17">
        <v>0.155702651653499</v>
      </c>
      <c r="AR730" s="17"/>
      <c r="AS730" s="17">
        <v>0.14630625691407001</v>
      </c>
      <c r="AT730" s="17">
        <v>0.195358836240909</v>
      </c>
      <c r="AU730" s="17">
        <v>0.15222504474902701</v>
      </c>
      <c r="AV730" s="17">
        <v>0.357060539969841</v>
      </c>
      <c r="AW730" s="17">
        <v>0.15373555232380101</v>
      </c>
      <c r="AX730" s="17"/>
      <c r="AY730" s="17">
        <v>0.11691568085149801</v>
      </c>
      <c r="AZ730" s="17">
        <v>0.174980236610636</v>
      </c>
      <c r="BA730" s="17">
        <v>0.14003482791327501</v>
      </c>
    </row>
    <row r="731" spans="2:53" x14ac:dyDescent="0.35">
      <c r="B731" t="s">
        <v>309</v>
      </c>
      <c r="C731" s="17">
        <v>0.33366074330628598</v>
      </c>
      <c r="D731" s="17">
        <v>0.34376209511995898</v>
      </c>
      <c r="E731" s="17">
        <v>0.32356934230259998</v>
      </c>
      <c r="F731" s="17"/>
      <c r="G731" s="17">
        <v>0.329599181881853</v>
      </c>
      <c r="H731" s="17">
        <v>0.33130420469392602</v>
      </c>
      <c r="I731" s="17">
        <v>0.37017689439312101</v>
      </c>
      <c r="J731" s="17">
        <v>0.234608426364592</v>
      </c>
      <c r="K731" s="17"/>
      <c r="L731" s="17">
        <v>0.30108969710419897</v>
      </c>
      <c r="M731" s="17">
        <v>0.30772818517242601</v>
      </c>
      <c r="N731" s="17">
        <v>0.38075301875629403</v>
      </c>
      <c r="O731" s="17">
        <v>0.35570077424097402</v>
      </c>
      <c r="P731" s="17"/>
      <c r="Q731" s="17">
        <v>0.30265585013170498</v>
      </c>
      <c r="R731" s="17">
        <v>0.31566742225521</v>
      </c>
      <c r="S731" s="17">
        <v>0.37956196969553302</v>
      </c>
      <c r="T731" s="17">
        <v>0.38571788053897799</v>
      </c>
      <c r="U731" s="17">
        <v>0.33010497929316301</v>
      </c>
      <c r="V731" s="17">
        <v>0.28860460831177298</v>
      </c>
      <c r="W731" s="17">
        <v>0.24109131483603399</v>
      </c>
      <c r="X731" s="17">
        <v>0.40191124314275301</v>
      </c>
      <c r="Y731" s="17">
        <v>0.400195437489199</v>
      </c>
      <c r="Z731" s="17"/>
      <c r="AA731" s="17">
        <v>0.38478123598931302</v>
      </c>
      <c r="AB731" s="17">
        <v>0.38792576128438599</v>
      </c>
      <c r="AC731" s="17">
        <v>0.28841766196385699</v>
      </c>
      <c r="AD731" s="17">
        <v>0.26762987407435401</v>
      </c>
      <c r="AE731" s="17">
        <v>7.0429625696104101E-2</v>
      </c>
      <c r="AF731" s="17"/>
      <c r="AG731" s="17">
        <v>0.36090679906648099</v>
      </c>
      <c r="AH731" s="17">
        <v>0.303877394654473</v>
      </c>
      <c r="AI731" s="17"/>
      <c r="AJ731" s="17">
        <v>0.32966145723613199</v>
      </c>
      <c r="AK731" s="17">
        <v>0.33261675177115302</v>
      </c>
      <c r="AL731" s="17">
        <v>0.31792562572930999</v>
      </c>
      <c r="AM731" s="17">
        <v>0.35243495963606197</v>
      </c>
      <c r="AN731" s="17"/>
      <c r="AO731" s="17">
        <v>0.38155578556901898</v>
      </c>
      <c r="AP731" s="17">
        <v>0.34918990923836302</v>
      </c>
      <c r="AQ731" s="17">
        <v>0.30107508955200601</v>
      </c>
      <c r="AR731" s="17"/>
      <c r="AS731" s="17">
        <v>0.342942236564237</v>
      </c>
      <c r="AT731" s="17">
        <v>0.34595002172660699</v>
      </c>
      <c r="AU731" s="17">
        <v>0.25267867036532099</v>
      </c>
      <c r="AV731" s="17">
        <v>0.48663199882574099</v>
      </c>
      <c r="AW731" s="17">
        <v>0.30386963671273598</v>
      </c>
      <c r="AX731" s="17"/>
      <c r="AY731" s="17">
        <v>0.334002142200926</v>
      </c>
      <c r="AZ731" s="17">
        <v>0.345735576533999</v>
      </c>
      <c r="BA731" s="17">
        <v>0.28052550515966701</v>
      </c>
    </row>
    <row r="732" spans="2:53" x14ac:dyDescent="0.35">
      <c r="B732" t="s">
        <v>310</v>
      </c>
      <c r="C732" s="17">
        <v>0.225019148668306</v>
      </c>
      <c r="D732" s="17">
        <v>0.24196736559430501</v>
      </c>
      <c r="E732" s="17">
        <v>0.20808762737764</v>
      </c>
      <c r="F732" s="17"/>
      <c r="G732" s="17">
        <v>0.22525875759108299</v>
      </c>
      <c r="H732" s="17">
        <v>0.22769397434407099</v>
      </c>
      <c r="I732" s="17">
        <v>0.20225278201466401</v>
      </c>
      <c r="J732" s="17">
        <v>0.28432194510880099</v>
      </c>
      <c r="K732" s="17"/>
      <c r="L732" s="17">
        <v>0.23702390661324199</v>
      </c>
      <c r="M732" s="17">
        <v>0.21506271453787801</v>
      </c>
      <c r="N732" s="17">
        <v>0.222785480518185</v>
      </c>
      <c r="O732" s="17">
        <v>0.225274406150202</v>
      </c>
      <c r="P732" s="17"/>
      <c r="Q732" s="17">
        <v>0.22773376957865399</v>
      </c>
      <c r="R732" s="17">
        <v>0.20672046161264199</v>
      </c>
      <c r="S732" s="17">
        <v>0.17026319701338499</v>
      </c>
      <c r="T732" s="17">
        <v>0.271018139776592</v>
      </c>
      <c r="U732" s="17">
        <v>0.21694394888926199</v>
      </c>
      <c r="V732" s="17">
        <v>0.23652262074099201</v>
      </c>
      <c r="W732" s="17">
        <v>0.30022152320289203</v>
      </c>
      <c r="X732" s="17">
        <v>0.23813451255962401</v>
      </c>
      <c r="Y732" s="17">
        <v>0.179913655276801</v>
      </c>
      <c r="Z732" s="17"/>
      <c r="AA732" s="17">
        <v>0.23199135553285399</v>
      </c>
      <c r="AB732" s="17">
        <v>0.21904115601969301</v>
      </c>
      <c r="AC732" s="17">
        <v>0.241744622808023</v>
      </c>
      <c r="AD732" s="17">
        <v>0.21563871362411699</v>
      </c>
      <c r="AE732" s="17">
        <v>0.35055932992554201</v>
      </c>
      <c r="AF732" s="17"/>
      <c r="AG732" s="17">
        <v>0.219965318216162</v>
      </c>
      <c r="AH732" s="17">
        <v>0.23054361781379201</v>
      </c>
      <c r="AI732" s="17"/>
      <c r="AJ732" s="17">
        <v>0.233766860307621</v>
      </c>
      <c r="AK732" s="17">
        <v>0.243452502739434</v>
      </c>
      <c r="AL732" s="17">
        <v>0.190857681228494</v>
      </c>
      <c r="AM732" s="17">
        <v>0.228710336591194</v>
      </c>
      <c r="AN732" s="17"/>
      <c r="AO732" s="17">
        <v>0.21707146665986701</v>
      </c>
      <c r="AP732" s="17">
        <v>0.22593384319235699</v>
      </c>
      <c r="AQ732" s="17">
        <v>0.230528835827159</v>
      </c>
      <c r="AR732" s="17"/>
      <c r="AS732" s="17">
        <v>0.22562201269519599</v>
      </c>
      <c r="AT732" s="17">
        <v>0.19506849712937099</v>
      </c>
      <c r="AU732" s="17">
        <v>0.30693737021318601</v>
      </c>
      <c r="AV732" s="17">
        <v>0.15630746120441799</v>
      </c>
      <c r="AW732" s="17">
        <v>0.23766016569075901</v>
      </c>
      <c r="AX732" s="17"/>
      <c r="AY732" s="17">
        <v>0.23585344854420001</v>
      </c>
      <c r="AZ732" s="17">
        <v>0.212290042859579</v>
      </c>
      <c r="BA732" s="17">
        <v>0.27093440034815203</v>
      </c>
    </row>
    <row r="733" spans="2:53" x14ac:dyDescent="0.35">
      <c r="B733" t="s">
        <v>311</v>
      </c>
      <c r="C733" s="17">
        <v>0.15217048381579401</v>
      </c>
      <c r="D733" s="17">
        <v>0.171624999411634</v>
      </c>
      <c r="E733" s="17">
        <v>0.132735132802243</v>
      </c>
      <c r="F733" s="17"/>
      <c r="G733" s="17">
        <v>9.8658384098096394E-2</v>
      </c>
      <c r="H733" s="17">
        <v>0.16579061238558901</v>
      </c>
      <c r="I733" s="17">
        <v>0.149600434146961</v>
      </c>
      <c r="J733" s="17">
        <v>0.163648268806596</v>
      </c>
      <c r="K733" s="17"/>
      <c r="L733" s="17">
        <v>0.16647880064158599</v>
      </c>
      <c r="M733" s="17">
        <v>0.20562829360764801</v>
      </c>
      <c r="N733" s="17">
        <v>0.13792047317505399</v>
      </c>
      <c r="O733" s="17">
        <v>9.4270070759524302E-2</v>
      </c>
      <c r="P733" s="17"/>
      <c r="Q733" s="17">
        <v>0.18318424194646801</v>
      </c>
      <c r="R733" s="17">
        <v>0.196282145599282</v>
      </c>
      <c r="S733" s="17">
        <v>8.6511052642656794E-2</v>
      </c>
      <c r="T733" s="17">
        <v>0.10985582942628599</v>
      </c>
      <c r="U733" s="17">
        <v>0.192844662075489</v>
      </c>
      <c r="V733" s="17">
        <v>0.14787402886590001</v>
      </c>
      <c r="W733" s="17">
        <v>0.14799576738890299</v>
      </c>
      <c r="X733" s="17">
        <v>0.102494884366903</v>
      </c>
      <c r="Y733" s="17">
        <v>0.14172255792504801</v>
      </c>
      <c r="Z733" s="17"/>
      <c r="AA733" s="17">
        <v>0.11504047320578401</v>
      </c>
      <c r="AB733" s="17">
        <v>0.145862877650969</v>
      </c>
      <c r="AC733" s="17">
        <v>0.17832481550723001</v>
      </c>
      <c r="AD733" s="17">
        <v>0.20678933517586301</v>
      </c>
      <c r="AE733" s="17">
        <v>0</v>
      </c>
      <c r="AF733" s="17"/>
      <c r="AG733" s="17">
        <v>0.148102025329129</v>
      </c>
      <c r="AH733" s="17">
        <v>0.15661781808869699</v>
      </c>
      <c r="AI733" s="17"/>
      <c r="AJ733" s="17">
        <v>0.13921687055301099</v>
      </c>
      <c r="AK733" s="17">
        <v>0.156473812957685</v>
      </c>
      <c r="AL733" s="17">
        <v>0.203812716878774</v>
      </c>
      <c r="AM733" s="17">
        <v>0.112623537650797</v>
      </c>
      <c r="AN733" s="17"/>
      <c r="AO733" s="17">
        <v>0.119509386233701</v>
      </c>
      <c r="AP733" s="17">
        <v>0.15658311188969001</v>
      </c>
      <c r="AQ733" s="17">
        <v>0.16691600194267101</v>
      </c>
      <c r="AR733" s="17"/>
      <c r="AS733" s="17">
        <v>0.17784663576700999</v>
      </c>
      <c r="AT733" s="17">
        <v>0.14311842404685199</v>
      </c>
      <c r="AU733" s="17">
        <v>0.18621761566516501</v>
      </c>
      <c r="AV733" s="17">
        <v>0</v>
      </c>
      <c r="AW733" s="17">
        <v>0.16503630583505599</v>
      </c>
      <c r="AX733" s="17"/>
      <c r="AY733" s="17">
        <v>0.19495326280997899</v>
      </c>
      <c r="AZ733" s="17">
        <v>0.15082794453437101</v>
      </c>
      <c r="BA733" s="17">
        <v>0.18551915609910299</v>
      </c>
    </row>
    <row r="734" spans="2:53" x14ac:dyDescent="0.35">
      <c r="B734" t="s">
        <v>312</v>
      </c>
      <c r="C734" s="17">
        <v>7.2455796819323098E-2</v>
      </c>
      <c r="D734" s="17">
        <v>7.9827050334935798E-2</v>
      </c>
      <c r="E734" s="17">
        <v>6.5091804702426995E-2</v>
      </c>
      <c r="F734" s="17"/>
      <c r="G734" s="17">
        <v>5.6146253566535201E-2</v>
      </c>
      <c r="H734" s="17">
        <v>6.5986398404902502E-2</v>
      </c>
      <c r="I734" s="17">
        <v>7.2562197577599505E-2</v>
      </c>
      <c r="J734" s="17">
        <v>0.117609081563832</v>
      </c>
      <c r="K734" s="17"/>
      <c r="L734" s="17">
        <v>9.0976673815295298E-2</v>
      </c>
      <c r="M734" s="17">
        <v>9.4651765007719296E-2</v>
      </c>
      <c r="N734" s="17">
        <v>4.6091400756173198E-2</v>
      </c>
      <c r="O734" s="17">
        <v>4.8859934470590401E-2</v>
      </c>
      <c r="P734" s="17"/>
      <c r="Q734" s="17">
        <v>9.0708324132108206E-2</v>
      </c>
      <c r="R734" s="17">
        <v>6.4764934149576306E-2</v>
      </c>
      <c r="S734" s="17">
        <v>6.4820959678624196E-2</v>
      </c>
      <c r="T734" s="17">
        <v>5.5404471689079297E-2</v>
      </c>
      <c r="U734" s="17">
        <v>7.1344900448404205E-2</v>
      </c>
      <c r="V734" s="17">
        <v>0.116101708056287</v>
      </c>
      <c r="W734" s="17">
        <v>4.0065279566985197E-2</v>
      </c>
      <c r="X734" s="17">
        <v>5.3713880466367797E-2</v>
      </c>
      <c r="Y734" s="17">
        <v>7.2282327791804907E-2</v>
      </c>
      <c r="Z734" s="17"/>
      <c r="AA734" s="17">
        <v>3.6640851467483797E-2</v>
      </c>
      <c r="AB734" s="17">
        <v>5.51467371525306E-2</v>
      </c>
      <c r="AC734" s="17">
        <v>8.4392108485043402E-2</v>
      </c>
      <c r="AD734" s="17">
        <v>0.123416200370186</v>
      </c>
      <c r="AE734" s="17">
        <v>0</v>
      </c>
      <c r="AF734" s="17"/>
      <c r="AG734" s="17">
        <v>6.7461698856479096E-2</v>
      </c>
      <c r="AH734" s="17">
        <v>7.7914970878784601E-2</v>
      </c>
      <c r="AI734" s="17"/>
      <c r="AJ734" s="17">
        <v>6.8696075088037295E-2</v>
      </c>
      <c r="AK734" s="17">
        <v>5.0559719801934501E-2</v>
      </c>
      <c r="AL734" s="17">
        <v>7.5931605618479697E-2</v>
      </c>
      <c r="AM734" s="17">
        <v>9.5600900002634201E-2</v>
      </c>
      <c r="AN734" s="17"/>
      <c r="AO734" s="17">
        <v>6.21694525926966E-2</v>
      </c>
      <c r="AP734" s="17">
        <v>5.2794673635436197E-2</v>
      </c>
      <c r="AQ734" s="17">
        <v>8.7195534340079303E-2</v>
      </c>
      <c r="AR734" s="17"/>
      <c r="AS734" s="17">
        <v>8.3214033957945896E-2</v>
      </c>
      <c r="AT734" s="17">
        <v>6.8599095243237096E-2</v>
      </c>
      <c r="AU734" s="17">
        <v>2.81716521101446E-2</v>
      </c>
      <c r="AV734" s="17">
        <v>0</v>
      </c>
      <c r="AW734" s="17">
        <v>7.3729753424506897E-2</v>
      </c>
      <c r="AX734" s="17"/>
      <c r="AY734" s="17">
        <v>0.103285069812303</v>
      </c>
      <c r="AZ734" s="17">
        <v>6.6364904618878603E-2</v>
      </c>
      <c r="BA734" s="17">
        <v>3.2002375712265399E-2</v>
      </c>
    </row>
    <row r="735" spans="2:53" x14ac:dyDescent="0.35">
      <c r="B735" t="s">
        <v>313</v>
      </c>
      <c r="C735" s="17">
        <v>4.9563196152704499E-2</v>
      </c>
      <c r="D735" s="17">
        <v>3.9714562925206497E-2</v>
      </c>
      <c r="E735" s="17">
        <v>5.94021275225027E-2</v>
      </c>
      <c r="F735" s="17"/>
      <c r="G735" s="17">
        <v>5.7938261277102103E-2</v>
      </c>
      <c r="H735" s="17">
        <v>5.5659600404434302E-2</v>
      </c>
      <c r="I735" s="17">
        <v>2.9968971927140001E-2</v>
      </c>
      <c r="J735" s="17">
        <v>7.5504754800417004E-2</v>
      </c>
      <c r="K735" s="17"/>
      <c r="L735" s="17">
        <v>4.3584417345388399E-2</v>
      </c>
      <c r="M735" s="17">
        <v>4.6342562763545099E-2</v>
      </c>
      <c r="N735" s="17">
        <v>5.46832311868874E-2</v>
      </c>
      <c r="O735" s="17">
        <v>5.5062357943861599E-2</v>
      </c>
      <c r="P735" s="17"/>
      <c r="Q735" s="17">
        <v>5.1885413176519402E-2</v>
      </c>
      <c r="R735" s="17">
        <v>6.9660460724284695E-2</v>
      </c>
      <c r="S735" s="17">
        <v>7.0749249331957406E-2</v>
      </c>
      <c r="T735" s="17">
        <v>4.3326540792667602E-2</v>
      </c>
      <c r="U735" s="17">
        <v>4.5873728133062897E-2</v>
      </c>
      <c r="V735" s="17">
        <v>2.39886830945873E-2</v>
      </c>
      <c r="W735" s="17">
        <v>8.7639371320713602E-2</v>
      </c>
      <c r="X735" s="17">
        <v>1.7995423500910299E-2</v>
      </c>
      <c r="Y735" s="17">
        <v>2.0707271021125701E-2</v>
      </c>
      <c r="Z735" s="17"/>
      <c r="AA735" s="17">
        <v>2.5737764422601301E-2</v>
      </c>
      <c r="AB735" s="17">
        <v>5.02673492995864E-2</v>
      </c>
      <c r="AC735" s="17">
        <v>7.9561953656481305E-2</v>
      </c>
      <c r="AD735" s="17">
        <v>3.5043838633799E-2</v>
      </c>
      <c r="AE735" s="17">
        <v>0</v>
      </c>
      <c r="AF735" s="17"/>
      <c r="AG735" s="17">
        <v>4.38707490457734E-2</v>
      </c>
      <c r="AH735" s="17">
        <v>5.57857532215126E-2</v>
      </c>
      <c r="AI735" s="17"/>
      <c r="AJ735" s="17">
        <v>5.7470426013040803E-2</v>
      </c>
      <c r="AK735" s="17">
        <v>5.6391267973010903E-2</v>
      </c>
      <c r="AL735" s="17">
        <v>5.8794481308444203E-2</v>
      </c>
      <c r="AM735" s="17">
        <v>2.7130027119219101E-2</v>
      </c>
      <c r="AN735" s="17"/>
      <c r="AO735" s="17">
        <v>4.0773079910668399E-2</v>
      </c>
      <c r="AP735" s="17">
        <v>3.6477033052090102E-2</v>
      </c>
      <c r="AQ735" s="17">
        <v>5.8581886684585999E-2</v>
      </c>
      <c r="AR735" s="17"/>
      <c r="AS735" s="17">
        <v>2.4068824101541601E-2</v>
      </c>
      <c r="AT735" s="17">
        <v>5.1905125613024301E-2</v>
      </c>
      <c r="AU735" s="17">
        <v>7.3769646897155997E-2</v>
      </c>
      <c r="AV735" s="17">
        <v>0</v>
      </c>
      <c r="AW735" s="17">
        <v>6.5968586013140595E-2</v>
      </c>
      <c r="AX735" s="17"/>
      <c r="AY735" s="17">
        <v>1.4990395781093501E-2</v>
      </c>
      <c r="AZ735" s="17">
        <v>4.9801294842536599E-2</v>
      </c>
      <c r="BA735" s="17">
        <v>9.0983734767538696E-2</v>
      </c>
    </row>
    <row r="736" spans="2:53" x14ac:dyDescent="0.35">
      <c r="B736" t="s">
        <v>314</v>
      </c>
      <c r="C736" s="17">
        <v>0.50079137454387201</v>
      </c>
      <c r="D736" s="17">
        <v>0.466866021733918</v>
      </c>
      <c r="E736" s="17">
        <v>0.53468330759518801</v>
      </c>
      <c r="F736" s="17"/>
      <c r="G736" s="17">
        <v>0.56199834346718303</v>
      </c>
      <c r="H736" s="17">
        <v>0.48486941446100301</v>
      </c>
      <c r="I736" s="17">
        <v>0.54561561433363504</v>
      </c>
      <c r="J736" s="17">
        <v>0.35891594972035401</v>
      </c>
      <c r="K736" s="17"/>
      <c r="L736" s="17">
        <v>0.461936201584488</v>
      </c>
      <c r="M736" s="17">
        <v>0.43831466408321001</v>
      </c>
      <c r="N736" s="17">
        <v>0.53851941436370099</v>
      </c>
      <c r="O736" s="17">
        <v>0.57653323067582196</v>
      </c>
      <c r="P736" s="17"/>
      <c r="Q736" s="17">
        <v>0.44648825116625002</v>
      </c>
      <c r="R736" s="17">
        <v>0.46257199791421499</v>
      </c>
      <c r="S736" s="17">
        <v>0.60765554133337596</v>
      </c>
      <c r="T736" s="17">
        <v>0.52039501831537405</v>
      </c>
      <c r="U736" s="17">
        <v>0.47299276045378102</v>
      </c>
      <c r="V736" s="17">
        <v>0.47551295924223302</v>
      </c>
      <c r="W736" s="17">
        <v>0.42407805852050701</v>
      </c>
      <c r="X736" s="17">
        <v>0.58766129910619502</v>
      </c>
      <c r="Y736" s="17">
        <v>0.58537418798522001</v>
      </c>
      <c r="Z736" s="17"/>
      <c r="AA736" s="17">
        <v>0.590589555371276</v>
      </c>
      <c r="AB736" s="17">
        <v>0.52968187987722104</v>
      </c>
      <c r="AC736" s="17">
        <v>0.41597649954322202</v>
      </c>
      <c r="AD736" s="17">
        <v>0.419111912196035</v>
      </c>
      <c r="AE736" s="17">
        <v>0.64944067007445805</v>
      </c>
      <c r="AF736" s="17"/>
      <c r="AG736" s="17">
        <v>0.52060020855245603</v>
      </c>
      <c r="AH736" s="17">
        <v>0.47913783999721299</v>
      </c>
      <c r="AI736" s="17"/>
      <c r="AJ736" s="17">
        <v>0.50084976803828896</v>
      </c>
      <c r="AK736" s="17">
        <v>0.493122696527936</v>
      </c>
      <c r="AL736" s="17">
        <v>0.47060351496580799</v>
      </c>
      <c r="AM736" s="17">
        <v>0.53593519863615602</v>
      </c>
      <c r="AN736" s="17"/>
      <c r="AO736" s="17">
        <v>0.56047661460306697</v>
      </c>
      <c r="AP736" s="17">
        <v>0.52821133823042699</v>
      </c>
      <c r="AQ736" s="17">
        <v>0.45677774120550502</v>
      </c>
      <c r="AR736" s="17"/>
      <c r="AS736" s="17">
        <v>0.48924849347830601</v>
      </c>
      <c r="AT736" s="17">
        <v>0.54130885796751604</v>
      </c>
      <c r="AU736" s="17">
        <v>0.40490371511434797</v>
      </c>
      <c r="AV736" s="17">
        <v>0.84369253879558204</v>
      </c>
      <c r="AW736" s="17">
        <v>0.45760518903653802</v>
      </c>
      <c r="AX736" s="17"/>
      <c r="AY736" s="17">
        <v>0.450917823052424</v>
      </c>
      <c r="AZ736" s="17">
        <v>0.520715813144634</v>
      </c>
      <c r="BA736" s="17">
        <v>0.42056033307294199</v>
      </c>
    </row>
    <row r="737" spans="2:53" x14ac:dyDescent="0.35">
      <c r="B737" t="s">
        <v>315</v>
      </c>
      <c r="C737" s="17">
        <v>0.224626280635117</v>
      </c>
      <c r="D737" s="17">
        <v>0.25145204974656998</v>
      </c>
      <c r="E737" s="17">
        <v>0.19782693750467001</v>
      </c>
      <c r="F737" s="17"/>
      <c r="G737" s="17">
        <v>0.15480463766463201</v>
      </c>
      <c r="H737" s="17">
        <v>0.23177701079049101</v>
      </c>
      <c r="I737" s="17">
        <v>0.22216263172456099</v>
      </c>
      <c r="J737" s="17">
        <v>0.28125735037042698</v>
      </c>
      <c r="K737" s="17"/>
      <c r="L737" s="17">
        <v>0.25745547445688099</v>
      </c>
      <c r="M737" s="17">
        <v>0.300280058615367</v>
      </c>
      <c r="N737" s="17">
        <v>0.184011873931227</v>
      </c>
      <c r="O737" s="17">
        <v>0.14313000523011499</v>
      </c>
      <c r="P737" s="17"/>
      <c r="Q737" s="17">
        <v>0.27389256607857698</v>
      </c>
      <c r="R737" s="17">
        <v>0.26104707974885899</v>
      </c>
      <c r="S737" s="17">
        <v>0.15133201232128099</v>
      </c>
      <c r="T737" s="17">
        <v>0.16526030111536599</v>
      </c>
      <c r="U737" s="17">
        <v>0.26418956252389297</v>
      </c>
      <c r="V737" s="17">
        <v>0.26397573692218701</v>
      </c>
      <c r="W737" s="17">
        <v>0.18806104695588799</v>
      </c>
      <c r="X737" s="17">
        <v>0.15620876483327101</v>
      </c>
      <c r="Y737" s="17">
        <v>0.214004885716853</v>
      </c>
      <c r="Z737" s="17"/>
      <c r="AA737" s="17">
        <v>0.151681324673268</v>
      </c>
      <c r="AB737" s="17">
        <v>0.20100961480349899</v>
      </c>
      <c r="AC737" s="17">
        <v>0.26271692399227298</v>
      </c>
      <c r="AD737" s="17">
        <v>0.33020553554604898</v>
      </c>
      <c r="AE737" s="17">
        <v>0</v>
      </c>
      <c r="AF737" s="17"/>
      <c r="AG737" s="17">
        <v>0.21556372418560901</v>
      </c>
      <c r="AH737" s="17">
        <v>0.234532788967482</v>
      </c>
      <c r="AI737" s="17"/>
      <c r="AJ737" s="17">
        <v>0.20791294564104901</v>
      </c>
      <c r="AK737" s="17">
        <v>0.207033532759619</v>
      </c>
      <c r="AL737" s="17">
        <v>0.27974432249725401</v>
      </c>
      <c r="AM737" s="17">
        <v>0.20822443765343099</v>
      </c>
      <c r="AN737" s="17"/>
      <c r="AO737" s="17">
        <v>0.18167883882639699</v>
      </c>
      <c r="AP737" s="17">
        <v>0.20937778552512601</v>
      </c>
      <c r="AQ737" s="17">
        <v>0.25411153628275002</v>
      </c>
      <c r="AR737" s="17"/>
      <c r="AS737" s="17">
        <v>0.26106066972495601</v>
      </c>
      <c r="AT737" s="17">
        <v>0.211717519290089</v>
      </c>
      <c r="AU737" s="17">
        <v>0.21438926777530901</v>
      </c>
      <c r="AV737" s="17">
        <v>0</v>
      </c>
      <c r="AW737" s="17">
        <v>0.23876605925956301</v>
      </c>
      <c r="AX737" s="17"/>
      <c r="AY737" s="17">
        <v>0.298238332622282</v>
      </c>
      <c r="AZ737" s="17">
        <v>0.21719284915324999</v>
      </c>
      <c r="BA737" s="17">
        <v>0.21752153181136799</v>
      </c>
    </row>
    <row r="738" spans="2:53" x14ac:dyDescent="0.35">
      <c r="B738" t="s">
        <v>95</v>
      </c>
      <c r="C738" s="17">
        <v>0.27616509390875499</v>
      </c>
      <c r="D738" s="17">
        <v>0.21541397198734799</v>
      </c>
      <c r="E738" s="17">
        <v>0.336856370090518</v>
      </c>
      <c r="F738" s="17"/>
      <c r="G738" s="17">
        <v>0.40719370580255199</v>
      </c>
      <c r="H738" s="17">
        <v>0.253092403670512</v>
      </c>
      <c r="I738" s="17">
        <v>0.32345298260907401</v>
      </c>
      <c r="J738" s="17">
        <v>7.7658599349926902E-2</v>
      </c>
      <c r="K738" s="17"/>
      <c r="L738" s="17">
        <v>0.20448072712760601</v>
      </c>
      <c r="M738" s="17">
        <v>0.13803460546784299</v>
      </c>
      <c r="N738" s="17">
        <v>0.35450754043247401</v>
      </c>
      <c r="O738" s="17">
        <v>0.43340322544570697</v>
      </c>
      <c r="P738" s="17"/>
      <c r="Q738" s="17">
        <v>0.17259568508767401</v>
      </c>
      <c r="R738" s="17">
        <v>0.201524918165356</v>
      </c>
      <c r="S738" s="17">
        <v>0.456323529012095</v>
      </c>
      <c r="T738" s="17">
        <v>0.355134717200009</v>
      </c>
      <c r="U738" s="17">
        <v>0.208803197929888</v>
      </c>
      <c r="V738" s="17">
        <v>0.21153722232004599</v>
      </c>
      <c r="W738" s="17">
        <v>0.23601701156461899</v>
      </c>
      <c r="X738" s="17">
        <v>0.43145253427292402</v>
      </c>
      <c r="Y738" s="17">
        <v>0.37136930226836701</v>
      </c>
      <c r="Z738" s="17"/>
      <c r="AA738" s="17">
        <v>0.438908230698008</v>
      </c>
      <c r="AB738" s="17">
        <v>0.32867226507372199</v>
      </c>
      <c r="AC738" s="17">
        <v>0.15325957555094799</v>
      </c>
      <c r="AD738" s="17">
        <v>8.8906376649986102E-2</v>
      </c>
      <c r="AE738" s="17">
        <v>0.64944067007445805</v>
      </c>
      <c r="AF738" s="17"/>
      <c r="AG738" s="17">
        <v>0.30503648436684699</v>
      </c>
      <c r="AH738" s="17">
        <v>0.24460505102973101</v>
      </c>
      <c r="AI738" s="17"/>
      <c r="AJ738" s="17">
        <v>0.29293682239724</v>
      </c>
      <c r="AK738" s="17">
        <v>0.286089163768317</v>
      </c>
      <c r="AL738" s="17">
        <v>0.19085919246855401</v>
      </c>
      <c r="AM738" s="17">
        <v>0.327710760982726</v>
      </c>
      <c r="AN738" s="17"/>
      <c r="AO738" s="17">
        <v>0.37879777577667001</v>
      </c>
      <c r="AP738" s="17">
        <v>0.318833552705301</v>
      </c>
      <c r="AQ738" s="17">
        <v>0.202666204922755</v>
      </c>
      <c r="AR738" s="17"/>
      <c r="AS738" s="17">
        <v>0.22818782375335001</v>
      </c>
      <c r="AT738" s="17">
        <v>0.32959133867742701</v>
      </c>
      <c r="AU738" s="17">
        <v>0.19051444733903899</v>
      </c>
      <c r="AV738" s="17">
        <v>0.84369253879558204</v>
      </c>
      <c r="AW738" s="17">
        <v>0.21883912977697501</v>
      </c>
      <c r="AX738" s="17"/>
      <c r="AY738" s="17">
        <v>0.15267949043014201</v>
      </c>
      <c r="AZ738" s="17">
        <v>0.30352296399138401</v>
      </c>
      <c r="BA738" s="17">
        <v>0.203038801261574</v>
      </c>
    </row>
    <row r="739" spans="2:53" x14ac:dyDescent="0.35">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row>
    <row r="740" spans="2:53" x14ac:dyDescent="0.35">
      <c r="B740" s="6" t="s">
        <v>341</v>
      </c>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row>
    <row r="741" spans="2:53" x14ac:dyDescent="0.35">
      <c r="B741" s="24" t="s">
        <v>84</v>
      </c>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row>
    <row r="742" spans="2:53" x14ac:dyDescent="0.35">
      <c r="B742" t="s">
        <v>308</v>
      </c>
      <c r="C742" s="17">
        <v>9.9477009055235002E-2</v>
      </c>
      <c r="D742" s="17">
        <v>7.8914864574850196E-2</v>
      </c>
      <c r="E742" s="17">
        <v>0.12001889783159</v>
      </c>
      <c r="F742" s="17"/>
      <c r="G742" s="17">
        <v>0.135843475510143</v>
      </c>
      <c r="H742" s="17">
        <v>9.8837103391214501E-2</v>
      </c>
      <c r="I742" s="17">
        <v>9.8912673047756403E-2</v>
      </c>
      <c r="J742" s="17">
        <v>6.2822140843645194E-2</v>
      </c>
      <c r="K742" s="17"/>
      <c r="L742" s="17">
        <v>8.1145254942994696E-2</v>
      </c>
      <c r="M742" s="17">
        <v>8.17850413290859E-2</v>
      </c>
      <c r="N742" s="17">
        <v>0.107246006709973</v>
      </c>
      <c r="O742" s="17">
        <v>0.131236140031701</v>
      </c>
      <c r="P742" s="17"/>
      <c r="Q742" s="17">
        <v>0.11467358293581401</v>
      </c>
      <c r="R742" s="17">
        <v>9.5210988563913607E-2</v>
      </c>
      <c r="S742" s="17">
        <v>6.1925901974742799E-2</v>
      </c>
      <c r="T742" s="17">
        <v>7.30116705308477E-2</v>
      </c>
      <c r="U742" s="17">
        <v>9.7020285768272499E-2</v>
      </c>
      <c r="V742" s="17">
        <v>9.5751189763322406E-2</v>
      </c>
      <c r="W742" s="17">
        <v>9.6200707128726096E-2</v>
      </c>
      <c r="X742" s="17">
        <v>0.15263999386782501</v>
      </c>
      <c r="Y742" s="17">
        <v>0.12107331289800199</v>
      </c>
      <c r="Z742" s="17"/>
      <c r="AA742" s="17">
        <v>0.1153625830503</v>
      </c>
      <c r="AB742" s="17">
        <v>9.1438484196453701E-2</v>
      </c>
      <c r="AC742" s="17">
        <v>8.2952557443777497E-2</v>
      </c>
      <c r="AD742" s="17">
        <v>6.46152203537423E-2</v>
      </c>
      <c r="AE742" s="17">
        <v>0.35983283941084798</v>
      </c>
      <c r="AF742" s="17"/>
      <c r="AG742" s="17">
        <v>0.10246132869859401</v>
      </c>
      <c r="AH742" s="17">
        <v>9.6214774212551396E-2</v>
      </c>
      <c r="AI742" s="17"/>
      <c r="AJ742" s="17">
        <v>0.10995720559193101</v>
      </c>
      <c r="AK742" s="17">
        <v>9.5208218489314794E-2</v>
      </c>
      <c r="AL742" s="17">
        <v>6.4406377402846895E-2</v>
      </c>
      <c r="AM742" s="17">
        <v>0.12626142714680899</v>
      </c>
      <c r="AN742" s="17"/>
      <c r="AO742" s="17">
        <v>0.12677408744315</v>
      </c>
      <c r="AP742" s="17">
        <v>0.104980660488147</v>
      </c>
      <c r="AQ742" s="17">
        <v>8.3809616341105106E-2</v>
      </c>
      <c r="AR742" s="17"/>
      <c r="AS742" s="17">
        <v>7.1942690792638597E-2</v>
      </c>
      <c r="AT742" s="17">
        <v>0.11641955707158699</v>
      </c>
      <c r="AU742" s="17">
        <v>0.109059567503939</v>
      </c>
      <c r="AV742" s="17">
        <v>0.308109280808674</v>
      </c>
      <c r="AW742" s="17">
        <v>9.6101995588120104E-2</v>
      </c>
      <c r="AX742" s="17"/>
      <c r="AY742" s="17">
        <v>8.2551521698843902E-2</v>
      </c>
      <c r="AZ742" s="17">
        <v>0.10711029140223199</v>
      </c>
      <c r="BA742" s="17">
        <v>7.69420555032123E-2</v>
      </c>
    </row>
    <row r="743" spans="2:53" x14ac:dyDescent="0.35">
      <c r="B743" t="s">
        <v>309</v>
      </c>
      <c r="C743" s="17">
        <v>0.17474619329155899</v>
      </c>
      <c r="D743" s="17">
        <v>0.167625589727455</v>
      </c>
      <c r="E743" s="17">
        <v>0.181859782371428</v>
      </c>
      <c r="F743" s="17"/>
      <c r="G743" s="17">
        <v>0.181393350739256</v>
      </c>
      <c r="H743" s="17">
        <v>0.18134048008672801</v>
      </c>
      <c r="I743" s="17">
        <v>0.183857350945836</v>
      </c>
      <c r="J743" s="17">
        <v>0.111337314594514</v>
      </c>
      <c r="K743" s="17"/>
      <c r="L743" s="17">
        <v>0.164663582528013</v>
      </c>
      <c r="M743" s="17">
        <v>0.147363066451598</v>
      </c>
      <c r="N743" s="17">
        <v>0.19005481682480199</v>
      </c>
      <c r="O743" s="17">
        <v>0.201341260893663</v>
      </c>
      <c r="P743" s="17"/>
      <c r="Q743" s="17">
        <v>0.16527303049171399</v>
      </c>
      <c r="R743" s="17">
        <v>0.14548271041358801</v>
      </c>
      <c r="S743" s="17">
        <v>0.216863549017459</v>
      </c>
      <c r="T743" s="17">
        <v>0.23221019948119501</v>
      </c>
      <c r="U743" s="17">
        <v>0.181883236121679</v>
      </c>
      <c r="V743" s="17">
        <v>0.13893932453168001</v>
      </c>
      <c r="W743" s="17">
        <v>0.127118842376302</v>
      </c>
      <c r="X743" s="17">
        <v>0.20911280404886301</v>
      </c>
      <c r="Y743" s="17">
        <v>0.18995136836396401</v>
      </c>
      <c r="Z743" s="17"/>
      <c r="AA743" s="17">
        <v>0.15467985320901301</v>
      </c>
      <c r="AB743" s="17">
        <v>0.21060363118234601</v>
      </c>
      <c r="AC743" s="17">
        <v>0.137481652102144</v>
      </c>
      <c r="AD743" s="17">
        <v>0.17922554161734899</v>
      </c>
      <c r="AE743" s="17">
        <v>0.229857501811875</v>
      </c>
      <c r="AF743" s="17"/>
      <c r="AG743" s="17">
        <v>0.18217417852089399</v>
      </c>
      <c r="AH743" s="17">
        <v>0.166626475861156</v>
      </c>
      <c r="AI743" s="17"/>
      <c r="AJ743" s="17">
        <v>0.17622552306771699</v>
      </c>
      <c r="AK743" s="17">
        <v>0.16726194339031</v>
      </c>
      <c r="AL743" s="17">
        <v>0.15898911051702</v>
      </c>
      <c r="AM743" s="17">
        <v>0.195463163196502</v>
      </c>
      <c r="AN743" s="17"/>
      <c r="AO743" s="17">
        <v>0.18117128726727499</v>
      </c>
      <c r="AP743" s="17">
        <v>0.19587487027241099</v>
      </c>
      <c r="AQ743" s="17">
        <v>0.16010894672617401</v>
      </c>
      <c r="AR743" s="17"/>
      <c r="AS743" s="17">
        <v>0.173698019537985</v>
      </c>
      <c r="AT743" s="17">
        <v>0.18753446986380001</v>
      </c>
      <c r="AU743" s="17">
        <v>0.23000356949036099</v>
      </c>
      <c r="AV743" s="17">
        <v>0</v>
      </c>
      <c r="AW743" s="17">
        <v>0.124228349357667</v>
      </c>
      <c r="AX743" s="17"/>
      <c r="AY743" s="17">
        <v>0.15253399741044801</v>
      </c>
      <c r="AZ743" s="17">
        <v>0.17271269278809401</v>
      </c>
      <c r="BA743" s="17">
        <v>0.200458980516804</v>
      </c>
    </row>
    <row r="744" spans="2:53" x14ac:dyDescent="0.35">
      <c r="B744" t="s">
        <v>310</v>
      </c>
      <c r="C744" s="17">
        <v>0.23215659328421101</v>
      </c>
      <c r="D744" s="17">
        <v>0.25556812749017999</v>
      </c>
      <c r="E744" s="17">
        <v>0.208768121707153</v>
      </c>
      <c r="F744" s="17"/>
      <c r="G744" s="17">
        <v>0.20762246711507701</v>
      </c>
      <c r="H744" s="17">
        <v>0.23653110645030501</v>
      </c>
      <c r="I744" s="17">
        <v>0.21302748881709299</v>
      </c>
      <c r="J744" s="17">
        <v>0.301033693207857</v>
      </c>
      <c r="K744" s="17"/>
      <c r="L744" s="17">
        <v>0.209894436466141</v>
      </c>
      <c r="M744" s="17">
        <v>0.219463724660555</v>
      </c>
      <c r="N744" s="17">
        <v>0.25550475490720798</v>
      </c>
      <c r="O744" s="17">
        <v>0.249782550161228</v>
      </c>
      <c r="P744" s="17"/>
      <c r="Q744" s="17">
        <v>0.22661938012603</v>
      </c>
      <c r="R744" s="17">
        <v>0.192890714736285</v>
      </c>
      <c r="S744" s="17">
        <v>0.220744271270716</v>
      </c>
      <c r="T744" s="17">
        <v>0.31318010439462701</v>
      </c>
      <c r="U744" s="17">
        <v>0.241692650078249</v>
      </c>
      <c r="V744" s="17">
        <v>0.24480669174998701</v>
      </c>
      <c r="W744" s="17">
        <v>0.23009169545555</v>
      </c>
      <c r="X744" s="17">
        <v>0.25870207229117198</v>
      </c>
      <c r="Y744" s="17">
        <v>0.20044196822198501</v>
      </c>
      <c r="Z744" s="17"/>
      <c r="AA744" s="17">
        <v>0.262995647694727</v>
      </c>
      <c r="AB744" s="17">
        <v>0.25122825081128802</v>
      </c>
      <c r="AC744" s="17">
        <v>0.24072170421570699</v>
      </c>
      <c r="AD744" s="17">
        <v>0.189989413184734</v>
      </c>
      <c r="AE744" s="17">
        <v>6.6440257846674899E-2</v>
      </c>
      <c r="AF744" s="17"/>
      <c r="AG744" s="17">
        <v>0.235043470006016</v>
      </c>
      <c r="AH744" s="17">
        <v>0.229000875749275</v>
      </c>
      <c r="AI744" s="17"/>
      <c r="AJ744" s="17">
        <v>0.20480766778697501</v>
      </c>
      <c r="AK744" s="17">
        <v>0.28819744403139302</v>
      </c>
      <c r="AL744" s="17">
        <v>0.21484705809958601</v>
      </c>
      <c r="AM744" s="17">
        <v>0.213077983215748</v>
      </c>
      <c r="AN744" s="17"/>
      <c r="AO744" s="17">
        <v>0.26520941843259099</v>
      </c>
      <c r="AP744" s="17">
        <v>0.25085354242449498</v>
      </c>
      <c r="AQ744" s="17">
        <v>0.21011784239579101</v>
      </c>
      <c r="AR744" s="17"/>
      <c r="AS744" s="17">
        <v>0.23253609493028399</v>
      </c>
      <c r="AT744" s="17">
        <v>0.19682584070261699</v>
      </c>
      <c r="AU744" s="17">
        <v>0.238030666113938</v>
      </c>
      <c r="AV744" s="17">
        <v>0.30175448292878798</v>
      </c>
      <c r="AW744" s="17">
        <v>0.29203675292054498</v>
      </c>
      <c r="AX744" s="17"/>
      <c r="AY744" s="17">
        <v>0.25893371995722497</v>
      </c>
      <c r="AZ744" s="17">
        <v>0.21371626513667299</v>
      </c>
      <c r="BA744" s="17">
        <v>0.214598556303706</v>
      </c>
    </row>
    <row r="745" spans="2:53" x14ac:dyDescent="0.35">
      <c r="B745" t="s">
        <v>311</v>
      </c>
      <c r="C745" s="17">
        <v>0.23484391127850501</v>
      </c>
      <c r="D745" s="17">
        <v>0.226827635605651</v>
      </c>
      <c r="E745" s="17">
        <v>0.24285229014333901</v>
      </c>
      <c r="F745" s="17"/>
      <c r="G745" s="17">
        <v>0.217196424754001</v>
      </c>
      <c r="H745" s="17">
        <v>0.232954659259061</v>
      </c>
      <c r="I745" s="17">
        <v>0.25783487469413802</v>
      </c>
      <c r="J745" s="17">
        <v>0.191224072066074</v>
      </c>
      <c r="K745" s="17"/>
      <c r="L745" s="17">
        <v>0.26187504287475399</v>
      </c>
      <c r="M745" s="17">
        <v>0.25747461081176598</v>
      </c>
      <c r="N745" s="17">
        <v>0.20060842564077799</v>
      </c>
      <c r="O745" s="17">
        <v>0.213180964646279</v>
      </c>
      <c r="P745" s="17"/>
      <c r="Q745" s="17">
        <v>0.211805962007901</v>
      </c>
      <c r="R745" s="17">
        <v>0.25817619777780998</v>
      </c>
      <c r="S745" s="17">
        <v>0.25105587566548898</v>
      </c>
      <c r="T745" s="17">
        <v>0.14145556348572</v>
      </c>
      <c r="U745" s="17">
        <v>0.24381456238176</v>
      </c>
      <c r="V745" s="17">
        <v>0.25943701276582898</v>
      </c>
      <c r="W745" s="17">
        <v>0.291478694303557</v>
      </c>
      <c r="X745" s="17">
        <v>0.20383576864347699</v>
      </c>
      <c r="Y745" s="17">
        <v>0.248351054176606</v>
      </c>
      <c r="Z745" s="17"/>
      <c r="AA745" s="17">
        <v>0.25600062537729601</v>
      </c>
      <c r="AB745" s="17">
        <v>0.190425097675858</v>
      </c>
      <c r="AC745" s="17">
        <v>0.257306028753781</v>
      </c>
      <c r="AD745" s="17">
        <v>0.25965003184421798</v>
      </c>
      <c r="AE745" s="17">
        <v>0.21926690879692201</v>
      </c>
      <c r="AF745" s="17"/>
      <c r="AG745" s="17">
        <v>0.238446736093572</v>
      </c>
      <c r="AH745" s="17">
        <v>0.23090557288035399</v>
      </c>
      <c r="AI745" s="17"/>
      <c r="AJ745" s="17">
        <v>0.19843528566584501</v>
      </c>
      <c r="AK745" s="17">
        <v>0.21477617000510901</v>
      </c>
      <c r="AL745" s="17">
        <v>0.29722495060630999</v>
      </c>
      <c r="AM745" s="17">
        <v>0.23186532464729601</v>
      </c>
      <c r="AN745" s="17"/>
      <c r="AO745" s="17">
        <v>0.21551389604672</v>
      </c>
      <c r="AP745" s="17">
        <v>0.22519752466877199</v>
      </c>
      <c r="AQ745" s="17">
        <v>0.24806156284806</v>
      </c>
      <c r="AR745" s="17"/>
      <c r="AS745" s="17">
        <v>0.25537397126226402</v>
      </c>
      <c r="AT745" s="17">
        <v>0.237544654547379</v>
      </c>
      <c r="AU745" s="17">
        <v>0.24874213175173801</v>
      </c>
      <c r="AV745" s="17">
        <v>7.63459844929643E-2</v>
      </c>
      <c r="AW745" s="17">
        <v>0.21985348398533799</v>
      </c>
      <c r="AX745" s="17"/>
      <c r="AY745" s="17">
        <v>0.20921176127270399</v>
      </c>
      <c r="AZ745" s="17">
        <v>0.24759210774200199</v>
      </c>
      <c r="BA745" s="17">
        <v>0.303702430149904</v>
      </c>
    </row>
    <row r="746" spans="2:53" x14ac:dyDescent="0.35">
      <c r="B746" t="s">
        <v>312</v>
      </c>
      <c r="C746" s="17">
        <v>0.197664992498786</v>
      </c>
      <c r="D746" s="17">
        <v>0.22073997458727801</v>
      </c>
      <c r="E746" s="17">
        <v>0.17461274150277001</v>
      </c>
      <c r="F746" s="17"/>
      <c r="G746" s="17">
        <v>0.19564073911812899</v>
      </c>
      <c r="H746" s="17">
        <v>0.17521806317007799</v>
      </c>
      <c r="I746" s="17">
        <v>0.21269924704919599</v>
      </c>
      <c r="J746" s="17">
        <v>0.247107373467369</v>
      </c>
      <c r="K746" s="17"/>
      <c r="L746" s="17">
        <v>0.22060686764713899</v>
      </c>
      <c r="M746" s="17">
        <v>0.23789496358703599</v>
      </c>
      <c r="N746" s="17">
        <v>0.18677853556488799</v>
      </c>
      <c r="O746" s="17">
        <v>0.13741933947861201</v>
      </c>
      <c r="P746" s="17"/>
      <c r="Q746" s="17">
        <v>0.235593230088223</v>
      </c>
      <c r="R746" s="17">
        <v>0.23865226107568599</v>
      </c>
      <c r="S746" s="17">
        <v>0.13743400331319</v>
      </c>
      <c r="T746" s="17">
        <v>0.17553453056926199</v>
      </c>
      <c r="U746" s="17">
        <v>0.18971553751697601</v>
      </c>
      <c r="V746" s="17">
        <v>0.22199445174756599</v>
      </c>
      <c r="W746" s="17">
        <v>0.15780009326526201</v>
      </c>
      <c r="X746" s="17">
        <v>0.140327064111161</v>
      </c>
      <c r="Y746" s="17">
        <v>0.19740065827554601</v>
      </c>
      <c r="Z746" s="17"/>
      <c r="AA746" s="17">
        <v>0.17493901947211199</v>
      </c>
      <c r="AB746" s="17">
        <v>0.18831934283688501</v>
      </c>
      <c r="AC746" s="17">
        <v>0.20484157694768901</v>
      </c>
      <c r="AD746" s="17">
        <v>0.25193096502811702</v>
      </c>
      <c r="AE746" s="17">
        <v>5.9750328851735E-2</v>
      </c>
      <c r="AF746" s="17"/>
      <c r="AG746" s="17">
        <v>0.185597828845533</v>
      </c>
      <c r="AH746" s="17">
        <v>0.21085591251622199</v>
      </c>
      <c r="AI746" s="17"/>
      <c r="AJ746" s="17">
        <v>0.22694673828466</v>
      </c>
      <c r="AK746" s="17">
        <v>0.18401683947306899</v>
      </c>
      <c r="AL746" s="17">
        <v>0.196358069746292</v>
      </c>
      <c r="AM746" s="17">
        <v>0.18733822310697801</v>
      </c>
      <c r="AN746" s="17"/>
      <c r="AO746" s="17">
        <v>0.14222280138652199</v>
      </c>
      <c r="AP746" s="17">
        <v>0.170548165839152</v>
      </c>
      <c r="AQ746" s="17">
        <v>0.2359505086691</v>
      </c>
      <c r="AR746" s="17"/>
      <c r="AS746" s="17">
        <v>0.23342462594549401</v>
      </c>
      <c r="AT746" s="17">
        <v>0.20277239595166399</v>
      </c>
      <c r="AU746" s="17">
        <v>0.10575529817821799</v>
      </c>
      <c r="AV746" s="17">
        <v>0.31379025176957298</v>
      </c>
      <c r="AW746" s="17">
        <v>0.185177331302322</v>
      </c>
      <c r="AX746" s="17"/>
      <c r="AY746" s="17">
        <v>0.26189367305575001</v>
      </c>
      <c r="AZ746" s="17">
        <v>0.20075660048823801</v>
      </c>
      <c r="BA746" s="17">
        <v>0.13006704412125999</v>
      </c>
    </row>
    <row r="747" spans="2:53" x14ac:dyDescent="0.35">
      <c r="B747" t="s">
        <v>313</v>
      </c>
      <c r="C747" s="17">
        <v>6.1111300591702902E-2</v>
      </c>
      <c r="D747" s="17">
        <v>5.0323808014586503E-2</v>
      </c>
      <c r="E747" s="17">
        <v>7.1888166443719106E-2</v>
      </c>
      <c r="F747" s="17"/>
      <c r="G747" s="17">
        <v>6.23035427633944E-2</v>
      </c>
      <c r="H747" s="17">
        <v>7.5118587642613505E-2</v>
      </c>
      <c r="I747" s="17">
        <v>3.3668365445979898E-2</v>
      </c>
      <c r="J747" s="17">
        <v>8.6475405820540904E-2</v>
      </c>
      <c r="K747" s="17"/>
      <c r="L747" s="17">
        <v>6.1814815540958197E-2</v>
      </c>
      <c r="M747" s="17">
        <v>5.6018593159958698E-2</v>
      </c>
      <c r="N747" s="17">
        <v>5.98074603523506E-2</v>
      </c>
      <c r="O747" s="17">
        <v>6.7039744788517902E-2</v>
      </c>
      <c r="P747" s="17"/>
      <c r="Q747" s="17">
        <v>4.6034814350318802E-2</v>
      </c>
      <c r="R747" s="17">
        <v>6.9587127432717194E-2</v>
      </c>
      <c r="S747" s="17">
        <v>0.111976398758403</v>
      </c>
      <c r="T747" s="17">
        <v>6.4607931538348304E-2</v>
      </c>
      <c r="U747" s="17">
        <v>4.5873728133062897E-2</v>
      </c>
      <c r="V747" s="17">
        <v>3.9071329441616003E-2</v>
      </c>
      <c r="W747" s="17">
        <v>9.7309967470602596E-2</v>
      </c>
      <c r="X747" s="17">
        <v>3.5382297037502702E-2</v>
      </c>
      <c r="Y747" s="17">
        <v>4.2781638063897398E-2</v>
      </c>
      <c r="Z747" s="17"/>
      <c r="AA747" s="17">
        <v>3.60222711965517E-2</v>
      </c>
      <c r="AB747" s="17">
        <v>6.79851932971684E-2</v>
      </c>
      <c r="AC747" s="17">
        <v>7.6696480536901201E-2</v>
      </c>
      <c r="AD747" s="17">
        <v>5.4588827971840899E-2</v>
      </c>
      <c r="AE747" s="17">
        <v>6.4852163281944306E-2</v>
      </c>
      <c r="AF747" s="17"/>
      <c r="AG747" s="17">
        <v>5.6276457835391099E-2</v>
      </c>
      <c r="AH747" s="17">
        <v>6.6396388780441906E-2</v>
      </c>
      <c r="AI747" s="17"/>
      <c r="AJ747" s="17">
        <v>8.3627579602871996E-2</v>
      </c>
      <c r="AK747" s="17">
        <v>5.05393846108044E-2</v>
      </c>
      <c r="AL747" s="17">
        <v>6.8174433627944495E-2</v>
      </c>
      <c r="AM747" s="17">
        <v>4.5993878686666503E-2</v>
      </c>
      <c r="AN747" s="17"/>
      <c r="AO747" s="17">
        <v>6.9108509423742207E-2</v>
      </c>
      <c r="AP747" s="17">
        <v>5.2545236307023499E-2</v>
      </c>
      <c r="AQ747" s="17">
        <v>6.195152301977E-2</v>
      </c>
      <c r="AR747" s="17"/>
      <c r="AS747" s="17">
        <v>3.3024597531333397E-2</v>
      </c>
      <c r="AT747" s="17">
        <v>5.8903081862952601E-2</v>
      </c>
      <c r="AU747" s="17">
        <v>6.84087669618062E-2</v>
      </c>
      <c r="AV747" s="17">
        <v>0</v>
      </c>
      <c r="AW747" s="17">
        <v>8.2602086846008602E-2</v>
      </c>
      <c r="AX747" s="17"/>
      <c r="AY747" s="17">
        <v>3.4875326605029303E-2</v>
      </c>
      <c r="AZ747" s="17">
        <v>5.8112042442761497E-2</v>
      </c>
      <c r="BA747" s="17">
        <v>7.4230933405115204E-2</v>
      </c>
    </row>
    <row r="748" spans="2:53" x14ac:dyDescent="0.35">
      <c r="B748" t="s">
        <v>314</v>
      </c>
      <c r="C748" s="17">
        <v>0.27422320234679398</v>
      </c>
      <c r="D748" s="17">
        <v>0.24654045430230501</v>
      </c>
      <c r="E748" s="17">
        <v>0.301878680203018</v>
      </c>
      <c r="F748" s="17"/>
      <c r="G748" s="17">
        <v>0.31723682624939897</v>
      </c>
      <c r="H748" s="17">
        <v>0.28017758347794303</v>
      </c>
      <c r="I748" s="17">
        <v>0.28277002399359302</v>
      </c>
      <c r="J748" s="17">
        <v>0.174159455438159</v>
      </c>
      <c r="K748" s="17"/>
      <c r="L748" s="17">
        <v>0.24580883747100701</v>
      </c>
      <c r="M748" s="17">
        <v>0.22914810778068401</v>
      </c>
      <c r="N748" s="17">
        <v>0.29730082353477499</v>
      </c>
      <c r="O748" s="17">
        <v>0.33257740092536398</v>
      </c>
      <c r="P748" s="17"/>
      <c r="Q748" s="17">
        <v>0.27994661342752802</v>
      </c>
      <c r="R748" s="17">
        <v>0.24069369897750101</v>
      </c>
      <c r="S748" s="17">
        <v>0.27878945099220198</v>
      </c>
      <c r="T748" s="17">
        <v>0.30522187001204298</v>
      </c>
      <c r="U748" s="17">
        <v>0.27890352188995099</v>
      </c>
      <c r="V748" s="17">
        <v>0.23469051429500301</v>
      </c>
      <c r="W748" s="17">
        <v>0.223319549505028</v>
      </c>
      <c r="X748" s="17">
        <v>0.36175279791668802</v>
      </c>
      <c r="Y748" s="17">
        <v>0.31102468126196597</v>
      </c>
      <c r="Z748" s="17"/>
      <c r="AA748" s="17">
        <v>0.27004243625931301</v>
      </c>
      <c r="AB748" s="17">
        <v>0.30204211537879999</v>
      </c>
      <c r="AC748" s="17">
        <v>0.22043420954592099</v>
      </c>
      <c r="AD748" s="17">
        <v>0.243840761971091</v>
      </c>
      <c r="AE748" s="17">
        <v>0.58969034122272301</v>
      </c>
      <c r="AF748" s="17"/>
      <c r="AG748" s="17">
        <v>0.28463550721948699</v>
      </c>
      <c r="AH748" s="17">
        <v>0.26284125007370801</v>
      </c>
      <c r="AI748" s="17"/>
      <c r="AJ748" s="17">
        <v>0.286182728659648</v>
      </c>
      <c r="AK748" s="17">
        <v>0.26247016187962502</v>
      </c>
      <c r="AL748" s="17">
        <v>0.22339548791986699</v>
      </c>
      <c r="AM748" s="17">
        <v>0.32172459034331202</v>
      </c>
      <c r="AN748" s="17"/>
      <c r="AO748" s="17">
        <v>0.30794537471042499</v>
      </c>
      <c r="AP748" s="17">
        <v>0.30085553076055799</v>
      </c>
      <c r="AQ748" s="17">
        <v>0.24391856306727899</v>
      </c>
      <c r="AR748" s="17"/>
      <c r="AS748" s="17">
        <v>0.24564071033062401</v>
      </c>
      <c r="AT748" s="17">
        <v>0.30395402693538698</v>
      </c>
      <c r="AU748" s="17">
        <v>0.33906313699430002</v>
      </c>
      <c r="AV748" s="17">
        <v>0.308109280808674</v>
      </c>
      <c r="AW748" s="17">
        <v>0.22033034494578699</v>
      </c>
      <c r="AX748" s="17"/>
      <c r="AY748" s="17">
        <v>0.23508551910929201</v>
      </c>
      <c r="AZ748" s="17">
        <v>0.27982298419032497</v>
      </c>
      <c r="BA748" s="17">
        <v>0.27740103602001598</v>
      </c>
    </row>
    <row r="749" spans="2:53" x14ac:dyDescent="0.35">
      <c r="B749" t="s">
        <v>315</v>
      </c>
      <c r="C749" s="17">
        <v>0.43250890377729101</v>
      </c>
      <c r="D749" s="17">
        <v>0.44756761019292801</v>
      </c>
      <c r="E749" s="17">
        <v>0.41746503164610999</v>
      </c>
      <c r="F749" s="17"/>
      <c r="G749" s="17">
        <v>0.41283716387212999</v>
      </c>
      <c r="H749" s="17">
        <v>0.40817272242913799</v>
      </c>
      <c r="I749" s="17">
        <v>0.47053412174333498</v>
      </c>
      <c r="J749" s="17">
        <v>0.438331445533443</v>
      </c>
      <c r="K749" s="17"/>
      <c r="L749" s="17">
        <v>0.48248191052189299</v>
      </c>
      <c r="M749" s="17">
        <v>0.49536957439880203</v>
      </c>
      <c r="N749" s="17">
        <v>0.38738696120566601</v>
      </c>
      <c r="O749" s="17">
        <v>0.35060030412489002</v>
      </c>
      <c r="P749" s="17"/>
      <c r="Q749" s="17">
        <v>0.447399192096123</v>
      </c>
      <c r="R749" s="17">
        <v>0.49682845885349602</v>
      </c>
      <c r="S749" s="17">
        <v>0.38848987897867898</v>
      </c>
      <c r="T749" s="17">
        <v>0.31699009405498202</v>
      </c>
      <c r="U749" s="17">
        <v>0.43353009989873698</v>
      </c>
      <c r="V749" s="17">
        <v>0.48143146451339502</v>
      </c>
      <c r="W749" s="17">
        <v>0.449278787568819</v>
      </c>
      <c r="X749" s="17">
        <v>0.34416283275463699</v>
      </c>
      <c r="Y749" s="17">
        <v>0.44575171245215101</v>
      </c>
      <c r="Z749" s="17"/>
      <c r="AA749" s="17">
        <v>0.430939644849408</v>
      </c>
      <c r="AB749" s="17">
        <v>0.37874444051274297</v>
      </c>
      <c r="AC749" s="17">
        <v>0.46214760570147001</v>
      </c>
      <c r="AD749" s="17">
        <v>0.51158099687233405</v>
      </c>
      <c r="AE749" s="17">
        <v>0.27901723764865699</v>
      </c>
      <c r="AF749" s="17"/>
      <c r="AG749" s="17">
        <v>0.42404456493910597</v>
      </c>
      <c r="AH749" s="17">
        <v>0.441761485396576</v>
      </c>
      <c r="AI749" s="17"/>
      <c r="AJ749" s="17">
        <v>0.42538202395050501</v>
      </c>
      <c r="AK749" s="17">
        <v>0.39879300947817797</v>
      </c>
      <c r="AL749" s="17">
        <v>0.49358302035260199</v>
      </c>
      <c r="AM749" s="17">
        <v>0.41920354775427399</v>
      </c>
      <c r="AN749" s="17"/>
      <c r="AO749" s="17">
        <v>0.35773669743324199</v>
      </c>
      <c r="AP749" s="17">
        <v>0.39574569050792402</v>
      </c>
      <c r="AQ749" s="17">
        <v>0.48401207151716102</v>
      </c>
      <c r="AR749" s="17"/>
      <c r="AS749" s="17">
        <v>0.48879859720775898</v>
      </c>
      <c r="AT749" s="17">
        <v>0.44031705049904302</v>
      </c>
      <c r="AU749" s="17">
        <v>0.35449742992995598</v>
      </c>
      <c r="AV749" s="17">
        <v>0.39013623626253802</v>
      </c>
      <c r="AW749" s="17">
        <v>0.405030815287659</v>
      </c>
      <c r="AX749" s="17"/>
      <c r="AY749" s="17">
        <v>0.47110543432845398</v>
      </c>
      <c r="AZ749" s="17">
        <v>0.44834870823023998</v>
      </c>
      <c r="BA749" s="17">
        <v>0.43376947427116302</v>
      </c>
    </row>
    <row r="750" spans="2:53" x14ac:dyDescent="0.35">
      <c r="B750" t="s">
        <v>95</v>
      </c>
      <c r="C750" s="17">
        <v>-0.158285701430497</v>
      </c>
      <c r="D750" s="17">
        <v>-0.201027155890623</v>
      </c>
      <c r="E750" s="17">
        <v>-0.115586351443091</v>
      </c>
      <c r="F750" s="17"/>
      <c r="G750" s="17">
        <v>-9.5600337622730694E-2</v>
      </c>
      <c r="H750" s="17">
        <v>-0.12799513895119599</v>
      </c>
      <c r="I750" s="17">
        <v>-0.18776409774974201</v>
      </c>
      <c r="J750" s="17">
        <v>-0.26417199009528503</v>
      </c>
      <c r="K750" s="17"/>
      <c r="L750" s="17">
        <v>-0.236673073050886</v>
      </c>
      <c r="M750" s="17">
        <v>-0.26622146661811802</v>
      </c>
      <c r="N750" s="17">
        <v>-9.00861376708912E-2</v>
      </c>
      <c r="O750" s="17">
        <v>-1.8022903199526801E-2</v>
      </c>
      <c r="P750" s="17"/>
      <c r="Q750" s="17">
        <v>-0.167452578668595</v>
      </c>
      <c r="R750" s="17">
        <v>-0.25613475987599499</v>
      </c>
      <c r="S750" s="17">
        <v>-0.109700427986478</v>
      </c>
      <c r="T750" s="17">
        <v>-1.17682240429395E-2</v>
      </c>
      <c r="U750" s="17">
        <v>-0.15462657800878499</v>
      </c>
      <c r="V750" s="17">
        <v>-0.24674095021839201</v>
      </c>
      <c r="W750" s="17">
        <v>-0.22595923806379101</v>
      </c>
      <c r="X750" s="17">
        <v>1.7589965162050799E-2</v>
      </c>
      <c r="Y750" s="17">
        <v>-0.134727031190185</v>
      </c>
      <c r="Z750" s="17"/>
      <c r="AA750" s="17">
        <v>-0.16089720859009499</v>
      </c>
      <c r="AB750" s="17">
        <v>-7.6702325133942803E-2</v>
      </c>
      <c r="AC750" s="17">
        <v>-0.24171339615554899</v>
      </c>
      <c r="AD750" s="17">
        <v>-0.26774023490124299</v>
      </c>
      <c r="AE750" s="17">
        <v>0.31067310357406602</v>
      </c>
      <c r="AF750" s="17"/>
      <c r="AG750" s="17">
        <v>-0.13940905771961901</v>
      </c>
      <c r="AH750" s="17">
        <v>-0.17892023532286799</v>
      </c>
      <c r="AI750" s="17"/>
      <c r="AJ750" s="17">
        <v>-0.13919929529085701</v>
      </c>
      <c r="AK750" s="17">
        <v>-0.13632284759855301</v>
      </c>
      <c r="AL750" s="17">
        <v>-0.27018753243273502</v>
      </c>
      <c r="AM750" s="17">
        <v>-9.7478957410962699E-2</v>
      </c>
      <c r="AN750" s="17"/>
      <c r="AO750" s="17">
        <v>-4.97913227228165E-2</v>
      </c>
      <c r="AP750" s="17">
        <v>-9.4890159747365505E-2</v>
      </c>
      <c r="AQ750" s="17">
        <v>-0.240093508449882</v>
      </c>
      <c r="AR750" s="17"/>
      <c r="AS750" s="17">
        <v>-0.24315788687713499</v>
      </c>
      <c r="AT750" s="17">
        <v>-0.13636302356365601</v>
      </c>
      <c r="AU750" s="17">
        <v>-1.54342929356558E-2</v>
      </c>
      <c r="AV750" s="17">
        <v>-8.2026955453863501E-2</v>
      </c>
      <c r="AW750" s="17">
        <v>-0.18470047034187201</v>
      </c>
      <c r="AX750" s="17"/>
      <c r="AY750" s="17">
        <v>-0.23601991521916199</v>
      </c>
      <c r="AZ750" s="17">
        <v>-0.168525724039915</v>
      </c>
      <c r="BA750" s="17">
        <v>-0.15636843825114699</v>
      </c>
    </row>
    <row r="751" spans="2:53" x14ac:dyDescent="0.3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row>
    <row r="752" spans="2:53" x14ac:dyDescent="0.35">
      <c r="B752" s="6" t="s">
        <v>357</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row>
    <row r="753" spans="2:53" x14ac:dyDescent="0.35">
      <c r="B753" s="24" t="s">
        <v>84</v>
      </c>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row>
    <row r="754" spans="2:53" x14ac:dyDescent="0.35">
      <c r="B754" t="s">
        <v>342</v>
      </c>
      <c r="C754" s="17">
        <v>0.63210691742527603</v>
      </c>
      <c r="D754" s="17">
        <v>0.60906963268107595</v>
      </c>
      <c r="E754" s="17">
        <v>0.65512150821253601</v>
      </c>
      <c r="F754" s="17"/>
      <c r="G754" s="17">
        <v>0.55069365510284596</v>
      </c>
      <c r="H754" s="17">
        <v>0.63585983322191197</v>
      </c>
      <c r="I754" s="17">
        <v>0.65659542515565505</v>
      </c>
      <c r="J754" s="17">
        <v>0.63227410572713005</v>
      </c>
      <c r="K754" s="17"/>
      <c r="L754" s="17">
        <v>0.64087758964798203</v>
      </c>
      <c r="M754" s="17">
        <v>0.69741928951610699</v>
      </c>
      <c r="N754" s="17">
        <v>0.57180867962051696</v>
      </c>
      <c r="O754" s="17">
        <v>0.61030060138817699</v>
      </c>
      <c r="P754" s="17"/>
      <c r="Q754" s="17">
        <v>0.63548714739594203</v>
      </c>
      <c r="R754" s="17">
        <v>0.64764150265215503</v>
      </c>
      <c r="S754" s="17">
        <v>0.70083547763919796</v>
      </c>
      <c r="T754" s="17">
        <v>0.67677441729238297</v>
      </c>
      <c r="U754" s="17">
        <v>0.64905711621698903</v>
      </c>
      <c r="V754" s="17">
        <v>0.53491409889465202</v>
      </c>
      <c r="W754" s="17">
        <v>0.66974133485795495</v>
      </c>
      <c r="X754" s="17">
        <v>0.60677607521226495</v>
      </c>
      <c r="Y754" s="17">
        <v>0.57453726681008599</v>
      </c>
      <c r="Z754" s="17"/>
      <c r="AA754" s="17">
        <v>0.60295484170980695</v>
      </c>
      <c r="AB754" s="17">
        <v>0.61880536414697596</v>
      </c>
      <c r="AC754" s="17">
        <v>0.70191000296197803</v>
      </c>
      <c r="AD754" s="17">
        <v>0.61418587508062095</v>
      </c>
      <c r="AE754" s="17">
        <v>0.43768591193433898</v>
      </c>
      <c r="AF754" s="17"/>
      <c r="AG754" s="17">
        <v>0.59703284168436299</v>
      </c>
      <c r="AH754" s="17">
        <v>0.67044727155307904</v>
      </c>
      <c r="AI754" s="17"/>
      <c r="AJ754" s="17">
        <v>0.68921762503794404</v>
      </c>
      <c r="AK754" s="17">
        <v>0.61305701680651703</v>
      </c>
      <c r="AL754" s="17">
        <v>0.61096049552403497</v>
      </c>
      <c r="AM754" s="17">
        <v>0.620758488465458</v>
      </c>
      <c r="AN754" s="17"/>
      <c r="AO754" s="17">
        <v>0.64738291790753999</v>
      </c>
      <c r="AP754" s="17">
        <v>0.60010808107312896</v>
      </c>
      <c r="AQ754" s="17">
        <v>0.64142481620145197</v>
      </c>
      <c r="AR754" s="17"/>
      <c r="AS754" s="17">
        <v>0.63436029427294005</v>
      </c>
      <c r="AT754" s="17">
        <v>0.63705308592694099</v>
      </c>
      <c r="AU754" s="17">
        <v>0.65073594033816895</v>
      </c>
      <c r="AV754" s="17">
        <v>0.571583470724362</v>
      </c>
      <c r="AW754" s="17">
        <v>0.623901813064766</v>
      </c>
      <c r="AX754" s="17"/>
      <c r="AY754" s="17">
        <v>0.61774949430216097</v>
      </c>
      <c r="AZ754" s="17">
        <v>0.67836965908349101</v>
      </c>
      <c r="BA754" s="17">
        <v>0.61380172209577299</v>
      </c>
    </row>
    <row r="755" spans="2:53" x14ac:dyDescent="0.35">
      <c r="B755" t="s">
        <v>343</v>
      </c>
      <c r="C755" s="17">
        <v>0.462422651655096</v>
      </c>
      <c r="D755" s="17">
        <v>0.44810745356776499</v>
      </c>
      <c r="E755" s="17">
        <v>0.47672374788569299</v>
      </c>
      <c r="F755" s="17"/>
      <c r="G755" s="17">
        <v>0.38454637176975098</v>
      </c>
      <c r="H755" s="17">
        <v>0.46491306274928201</v>
      </c>
      <c r="I755" s="17">
        <v>0.47123217509946003</v>
      </c>
      <c r="J755" s="17">
        <v>0.51260669478830401</v>
      </c>
      <c r="K755" s="17"/>
      <c r="L755" s="17">
        <v>0.48890989215080899</v>
      </c>
      <c r="M755" s="17">
        <v>0.50331527405884602</v>
      </c>
      <c r="N755" s="17">
        <v>0.37497485470618203</v>
      </c>
      <c r="O755" s="17">
        <v>0.46609185654148899</v>
      </c>
      <c r="P755" s="17"/>
      <c r="Q755" s="17">
        <v>0.534354318032215</v>
      </c>
      <c r="R755" s="17">
        <v>0.519776803583618</v>
      </c>
      <c r="S755" s="17">
        <v>0.37684189674597302</v>
      </c>
      <c r="T755" s="17">
        <v>0.40899712601649801</v>
      </c>
      <c r="U755" s="17">
        <v>0.37483212865893001</v>
      </c>
      <c r="V755" s="17">
        <v>0.45716242142081398</v>
      </c>
      <c r="W755" s="17">
        <v>0.47845086022622901</v>
      </c>
      <c r="X755" s="17">
        <v>0.35992803993577999</v>
      </c>
      <c r="Y755" s="17">
        <v>0.49650042181119702</v>
      </c>
      <c r="Z755" s="17"/>
      <c r="AA755" s="17">
        <v>0.41925074013879698</v>
      </c>
      <c r="AB755" s="17">
        <v>0.49161692290750197</v>
      </c>
      <c r="AC755" s="17">
        <v>0.48366980509253099</v>
      </c>
      <c r="AD755" s="17">
        <v>0.50835036131454403</v>
      </c>
      <c r="AE755" s="17">
        <v>0.45026771997734699</v>
      </c>
      <c r="AF755" s="17"/>
      <c r="AG755" s="17">
        <v>0.47072034847084798</v>
      </c>
      <c r="AH755" s="17">
        <v>0.45335223062073599</v>
      </c>
      <c r="AI755" s="17"/>
      <c r="AJ755" s="17">
        <v>0.53951514723587501</v>
      </c>
      <c r="AK755" s="17">
        <v>0.45353806122282903</v>
      </c>
      <c r="AL755" s="17">
        <v>0.40060923607683302</v>
      </c>
      <c r="AM755" s="17">
        <v>0.45938321839344498</v>
      </c>
      <c r="AN755" s="17"/>
      <c r="AO755" s="17">
        <v>0.54427569244337703</v>
      </c>
      <c r="AP755" s="17">
        <v>0.455831246639675</v>
      </c>
      <c r="AQ755" s="17">
        <v>0.42795348692350299</v>
      </c>
      <c r="AR755" s="17"/>
      <c r="AS755" s="17">
        <v>0.48510688176729</v>
      </c>
      <c r="AT755" s="17">
        <v>0.46529080437445902</v>
      </c>
      <c r="AU755" s="17">
        <v>0.58899717066597101</v>
      </c>
      <c r="AV755" s="17">
        <v>0.51813412731521602</v>
      </c>
      <c r="AW755" s="17">
        <v>0.36915187872539501</v>
      </c>
      <c r="AX755" s="17"/>
      <c r="AY755" s="17">
        <v>0.48626480699274</v>
      </c>
      <c r="AZ755" s="17">
        <v>0.49618632063859902</v>
      </c>
      <c r="BA755" s="17">
        <v>0.46386140006016602</v>
      </c>
    </row>
    <row r="756" spans="2:53" x14ac:dyDescent="0.35">
      <c r="B756" t="s">
        <v>344</v>
      </c>
      <c r="C756" s="17">
        <v>0.35990793830170098</v>
      </c>
      <c r="D756" s="17">
        <v>0.341082249201619</v>
      </c>
      <c r="E756" s="17">
        <v>0.37871508227450301</v>
      </c>
      <c r="F756" s="17"/>
      <c r="G756" s="17">
        <v>0.36328214551708599</v>
      </c>
      <c r="H756" s="17">
        <v>0.36475983490907699</v>
      </c>
      <c r="I756" s="17">
        <v>0.35097688857695403</v>
      </c>
      <c r="J756" s="17">
        <v>0.36356181570238</v>
      </c>
      <c r="K756" s="17"/>
      <c r="L756" s="17">
        <v>0.41673617949631597</v>
      </c>
      <c r="M756" s="17">
        <v>0.33269339164984002</v>
      </c>
      <c r="N756" s="17">
        <v>0.37101528925507499</v>
      </c>
      <c r="O756" s="17">
        <v>0.31450172924369202</v>
      </c>
      <c r="P756" s="17"/>
      <c r="Q756" s="17">
        <v>0.42052802367782899</v>
      </c>
      <c r="R756" s="17">
        <v>0.39083979515374101</v>
      </c>
      <c r="S756" s="17">
        <v>0.31038198430580299</v>
      </c>
      <c r="T756" s="17">
        <v>0.38066305492036201</v>
      </c>
      <c r="U756" s="17">
        <v>0.37398508801202401</v>
      </c>
      <c r="V756" s="17">
        <v>0.35564482699227101</v>
      </c>
      <c r="W756" s="17">
        <v>0.26093143690662801</v>
      </c>
      <c r="X756" s="17">
        <v>0.32544482234260502</v>
      </c>
      <c r="Y756" s="17">
        <v>0.34186372901996698</v>
      </c>
      <c r="Z756" s="17"/>
      <c r="AA756" s="17">
        <v>0.27212825456002798</v>
      </c>
      <c r="AB756" s="17">
        <v>0.38376244499281298</v>
      </c>
      <c r="AC756" s="17">
        <v>0.40571802142156699</v>
      </c>
      <c r="AD756" s="17">
        <v>0.38755296644993698</v>
      </c>
      <c r="AE756" s="17">
        <v>0.27985289895466198</v>
      </c>
      <c r="AF756" s="17"/>
      <c r="AG756" s="17">
        <v>0.359668197302563</v>
      </c>
      <c r="AH756" s="17">
        <v>0.36017000521613102</v>
      </c>
      <c r="AI756" s="17"/>
      <c r="AJ756" s="17">
        <v>0.33903300984885398</v>
      </c>
      <c r="AK756" s="17">
        <v>0.36776474196050801</v>
      </c>
      <c r="AL756" s="17">
        <v>0.35901683896110098</v>
      </c>
      <c r="AM756" s="17">
        <v>0.37087328988289903</v>
      </c>
      <c r="AN756" s="17"/>
      <c r="AO756" s="17">
        <v>0.33603589217538499</v>
      </c>
      <c r="AP756" s="17">
        <v>0.37543830474169099</v>
      </c>
      <c r="AQ756" s="17">
        <v>0.36658973622762198</v>
      </c>
      <c r="AR756" s="17"/>
      <c r="AS756" s="17">
        <v>0.40960735916086199</v>
      </c>
      <c r="AT756" s="17">
        <v>0.35493239352968797</v>
      </c>
      <c r="AU756" s="17">
        <v>0.440458224077454</v>
      </c>
      <c r="AV756" s="17">
        <v>0.18366169945896399</v>
      </c>
      <c r="AW756" s="17">
        <v>0.23509089641559899</v>
      </c>
      <c r="AX756" s="17"/>
      <c r="AY756" s="17">
        <v>0.39943737574203197</v>
      </c>
      <c r="AZ756" s="17">
        <v>0.35282352724552501</v>
      </c>
      <c r="BA756" s="17">
        <v>0.32212345275298199</v>
      </c>
    </row>
    <row r="757" spans="2:53" x14ac:dyDescent="0.35">
      <c r="B757" t="s">
        <v>345</v>
      </c>
      <c r="C757" s="17">
        <v>0.35020944902118001</v>
      </c>
      <c r="D757" s="17">
        <v>0.37922620100454102</v>
      </c>
      <c r="E757" s="17">
        <v>0.32122128134917899</v>
      </c>
      <c r="F757" s="17"/>
      <c r="G757" s="17">
        <v>0.33539797156803303</v>
      </c>
      <c r="H757" s="17">
        <v>0.376967401179233</v>
      </c>
      <c r="I757" s="17">
        <v>0.32487868097816103</v>
      </c>
      <c r="J757" s="17">
        <v>0.333759519169334</v>
      </c>
      <c r="K757" s="17"/>
      <c r="L757" s="17">
        <v>0.390252615798245</v>
      </c>
      <c r="M757" s="17">
        <v>0.41967983040128298</v>
      </c>
      <c r="N757" s="17">
        <v>0.30783869743084602</v>
      </c>
      <c r="O757" s="17">
        <v>0.26940073146221899</v>
      </c>
      <c r="P757" s="17"/>
      <c r="Q757" s="17">
        <v>0.43169084174565697</v>
      </c>
      <c r="R757" s="17">
        <v>0.44162488169276698</v>
      </c>
      <c r="S757" s="17">
        <v>0.297988471258608</v>
      </c>
      <c r="T757" s="17">
        <v>0.31382591658923698</v>
      </c>
      <c r="U757" s="17">
        <v>0.35055212570921901</v>
      </c>
      <c r="V757" s="17">
        <v>0.290910814581402</v>
      </c>
      <c r="W757" s="17">
        <v>0.30438754256732597</v>
      </c>
      <c r="X757" s="17">
        <v>0.245463786143509</v>
      </c>
      <c r="Y757" s="17">
        <v>0.326617576997284</v>
      </c>
      <c r="Z757" s="17"/>
      <c r="AA757" s="17">
        <v>0.26002560984857398</v>
      </c>
      <c r="AB757" s="17">
        <v>0.33702209608606798</v>
      </c>
      <c r="AC757" s="17">
        <v>0.39240317420353599</v>
      </c>
      <c r="AD757" s="17">
        <v>0.45648132503338401</v>
      </c>
      <c r="AE757" s="17">
        <v>0.35044510700398201</v>
      </c>
      <c r="AF757" s="17"/>
      <c r="AG757" s="17">
        <v>0.34263220801556499</v>
      </c>
      <c r="AH757" s="17">
        <v>0.35849232169366202</v>
      </c>
      <c r="AI757" s="17"/>
      <c r="AJ757" s="17">
        <v>0.37446835190955202</v>
      </c>
      <c r="AK757" s="17">
        <v>0.38040135901655397</v>
      </c>
      <c r="AL757" s="17">
        <v>0.30570097059127899</v>
      </c>
      <c r="AM757" s="17">
        <v>0.337206289763258</v>
      </c>
      <c r="AN757" s="17"/>
      <c r="AO757" s="17">
        <v>0.32935537430145201</v>
      </c>
      <c r="AP757" s="17">
        <v>0.38921109484050298</v>
      </c>
      <c r="AQ757" s="17">
        <v>0.34594301894799001</v>
      </c>
      <c r="AR757" s="17"/>
      <c r="AS757" s="17">
        <v>0.36968987034286999</v>
      </c>
      <c r="AT757" s="17">
        <v>0.37104204419567699</v>
      </c>
      <c r="AU757" s="17">
        <v>0.373656359032847</v>
      </c>
      <c r="AV757" s="17">
        <v>0.196456731026347</v>
      </c>
      <c r="AW757" s="17">
        <v>0.27952752705898098</v>
      </c>
      <c r="AX757" s="17"/>
      <c r="AY757" s="17">
        <v>0.37569531233151698</v>
      </c>
      <c r="AZ757" s="17">
        <v>0.36689710572902401</v>
      </c>
      <c r="BA757" s="17">
        <v>0.33570657428260597</v>
      </c>
    </row>
    <row r="758" spans="2:53" x14ac:dyDescent="0.35">
      <c r="B758" t="s">
        <v>346</v>
      </c>
      <c r="C758" s="17">
        <v>0.26660641530623203</v>
      </c>
      <c r="D758" s="17">
        <v>0.295781216839545</v>
      </c>
      <c r="E758" s="17">
        <v>0.237460353778396</v>
      </c>
      <c r="F758" s="17"/>
      <c r="G758" s="17">
        <v>0.19737978363492401</v>
      </c>
      <c r="H758" s="17">
        <v>0.23019196873884201</v>
      </c>
      <c r="I758" s="17">
        <v>0.28046793469831</v>
      </c>
      <c r="J758" s="17">
        <v>0.45403514702235098</v>
      </c>
      <c r="K758" s="17"/>
      <c r="L758" s="17">
        <v>0.33355583954593898</v>
      </c>
      <c r="M758" s="17">
        <v>0.26726262213797702</v>
      </c>
      <c r="N758" s="17">
        <v>0.24338473750012901</v>
      </c>
      <c r="O758" s="17">
        <v>0.21512008415292899</v>
      </c>
      <c r="P758" s="17"/>
      <c r="Q758" s="17">
        <v>0.29111457134380497</v>
      </c>
      <c r="R758" s="17">
        <v>0.31539942445529101</v>
      </c>
      <c r="S758" s="17">
        <v>0.29221813950256598</v>
      </c>
      <c r="T758" s="17">
        <v>0.18077556426931099</v>
      </c>
      <c r="U758" s="17">
        <v>0.23070910963208399</v>
      </c>
      <c r="V758" s="17">
        <v>0.24585786880144</v>
      </c>
      <c r="W758" s="17">
        <v>0.28767942707641098</v>
      </c>
      <c r="X758" s="17">
        <v>0.27319049087206199</v>
      </c>
      <c r="Y758" s="17">
        <v>0.25311967321860002</v>
      </c>
      <c r="Z758" s="17"/>
      <c r="AA758" s="17">
        <v>0.22992457446213199</v>
      </c>
      <c r="AB758" s="17">
        <v>0.249024591250359</v>
      </c>
      <c r="AC758" s="17">
        <v>0.28757862724148198</v>
      </c>
      <c r="AD758" s="17">
        <v>0.37845407262852099</v>
      </c>
      <c r="AE758" s="17">
        <v>0.350793113844306</v>
      </c>
      <c r="AF758" s="17"/>
      <c r="AG758" s="17">
        <v>0.25619552474811802</v>
      </c>
      <c r="AH758" s="17">
        <v>0.27798682155648902</v>
      </c>
      <c r="AI758" s="17"/>
      <c r="AJ758" s="17">
        <v>0.19287552369073999</v>
      </c>
      <c r="AK758" s="17">
        <v>0.209185293372074</v>
      </c>
      <c r="AL758" s="17">
        <v>0.325260109742672</v>
      </c>
      <c r="AM758" s="17">
        <v>0.339044650556381</v>
      </c>
      <c r="AN758" s="17"/>
      <c r="AO758" s="17">
        <v>0.248296034625655</v>
      </c>
      <c r="AP758" s="17">
        <v>0.19824464369601799</v>
      </c>
      <c r="AQ758" s="17">
        <v>0.307958087535047</v>
      </c>
      <c r="AR758" s="17"/>
      <c r="AS758" s="17">
        <v>0.32257754163811397</v>
      </c>
      <c r="AT758" s="17">
        <v>0.25288447457851299</v>
      </c>
      <c r="AU758" s="17">
        <v>0.413972950184405</v>
      </c>
      <c r="AV758" s="17">
        <v>8.0739880753695994E-2</v>
      </c>
      <c r="AW758" s="17">
        <v>0.18810026981035199</v>
      </c>
      <c r="AX758" s="17"/>
      <c r="AY758" s="17">
        <v>0.35901707803799798</v>
      </c>
      <c r="AZ758" s="17">
        <v>0.247580021533056</v>
      </c>
      <c r="BA758" s="17">
        <v>0.32971123146484299</v>
      </c>
    </row>
    <row r="759" spans="2:53" x14ac:dyDescent="0.35">
      <c r="B759" t="s">
        <v>347</v>
      </c>
      <c r="C759" s="17">
        <v>0.26241732197345402</v>
      </c>
      <c r="D759" s="17">
        <v>0.245493368745446</v>
      </c>
      <c r="E759" s="17">
        <v>0.27932460346822302</v>
      </c>
      <c r="F759" s="17"/>
      <c r="G759" s="17">
        <v>0.226675132802476</v>
      </c>
      <c r="H759" s="17">
        <v>0.25827451186786199</v>
      </c>
      <c r="I759" s="17">
        <v>0.30549877827036398</v>
      </c>
      <c r="J759" s="17">
        <v>0.18622164454384799</v>
      </c>
      <c r="K759" s="17"/>
      <c r="L759" s="17">
        <v>0.24122911980466799</v>
      </c>
      <c r="M759" s="17">
        <v>0.30687298494110699</v>
      </c>
      <c r="N759" s="17">
        <v>0.24639821074778101</v>
      </c>
      <c r="O759" s="17">
        <v>0.25421317799586801</v>
      </c>
      <c r="P759" s="17"/>
      <c r="Q759" s="17">
        <v>0.23770461463769499</v>
      </c>
      <c r="R759" s="17">
        <v>0.31519597659392201</v>
      </c>
      <c r="S759" s="17">
        <v>0.30073804268651499</v>
      </c>
      <c r="T759" s="17">
        <v>0.237556605221309</v>
      </c>
      <c r="U759" s="17">
        <v>0.28954467215872998</v>
      </c>
      <c r="V759" s="17">
        <v>0.214885717232149</v>
      </c>
      <c r="W759" s="17">
        <v>0.22396583656941099</v>
      </c>
      <c r="X759" s="17">
        <v>0.39714239372482402</v>
      </c>
      <c r="Y759" s="17">
        <v>0.223762877161616</v>
      </c>
      <c r="Z759" s="17"/>
      <c r="AA759" s="17">
        <v>0.27567122886561002</v>
      </c>
      <c r="AB759" s="17">
        <v>0.235692808137662</v>
      </c>
      <c r="AC759" s="17">
        <v>0.26158094843120699</v>
      </c>
      <c r="AD759" s="17">
        <v>0.28103222123608301</v>
      </c>
      <c r="AE759" s="17">
        <v>0.27034370252426998</v>
      </c>
      <c r="AF759" s="17"/>
      <c r="AG759" s="17">
        <v>0.27414021480712603</v>
      </c>
      <c r="AH759" s="17">
        <v>0.24960273304556899</v>
      </c>
      <c r="AI759" s="17"/>
      <c r="AJ759" s="17">
        <v>0.223942971960223</v>
      </c>
      <c r="AK759" s="17">
        <v>0.242845416360148</v>
      </c>
      <c r="AL759" s="17">
        <v>0.309053878316985</v>
      </c>
      <c r="AM759" s="17">
        <v>0.274902455322453</v>
      </c>
      <c r="AN759" s="17"/>
      <c r="AO759" s="17">
        <v>0.23107970583090501</v>
      </c>
      <c r="AP759" s="17">
        <v>0.30580446904608899</v>
      </c>
      <c r="AQ759" s="17">
        <v>0.25796345279903499</v>
      </c>
      <c r="AR759" s="17"/>
      <c r="AS759" s="17">
        <v>0.28231237446250901</v>
      </c>
      <c r="AT759" s="17">
        <v>0.26375135477938</v>
      </c>
      <c r="AU759" s="17">
        <v>0.24165998571910699</v>
      </c>
      <c r="AV759" s="17">
        <v>0.15880285669217301</v>
      </c>
      <c r="AW759" s="17">
        <v>0.24851952814193701</v>
      </c>
      <c r="AX759" s="17"/>
      <c r="AY759" s="17">
        <v>0.261369279961985</v>
      </c>
      <c r="AZ759" s="17">
        <v>0.27586885948930001</v>
      </c>
      <c r="BA759" s="17">
        <v>0.25350889802376197</v>
      </c>
    </row>
    <row r="760" spans="2:53" x14ac:dyDescent="0.35">
      <c r="B760" t="s">
        <v>348</v>
      </c>
      <c r="C760" s="17">
        <v>0.25531956423079899</v>
      </c>
      <c r="D760" s="17">
        <v>0.28836118988361298</v>
      </c>
      <c r="E760" s="17">
        <v>0.222310487779773</v>
      </c>
      <c r="F760" s="17"/>
      <c r="G760" s="17">
        <v>0.15661764897014799</v>
      </c>
      <c r="H760" s="17">
        <v>0.223404521543316</v>
      </c>
      <c r="I760" s="17">
        <v>0.29219705860998102</v>
      </c>
      <c r="J760" s="17">
        <v>0.38569280628928398</v>
      </c>
      <c r="K760" s="17"/>
      <c r="L760" s="17">
        <v>0.31383528426801599</v>
      </c>
      <c r="M760" s="17">
        <v>0.30195307017311801</v>
      </c>
      <c r="N760" s="17">
        <v>0.19683429252732601</v>
      </c>
      <c r="O760" s="17">
        <v>0.19611205776657201</v>
      </c>
      <c r="P760" s="17"/>
      <c r="Q760" s="17">
        <v>0.37463784244748899</v>
      </c>
      <c r="R760" s="17">
        <v>0.29423849488636</v>
      </c>
      <c r="S760" s="17">
        <v>0.24466611756105999</v>
      </c>
      <c r="T760" s="17">
        <v>0.20584727920564699</v>
      </c>
      <c r="U760" s="17">
        <v>0.161700133895363</v>
      </c>
      <c r="V760" s="17">
        <v>0.201943558576378</v>
      </c>
      <c r="W760" s="17">
        <v>0.166180222688253</v>
      </c>
      <c r="X760" s="17">
        <v>0.21939488486636</v>
      </c>
      <c r="Y760" s="17">
        <v>0.28680301424077398</v>
      </c>
      <c r="Z760" s="17"/>
      <c r="AA760" s="17">
        <v>0.175195554752788</v>
      </c>
      <c r="AB760" s="17">
        <v>0.253614871208306</v>
      </c>
      <c r="AC760" s="17">
        <v>0.31630397780291702</v>
      </c>
      <c r="AD760" s="17">
        <v>0.34227576541745303</v>
      </c>
      <c r="AE760" s="17">
        <v>0.26345598180590502</v>
      </c>
      <c r="AF760" s="17"/>
      <c r="AG760" s="17">
        <v>0.24038881450844801</v>
      </c>
      <c r="AH760" s="17">
        <v>0.27164074218505702</v>
      </c>
      <c r="AI760" s="17"/>
      <c r="AJ760" s="17">
        <v>0.19408300257361799</v>
      </c>
      <c r="AK760" s="17">
        <v>0.21321533901759501</v>
      </c>
      <c r="AL760" s="17">
        <v>0.31286863254800301</v>
      </c>
      <c r="AM760" s="17">
        <v>0.30167821099215603</v>
      </c>
      <c r="AN760" s="17"/>
      <c r="AO760" s="17">
        <v>0.21912738064283899</v>
      </c>
      <c r="AP760" s="17">
        <v>0.193899314186671</v>
      </c>
      <c r="AQ760" s="17">
        <v>0.29996126669757101</v>
      </c>
      <c r="AR760" s="17"/>
      <c r="AS760" s="17">
        <v>0.28410142068509298</v>
      </c>
      <c r="AT760" s="17">
        <v>0.28149237887722001</v>
      </c>
      <c r="AU760" s="17">
        <v>0.32153494900052498</v>
      </c>
      <c r="AV760" s="17">
        <v>0</v>
      </c>
      <c r="AW760" s="17">
        <v>0.16135843630750499</v>
      </c>
      <c r="AX760" s="17"/>
      <c r="AY760" s="17">
        <v>0.276800334724289</v>
      </c>
      <c r="AZ760" s="17">
        <v>0.26636961512908902</v>
      </c>
      <c r="BA760" s="17">
        <v>0.31701008340425502</v>
      </c>
    </row>
    <row r="761" spans="2:53" x14ac:dyDescent="0.35">
      <c r="B761" t="s">
        <v>349</v>
      </c>
      <c r="C761" s="17">
        <v>0.25158689291765701</v>
      </c>
      <c r="D761" s="17">
        <v>0.22007367377328399</v>
      </c>
      <c r="E761" s="17">
        <v>0.2830690684887</v>
      </c>
      <c r="F761" s="17"/>
      <c r="G761" s="17">
        <v>0.29848605597797101</v>
      </c>
      <c r="H761" s="17">
        <v>0.25658008518542302</v>
      </c>
      <c r="I761" s="17">
        <v>0.230760326858685</v>
      </c>
      <c r="J761" s="17">
        <v>0.24245000568737199</v>
      </c>
      <c r="K761" s="17"/>
      <c r="L761" s="17">
        <v>0.27898168520887701</v>
      </c>
      <c r="M761" s="17">
        <v>0.22267760901516701</v>
      </c>
      <c r="N761" s="17">
        <v>0.27190760067471398</v>
      </c>
      <c r="O761" s="17">
        <v>0.23119029724719001</v>
      </c>
      <c r="P761" s="17"/>
      <c r="Q761" s="17">
        <v>0.26419025823458397</v>
      </c>
      <c r="R761" s="17">
        <v>0.25724926595150099</v>
      </c>
      <c r="S761" s="17">
        <v>0.27744744050904502</v>
      </c>
      <c r="T761" s="17">
        <v>0.215093063298055</v>
      </c>
      <c r="U761" s="17">
        <v>0.20862165806986099</v>
      </c>
      <c r="V761" s="17">
        <v>0.227864409191224</v>
      </c>
      <c r="W761" s="17">
        <v>0.26251608427807399</v>
      </c>
      <c r="X761" s="17">
        <v>0.32646915207682597</v>
      </c>
      <c r="Y761" s="17">
        <v>0.25156159544687301</v>
      </c>
      <c r="Z761" s="17"/>
      <c r="AA761" s="17">
        <v>0.23696060520303999</v>
      </c>
      <c r="AB761" s="17">
        <v>0.238503663146235</v>
      </c>
      <c r="AC761" s="17">
        <v>0.231935951576309</v>
      </c>
      <c r="AD761" s="17">
        <v>0.262323959934193</v>
      </c>
      <c r="AE761" s="17">
        <v>0.496187630769933</v>
      </c>
      <c r="AF761" s="17"/>
      <c r="AG761" s="17">
        <v>0.27033347108991101</v>
      </c>
      <c r="AH761" s="17">
        <v>0.23109453693604701</v>
      </c>
      <c r="AI761" s="17"/>
      <c r="AJ761" s="17">
        <v>0.27603764842707901</v>
      </c>
      <c r="AK761" s="17">
        <v>0.25993568288652302</v>
      </c>
      <c r="AL761" s="17">
        <v>0.23466907791652</v>
      </c>
      <c r="AM761" s="17">
        <v>0.23649792718207299</v>
      </c>
      <c r="AN761" s="17"/>
      <c r="AO761" s="17">
        <v>0.34470485632169601</v>
      </c>
      <c r="AP761" s="17">
        <v>0.243147956593947</v>
      </c>
      <c r="AQ761" s="17">
        <v>0.21048462475038199</v>
      </c>
      <c r="AR761" s="17"/>
      <c r="AS761" s="17">
        <v>0.21893336572598601</v>
      </c>
      <c r="AT761" s="17">
        <v>0.263304993146174</v>
      </c>
      <c r="AU761" s="17">
        <v>0.35596863948137503</v>
      </c>
      <c r="AV761" s="17">
        <v>0.228722785043073</v>
      </c>
      <c r="AW761" s="17">
        <v>0.27032388071177499</v>
      </c>
      <c r="AX761" s="17"/>
      <c r="AY761" s="17">
        <v>0.21676149312201201</v>
      </c>
      <c r="AZ761" s="17">
        <v>0.25596837179185</v>
      </c>
      <c r="BA761" s="17">
        <v>0.376448968789174</v>
      </c>
    </row>
    <row r="762" spans="2:53" x14ac:dyDescent="0.35">
      <c r="B762" t="s">
        <v>350</v>
      </c>
      <c r="C762" s="17">
        <v>0.23320023690102401</v>
      </c>
      <c r="D762" s="17">
        <v>0.260322424915929</v>
      </c>
      <c r="E762" s="17">
        <v>0.20610476686845799</v>
      </c>
      <c r="F762" s="17"/>
      <c r="G762" s="17">
        <v>0.197878161309337</v>
      </c>
      <c r="H762" s="17">
        <v>0.24854559512201699</v>
      </c>
      <c r="I762" s="17">
        <v>0.22785046049052601</v>
      </c>
      <c r="J762" s="17">
        <v>0.225551717899588</v>
      </c>
      <c r="K762" s="17"/>
      <c r="L762" s="17">
        <v>0.25300827346600002</v>
      </c>
      <c r="M762" s="17">
        <v>0.27521720037269398</v>
      </c>
      <c r="N762" s="17">
        <v>0.200165840562119</v>
      </c>
      <c r="O762" s="17">
        <v>0.19411298512615399</v>
      </c>
      <c r="P762" s="17"/>
      <c r="Q762" s="17">
        <v>0.276342246974494</v>
      </c>
      <c r="R762" s="17">
        <v>0.313382955445134</v>
      </c>
      <c r="S762" s="17">
        <v>0.26373979457791602</v>
      </c>
      <c r="T762" s="17">
        <v>0.154143994854888</v>
      </c>
      <c r="U762" s="17">
        <v>0.121157678368695</v>
      </c>
      <c r="V762" s="17">
        <v>0.24514472899320899</v>
      </c>
      <c r="W762" s="17">
        <v>0.14825500289218699</v>
      </c>
      <c r="X762" s="17">
        <v>0.25728516044386501</v>
      </c>
      <c r="Y762" s="17">
        <v>0.24127940141885401</v>
      </c>
      <c r="Z762" s="17"/>
      <c r="AA762" s="17">
        <v>0.14752930271294701</v>
      </c>
      <c r="AB762" s="17">
        <v>0.20499197002353201</v>
      </c>
      <c r="AC762" s="17">
        <v>0.29732330547234598</v>
      </c>
      <c r="AD762" s="17">
        <v>0.35218161223571798</v>
      </c>
      <c r="AE762" s="17">
        <v>0.28205628274171302</v>
      </c>
      <c r="AF762" s="17"/>
      <c r="AG762" s="17">
        <v>0.221888899526686</v>
      </c>
      <c r="AH762" s="17">
        <v>0.245564944207774</v>
      </c>
      <c r="AI762" s="17"/>
      <c r="AJ762" s="17">
        <v>0.2228013644579</v>
      </c>
      <c r="AK762" s="17">
        <v>0.23954433037848499</v>
      </c>
      <c r="AL762" s="17">
        <v>0.25409202224915001</v>
      </c>
      <c r="AM762" s="17">
        <v>0.21692252854413399</v>
      </c>
      <c r="AN762" s="17"/>
      <c r="AO762" s="17">
        <v>0.26714151765744298</v>
      </c>
      <c r="AP762" s="17">
        <v>0.20399513495563901</v>
      </c>
      <c r="AQ762" s="17">
        <v>0.23157073770044501</v>
      </c>
      <c r="AR762" s="17"/>
      <c r="AS762" s="17">
        <v>0.23954209088135101</v>
      </c>
      <c r="AT762" s="17">
        <v>0.26245067849244702</v>
      </c>
      <c r="AU762" s="17">
        <v>0.23694387826430899</v>
      </c>
      <c r="AV762" s="17">
        <v>0.150518786854384</v>
      </c>
      <c r="AW762" s="17">
        <v>0.20358491401268999</v>
      </c>
      <c r="AX762" s="17"/>
      <c r="AY762" s="17">
        <v>0.27452525541586598</v>
      </c>
      <c r="AZ762" s="17">
        <v>0.23543361228983101</v>
      </c>
      <c r="BA762" s="17">
        <v>0.221739637685375</v>
      </c>
    </row>
    <row r="763" spans="2:53" x14ac:dyDescent="0.35">
      <c r="B763" t="s">
        <v>351</v>
      </c>
      <c r="C763" s="17">
        <v>0.160449643226967</v>
      </c>
      <c r="D763" s="17">
        <v>0.19083190468819899</v>
      </c>
      <c r="E763" s="17">
        <v>0.130097311236199</v>
      </c>
      <c r="F763" s="17"/>
      <c r="G763" s="17">
        <v>0.132433660651914</v>
      </c>
      <c r="H763" s="17">
        <v>0.139274047237571</v>
      </c>
      <c r="I763" s="17">
        <v>0.182177269854086</v>
      </c>
      <c r="J763" s="17">
        <v>0.21313515211301801</v>
      </c>
      <c r="K763" s="17"/>
      <c r="L763" s="17">
        <v>0.19691516035037701</v>
      </c>
      <c r="M763" s="17">
        <v>0.17751049140806099</v>
      </c>
      <c r="N763" s="17">
        <v>0.14057725588755601</v>
      </c>
      <c r="O763" s="17">
        <v>0.12145310205693401</v>
      </c>
      <c r="P763" s="17"/>
      <c r="Q763" s="17">
        <v>0.231947400070625</v>
      </c>
      <c r="R763" s="17">
        <v>0.21539530676899199</v>
      </c>
      <c r="S763" s="17">
        <v>0.115897776141815</v>
      </c>
      <c r="T763" s="17">
        <v>8.9106833294294502E-2</v>
      </c>
      <c r="U763" s="17">
        <v>0.15684770457132899</v>
      </c>
      <c r="V763" s="17">
        <v>0.148166164210494</v>
      </c>
      <c r="W763" s="17">
        <v>0.116888373192975</v>
      </c>
      <c r="X763" s="17">
        <v>0.105525515527758</v>
      </c>
      <c r="Y763" s="17">
        <v>0.15942380220411301</v>
      </c>
      <c r="Z763" s="17"/>
      <c r="AA763" s="17">
        <v>0.121306559179681</v>
      </c>
      <c r="AB763" s="17">
        <v>0.13386515182478201</v>
      </c>
      <c r="AC763" s="17">
        <v>0.20778324211093399</v>
      </c>
      <c r="AD763" s="17">
        <v>0.20152140100809501</v>
      </c>
      <c r="AE763" s="17">
        <v>0.135177088949267</v>
      </c>
      <c r="AF763" s="17"/>
      <c r="AG763" s="17">
        <v>0.15285210832000401</v>
      </c>
      <c r="AH763" s="17">
        <v>0.16875469967330001</v>
      </c>
      <c r="AI763" s="17"/>
      <c r="AJ763" s="17">
        <v>0.14355628433968601</v>
      </c>
      <c r="AK763" s="17">
        <v>0.179372262716568</v>
      </c>
      <c r="AL763" s="17">
        <v>0.104810791518685</v>
      </c>
      <c r="AM763" s="17">
        <v>0.20555023541755399</v>
      </c>
      <c r="AN763" s="17"/>
      <c r="AO763" s="17">
        <v>0.15318711911334601</v>
      </c>
      <c r="AP763" s="17">
        <v>0.129775976257196</v>
      </c>
      <c r="AQ763" s="17">
        <v>0.179957650826753</v>
      </c>
      <c r="AR763" s="17"/>
      <c r="AS763" s="17">
        <v>0.23147986589668501</v>
      </c>
      <c r="AT763" s="17">
        <v>0.15337968863485599</v>
      </c>
      <c r="AU763" s="17">
        <v>0.161172097842017</v>
      </c>
      <c r="AV763" s="17">
        <v>0.15880285669217301</v>
      </c>
      <c r="AW763" s="17">
        <v>7.2850504835733895E-2</v>
      </c>
      <c r="AX763" s="17"/>
      <c r="AY763" s="17">
        <v>0.241252396154263</v>
      </c>
      <c r="AZ763" s="17">
        <v>0.155541933795979</v>
      </c>
      <c r="BA763" s="17">
        <v>0.14103613913103</v>
      </c>
    </row>
    <row r="764" spans="2:53" x14ac:dyDescent="0.35">
      <c r="B764" t="s">
        <v>352</v>
      </c>
      <c r="C764" s="17">
        <v>0.15591332437629299</v>
      </c>
      <c r="D764" s="17">
        <v>0.16073202774479101</v>
      </c>
      <c r="E764" s="17">
        <v>0.151099367897368</v>
      </c>
      <c r="F764" s="17"/>
      <c r="G764" s="17">
        <v>0.17021720797197601</v>
      </c>
      <c r="H764" s="17">
        <v>0.15707642490658</v>
      </c>
      <c r="I764" s="17">
        <v>0.13862930728797199</v>
      </c>
      <c r="J764" s="17">
        <v>0.18860978942964701</v>
      </c>
      <c r="K764" s="17"/>
      <c r="L764" s="17">
        <v>0.161287854048974</v>
      </c>
      <c r="M764" s="17">
        <v>0.159008573011272</v>
      </c>
      <c r="N764" s="17">
        <v>0.184015417026379</v>
      </c>
      <c r="O764" s="17">
        <v>0.11878358551484799</v>
      </c>
      <c r="P764" s="17"/>
      <c r="Q764" s="17">
        <v>0.237550300515909</v>
      </c>
      <c r="R764" s="17">
        <v>0.15178352718001401</v>
      </c>
      <c r="S764" s="17">
        <v>8.1568925825547603E-2</v>
      </c>
      <c r="T764" s="17">
        <v>0.140152209568702</v>
      </c>
      <c r="U764" s="17">
        <v>0.123651411251988</v>
      </c>
      <c r="V764" s="17">
        <v>0.18714593702988699</v>
      </c>
      <c r="W764" s="17">
        <v>0.14730626693913501</v>
      </c>
      <c r="X764" s="17">
        <v>0.148987656992743</v>
      </c>
      <c r="Y764" s="17">
        <v>0.12464957901056201</v>
      </c>
      <c r="Z764" s="17"/>
      <c r="AA764" s="17">
        <v>0.15587576743946899</v>
      </c>
      <c r="AB764" s="17">
        <v>0.13460451827733799</v>
      </c>
      <c r="AC764" s="17">
        <v>0.146485828056828</v>
      </c>
      <c r="AD764" s="17">
        <v>0.21810479350429199</v>
      </c>
      <c r="AE764" s="17">
        <v>0.29339486449608698</v>
      </c>
      <c r="AF764" s="17"/>
      <c r="AG764" s="17">
        <v>0.16109752074702499</v>
      </c>
      <c r="AH764" s="17">
        <v>0.150246348967156</v>
      </c>
      <c r="AI764" s="17"/>
      <c r="AJ764" s="17">
        <v>0.15692607782787901</v>
      </c>
      <c r="AK764" s="17">
        <v>0.14694509760872601</v>
      </c>
      <c r="AL764" s="17">
        <v>0.147462596747513</v>
      </c>
      <c r="AM764" s="17">
        <v>0.172025210429296</v>
      </c>
      <c r="AN764" s="17"/>
      <c r="AO764" s="17">
        <v>0.178891715298715</v>
      </c>
      <c r="AP764" s="17">
        <v>0.11972913102820899</v>
      </c>
      <c r="AQ764" s="17">
        <v>0.157513035927902</v>
      </c>
      <c r="AR764" s="17"/>
      <c r="AS764" s="17">
        <v>0.18917672078568401</v>
      </c>
      <c r="AT764" s="17">
        <v>0.15868212098592399</v>
      </c>
      <c r="AU764" s="17">
        <v>0.19741156399923801</v>
      </c>
      <c r="AV764" s="17">
        <v>0.15056006971997801</v>
      </c>
      <c r="AW764" s="17">
        <v>9.3000833360774193E-2</v>
      </c>
      <c r="AX764" s="17"/>
      <c r="AY764" s="17">
        <v>0.192924312782667</v>
      </c>
      <c r="AZ764" s="17">
        <v>0.15725869577587501</v>
      </c>
      <c r="BA764" s="17">
        <v>0.17482509715837999</v>
      </c>
    </row>
    <row r="765" spans="2:53" x14ac:dyDescent="0.35">
      <c r="B765" t="s">
        <v>353</v>
      </c>
      <c r="C765" s="17">
        <v>0.13829795624168101</v>
      </c>
      <c r="D765" s="17">
        <v>0.129560976669755</v>
      </c>
      <c r="E765" s="17">
        <v>0.14702632904243601</v>
      </c>
      <c r="F765" s="17"/>
      <c r="G765" s="17">
        <v>0.173365004947686</v>
      </c>
      <c r="H765" s="17">
        <v>0.13178494764555199</v>
      </c>
      <c r="I765" s="17">
        <v>0.138526235585093</v>
      </c>
      <c r="J765" s="17">
        <v>0.12521172425295199</v>
      </c>
      <c r="K765" s="17"/>
      <c r="L765" s="17">
        <v>0.12874761096263901</v>
      </c>
      <c r="M765" s="17">
        <v>0.124234648496199</v>
      </c>
      <c r="N765" s="17">
        <v>0.116322500624603</v>
      </c>
      <c r="O765" s="17">
        <v>0.179129761966344</v>
      </c>
      <c r="P765" s="17"/>
      <c r="Q765" s="17">
        <v>0.150238716471748</v>
      </c>
      <c r="R765" s="17">
        <v>0.155091226001218</v>
      </c>
      <c r="S765" s="17">
        <v>0.13600729159014499</v>
      </c>
      <c r="T765" s="17">
        <v>0.16162253221578499</v>
      </c>
      <c r="U765" s="17">
        <v>0.10751791774646501</v>
      </c>
      <c r="V765" s="17">
        <v>0.14032705298787701</v>
      </c>
      <c r="W765" s="17">
        <v>0.146581202023329</v>
      </c>
      <c r="X765" s="17">
        <v>0.130488082545614</v>
      </c>
      <c r="Y765" s="17">
        <v>9.9857090217249894E-2</v>
      </c>
      <c r="Z765" s="17"/>
      <c r="AA765" s="17">
        <v>0.154782299045331</v>
      </c>
      <c r="AB765" s="17">
        <v>0.139368938797403</v>
      </c>
      <c r="AC765" s="17">
        <v>8.8693032068799096E-2</v>
      </c>
      <c r="AD765" s="17">
        <v>0.17941816927131399</v>
      </c>
      <c r="AE765" s="17">
        <v>0.28174103268332901</v>
      </c>
      <c r="AF765" s="17"/>
      <c r="AG765" s="17">
        <v>0.13988907341883799</v>
      </c>
      <c r="AH765" s="17">
        <v>0.13655866604679001</v>
      </c>
      <c r="AI765" s="17"/>
      <c r="AJ765" s="17">
        <v>0.145059096678159</v>
      </c>
      <c r="AK765" s="17">
        <v>0.16108652066405599</v>
      </c>
      <c r="AL765" s="17">
        <v>0.127831985443492</v>
      </c>
      <c r="AM765" s="17">
        <v>0.117859186821777</v>
      </c>
      <c r="AN765" s="17"/>
      <c r="AO765" s="17">
        <v>0.204803633885113</v>
      </c>
      <c r="AP765" s="17">
        <v>0.152044512983773</v>
      </c>
      <c r="AQ765" s="17">
        <v>0.10061942339381</v>
      </c>
      <c r="AR765" s="17"/>
      <c r="AS765" s="17">
        <v>0.13312091404075099</v>
      </c>
      <c r="AT765" s="17">
        <v>0.15192546856285899</v>
      </c>
      <c r="AU765" s="17">
        <v>0.20148607357482101</v>
      </c>
      <c r="AV765" s="17">
        <v>0</v>
      </c>
      <c r="AW765" s="17">
        <v>0.113196678591514</v>
      </c>
      <c r="AX765" s="17"/>
      <c r="AY765" s="17">
        <v>0.13359544955154901</v>
      </c>
      <c r="AZ765" s="17">
        <v>0.140580167303923</v>
      </c>
      <c r="BA765" s="17">
        <v>0.15392645105723901</v>
      </c>
    </row>
    <row r="766" spans="2:53" x14ac:dyDescent="0.35">
      <c r="B766" t="s">
        <v>354</v>
      </c>
      <c r="C766" s="17">
        <v>0.13677371435831001</v>
      </c>
      <c r="D766" s="17">
        <v>0.148969076903056</v>
      </c>
      <c r="E766" s="17">
        <v>0.124590365426953</v>
      </c>
      <c r="F766" s="17"/>
      <c r="G766" s="17">
        <v>0.137752454180471</v>
      </c>
      <c r="H766" s="17">
        <v>0.105858613725788</v>
      </c>
      <c r="I766" s="17">
        <v>0.155593663670303</v>
      </c>
      <c r="J766" s="17">
        <v>0.20647499223139501</v>
      </c>
      <c r="K766" s="17"/>
      <c r="L766" s="17">
        <v>0.14969216417801401</v>
      </c>
      <c r="M766" s="17">
        <v>0.15593428452986</v>
      </c>
      <c r="N766" s="17">
        <v>0.12478992088681</v>
      </c>
      <c r="O766" s="17">
        <v>0.113987628686972</v>
      </c>
      <c r="P766" s="17"/>
      <c r="Q766" s="17">
        <v>0.206253904903762</v>
      </c>
      <c r="R766" s="17">
        <v>0.14612969533582101</v>
      </c>
      <c r="S766" s="17">
        <v>0.125799037442238</v>
      </c>
      <c r="T766" s="17">
        <v>5.2686687300394497E-2</v>
      </c>
      <c r="U766" s="17">
        <v>0.14779808401640801</v>
      </c>
      <c r="V766" s="17">
        <v>0.131894175233262</v>
      </c>
      <c r="W766" s="17">
        <v>0.11882447046537099</v>
      </c>
      <c r="X766" s="17">
        <v>0.15357432908497301</v>
      </c>
      <c r="Y766" s="17">
        <v>0.116865285323537</v>
      </c>
      <c r="Z766" s="17"/>
      <c r="AA766" s="17">
        <v>0.116257303606824</v>
      </c>
      <c r="AB766" s="17">
        <v>7.6620771944722499E-2</v>
      </c>
      <c r="AC766" s="17">
        <v>0.198487293865487</v>
      </c>
      <c r="AD766" s="17">
        <v>0.18352284896750101</v>
      </c>
      <c r="AE766" s="17">
        <v>0.27275369700799601</v>
      </c>
      <c r="AF766" s="17"/>
      <c r="AG766" s="17">
        <v>0.130916405722733</v>
      </c>
      <c r="AH766" s="17">
        <v>0.143176485709514</v>
      </c>
      <c r="AI766" s="17"/>
      <c r="AJ766" s="17">
        <v>0.102617923398723</v>
      </c>
      <c r="AK766" s="17">
        <v>0.113831579775759</v>
      </c>
      <c r="AL766" s="17">
        <v>0.12816259754777101</v>
      </c>
      <c r="AM766" s="17">
        <v>0.198682541849109</v>
      </c>
      <c r="AN766" s="17"/>
      <c r="AO766" s="17">
        <v>0.13511310222537101</v>
      </c>
      <c r="AP766" s="17">
        <v>0.112192928785893</v>
      </c>
      <c r="AQ766" s="17">
        <v>0.14864039732029499</v>
      </c>
      <c r="AR766" s="17"/>
      <c r="AS766" s="17">
        <v>0.16729138458081499</v>
      </c>
      <c r="AT766" s="17">
        <v>0.15485624083604599</v>
      </c>
      <c r="AU766" s="17">
        <v>0.13299516115750501</v>
      </c>
      <c r="AV766" s="17">
        <v>7.3810101927957505E-2</v>
      </c>
      <c r="AW766" s="17">
        <v>7.2895422844614297E-2</v>
      </c>
      <c r="AX766" s="17"/>
      <c r="AY766" s="17">
        <v>0.15379600832242801</v>
      </c>
      <c r="AZ766" s="17">
        <v>0.14336944633923601</v>
      </c>
      <c r="BA766" s="17">
        <v>0.15445060495158999</v>
      </c>
    </row>
    <row r="767" spans="2:53" x14ac:dyDescent="0.35">
      <c r="B767" t="s">
        <v>355</v>
      </c>
      <c r="C767" s="17">
        <v>0.132943478439638</v>
      </c>
      <c r="D767" s="17">
        <v>0.13242873031737501</v>
      </c>
      <c r="E767" s="17">
        <v>0.13345771948514101</v>
      </c>
      <c r="F767" s="17"/>
      <c r="G767" s="17">
        <v>9.9096527805849197E-2</v>
      </c>
      <c r="H767" s="17">
        <v>0.102445267892665</v>
      </c>
      <c r="I767" s="17">
        <v>0.15279858573351099</v>
      </c>
      <c r="J767" s="17">
        <v>0.23702830252526799</v>
      </c>
      <c r="K767" s="17"/>
      <c r="L767" s="17">
        <v>0.146416546963161</v>
      </c>
      <c r="M767" s="17">
        <v>0.16362290120191</v>
      </c>
      <c r="N767" s="17">
        <v>9.2290102875043106E-2</v>
      </c>
      <c r="O767" s="17">
        <v>0.11879270917207201</v>
      </c>
      <c r="P767" s="17"/>
      <c r="Q767" s="17">
        <v>0.16820130449307399</v>
      </c>
      <c r="R767" s="17">
        <v>0.14773076169573901</v>
      </c>
      <c r="S767" s="17">
        <v>8.5957691783109094E-2</v>
      </c>
      <c r="T767" s="17">
        <v>8.7458142102938105E-2</v>
      </c>
      <c r="U767" s="17">
        <v>0.119529760374756</v>
      </c>
      <c r="V767" s="17">
        <v>0.121659433486709</v>
      </c>
      <c r="W767" s="17">
        <v>0.1402514090958</v>
      </c>
      <c r="X767" s="17">
        <v>0.173803596085051</v>
      </c>
      <c r="Y767" s="17">
        <v>0.138948130017754</v>
      </c>
      <c r="Z767" s="17"/>
      <c r="AA767" s="17">
        <v>0.113720278309709</v>
      </c>
      <c r="AB767" s="17">
        <v>0.131740469100046</v>
      </c>
      <c r="AC767" s="17">
        <v>0.11328616469962199</v>
      </c>
      <c r="AD767" s="17">
        <v>0.210737716622306</v>
      </c>
      <c r="AE767" s="17">
        <v>0.15830056984935501</v>
      </c>
      <c r="AF767" s="17"/>
      <c r="AG767" s="17">
        <v>0.118979518355042</v>
      </c>
      <c r="AH767" s="17">
        <v>0.14820783433100099</v>
      </c>
      <c r="AI767" s="17"/>
      <c r="AJ767" s="17">
        <v>9.9583973960670799E-2</v>
      </c>
      <c r="AK767" s="17">
        <v>0.11903060927952699</v>
      </c>
      <c r="AL767" s="17">
        <v>0.11794474661030301</v>
      </c>
      <c r="AM767" s="17">
        <v>0.19042927335909501</v>
      </c>
      <c r="AN767" s="17"/>
      <c r="AO767" s="17">
        <v>0.10360297647303</v>
      </c>
      <c r="AP767" s="17">
        <v>0.14860925985774201</v>
      </c>
      <c r="AQ767" s="17">
        <v>0.142630937309773</v>
      </c>
      <c r="AR767" s="17"/>
      <c r="AS767" s="17">
        <v>0.15743967148152199</v>
      </c>
      <c r="AT767" s="17">
        <v>0.12870616032908599</v>
      </c>
      <c r="AU767" s="17">
        <v>0.149682272578985</v>
      </c>
      <c r="AV767" s="17">
        <v>0.23954273744586899</v>
      </c>
      <c r="AW767" s="17">
        <v>9.0855511587752999E-2</v>
      </c>
      <c r="AX767" s="17"/>
      <c r="AY767" s="17">
        <v>0.145764306589836</v>
      </c>
      <c r="AZ767" s="17">
        <v>0.121286822545561</v>
      </c>
      <c r="BA767" s="17">
        <v>0.13930564547636001</v>
      </c>
    </row>
    <row r="768" spans="2:53" x14ac:dyDescent="0.35">
      <c r="B768" t="s">
        <v>356</v>
      </c>
      <c r="C768" s="17">
        <v>7.1015754011480595E-2</v>
      </c>
      <c r="D768" s="17">
        <v>8.1352152663210303E-2</v>
      </c>
      <c r="E768" s="17">
        <v>6.06895377136401E-2</v>
      </c>
      <c r="F768" s="17"/>
      <c r="G768" s="17">
        <v>4.0574600791144499E-2</v>
      </c>
      <c r="H768" s="17">
        <v>6.9452297500802507E-2</v>
      </c>
      <c r="I768" s="17">
        <v>6.8339356269015994E-2</v>
      </c>
      <c r="J768" s="17">
        <v>0.120264616843757</v>
      </c>
      <c r="K768" s="17"/>
      <c r="L768" s="17">
        <v>8.09166012961368E-2</v>
      </c>
      <c r="M768" s="17">
        <v>8.1823367380718798E-2</v>
      </c>
      <c r="N768" s="17">
        <v>4.7721097842118497E-2</v>
      </c>
      <c r="O768" s="17">
        <v>6.9866281485128606E-2</v>
      </c>
      <c r="P768" s="17"/>
      <c r="Q768" s="17">
        <v>0.131039485411446</v>
      </c>
      <c r="R768" s="17">
        <v>7.9624035497407999E-2</v>
      </c>
      <c r="S768" s="17">
        <v>4.13805796643512E-2</v>
      </c>
      <c r="T768" s="17">
        <v>3.2485709722768298E-2</v>
      </c>
      <c r="U768" s="17">
        <v>6.0380018797403102E-2</v>
      </c>
      <c r="V768" s="17">
        <v>0.114030661811934</v>
      </c>
      <c r="W768" s="17">
        <v>3.8843091170430402E-2</v>
      </c>
      <c r="X768" s="17">
        <v>5.1789491356524102E-2</v>
      </c>
      <c r="Y768" s="17">
        <v>3.7448704813826998E-2</v>
      </c>
      <c r="Z768" s="17"/>
      <c r="AA768" s="17">
        <v>4.2572444629224999E-2</v>
      </c>
      <c r="AB768" s="17">
        <v>5.2187181318871997E-2</v>
      </c>
      <c r="AC768" s="17">
        <v>0.10442209125834399</v>
      </c>
      <c r="AD768" s="17">
        <v>0.115981888120071</v>
      </c>
      <c r="AE768" s="17">
        <v>0.1224071794609</v>
      </c>
      <c r="AF768" s="17"/>
      <c r="AG768" s="17">
        <v>6.3616876338142198E-2</v>
      </c>
      <c r="AH768" s="17">
        <v>7.9103653240516797E-2</v>
      </c>
      <c r="AI768" s="17"/>
      <c r="AJ768" s="17">
        <v>4.6989788097911697E-2</v>
      </c>
      <c r="AK768" s="17">
        <v>9.3777430041362297E-2</v>
      </c>
      <c r="AL768" s="17">
        <v>4.79728882510842E-2</v>
      </c>
      <c r="AM768" s="17">
        <v>8.9057581321457704E-2</v>
      </c>
      <c r="AN768" s="17"/>
      <c r="AO768" s="17">
        <v>6.1761514228539302E-2</v>
      </c>
      <c r="AP768" s="17">
        <v>6.9592808722552593E-2</v>
      </c>
      <c r="AQ768" s="17">
        <v>7.3897401614210406E-2</v>
      </c>
      <c r="AR768" s="17"/>
      <c r="AS768" s="17">
        <v>6.3611272615219705E-2</v>
      </c>
      <c r="AT768" s="17">
        <v>8.12742718788413E-2</v>
      </c>
      <c r="AU768" s="17">
        <v>1.8832020417617099E-2</v>
      </c>
      <c r="AV768" s="17">
        <v>0.122283928664928</v>
      </c>
      <c r="AW768" s="17">
        <v>7.0033713393754901E-2</v>
      </c>
      <c r="AX768" s="17"/>
      <c r="AY768" s="17">
        <v>4.3577675255256902E-2</v>
      </c>
      <c r="AZ768" s="17">
        <v>8.5696915875306798E-2</v>
      </c>
      <c r="BA768" s="17">
        <v>2.3539661252016099E-2</v>
      </c>
    </row>
    <row r="769" spans="2:53" x14ac:dyDescent="0.35">
      <c r="B769" t="s">
        <v>92</v>
      </c>
      <c r="C769" s="17">
        <v>2.5840178637266301E-2</v>
      </c>
      <c r="D769" s="17">
        <v>3.8111346086131898E-2</v>
      </c>
      <c r="E769" s="17">
        <v>1.35810994769631E-2</v>
      </c>
      <c r="F769" s="17"/>
      <c r="G769" s="17">
        <v>5.2749235758392202E-2</v>
      </c>
      <c r="H769" s="17">
        <v>2.1143589009455701E-2</v>
      </c>
      <c r="I769" s="17">
        <v>2.40387489159582E-2</v>
      </c>
      <c r="J769" s="17">
        <v>2.0681963221353201E-2</v>
      </c>
      <c r="K769" s="17"/>
      <c r="L769" s="17">
        <v>3.4114068837626098E-2</v>
      </c>
      <c r="M769" s="17">
        <v>1.7934115277714598E-2</v>
      </c>
      <c r="N769" s="17">
        <v>2.8979427365575901E-2</v>
      </c>
      <c r="O769" s="17">
        <v>2.2467504948448101E-2</v>
      </c>
      <c r="P769" s="17"/>
      <c r="Q769" s="17">
        <v>3.1599578504026102E-2</v>
      </c>
      <c r="R769" s="17">
        <v>1.69126508881857E-2</v>
      </c>
      <c r="S769" s="17">
        <v>3.0881890983142101E-2</v>
      </c>
      <c r="T769" s="17">
        <v>2.03951071696113E-2</v>
      </c>
      <c r="U769" s="17">
        <v>1.19083319701622E-2</v>
      </c>
      <c r="V769" s="17">
        <v>4.0090199075724399E-2</v>
      </c>
      <c r="W769" s="17">
        <v>1.8529134611240099E-2</v>
      </c>
      <c r="X769" s="17">
        <v>5.42109297870568E-2</v>
      </c>
      <c r="Y769" s="17">
        <v>2.1300000968256499E-2</v>
      </c>
      <c r="Z769" s="17"/>
      <c r="AA769" s="17">
        <v>2.2454882122135301E-2</v>
      </c>
      <c r="AB769" s="17">
        <v>3.6888937832716497E-2</v>
      </c>
      <c r="AC769" s="17">
        <v>3.4727726896761603E-2</v>
      </c>
      <c r="AD769" s="17">
        <v>7.6908504506085704E-3</v>
      </c>
      <c r="AE769" s="17">
        <v>0</v>
      </c>
      <c r="AF769" s="17"/>
      <c r="AG769" s="17">
        <v>2.67710350098215E-2</v>
      </c>
      <c r="AH769" s="17">
        <v>2.4822636130101799E-2</v>
      </c>
      <c r="AI769" s="17"/>
      <c r="AJ769" s="17">
        <v>3.30233642325466E-2</v>
      </c>
      <c r="AK769" s="17">
        <v>3.5115375323992698E-2</v>
      </c>
      <c r="AL769" s="17">
        <v>1.3548692820176201E-2</v>
      </c>
      <c r="AM769" s="17">
        <v>2.0839894325533299E-2</v>
      </c>
      <c r="AN769" s="17"/>
      <c r="AO769" s="17">
        <v>2.9343174117758102E-2</v>
      </c>
      <c r="AP769" s="17">
        <v>3.3158898055769298E-2</v>
      </c>
      <c r="AQ769" s="17">
        <v>1.9691518066146899E-2</v>
      </c>
      <c r="AR769" s="17"/>
      <c r="AS769" s="17">
        <v>1.32332332919891E-2</v>
      </c>
      <c r="AT769" s="17">
        <v>1.6740438641226301E-2</v>
      </c>
      <c r="AU769" s="17">
        <v>1.9162786666663201E-2</v>
      </c>
      <c r="AV769" s="17">
        <v>0</v>
      </c>
      <c r="AW769" s="17">
        <v>5.9088055679236001E-2</v>
      </c>
      <c r="AX769" s="17"/>
      <c r="AY769" s="17">
        <v>4.9148636151784596E-3</v>
      </c>
      <c r="AZ769" s="17">
        <v>1.5806107074456701E-2</v>
      </c>
      <c r="BA769" s="17">
        <v>2.2291617366321102E-2</v>
      </c>
    </row>
    <row r="770" spans="2:53" x14ac:dyDescent="0.35">
      <c r="B770" t="s">
        <v>196</v>
      </c>
      <c r="C770" s="17">
        <v>2.3624739942491799E-2</v>
      </c>
      <c r="D770" s="17">
        <v>1.6637069902439901E-2</v>
      </c>
      <c r="E770" s="17">
        <v>3.0605526450705699E-2</v>
      </c>
      <c r="F770" s="17"/>
      <c r="G770" s="17">
        <v>1.5109639948417301E-2</v>
      </c>
      <c r="H770" s="17">
        <v>1.9594880324590801E-2</v>
      </c>
      <c r="I770" s="17">
        <v>2.7457880266686201E-2</v>
      </c>
      <c r="J770" s="17">
        <v>3.81856531986869E-2</v>
      </c>
      <c r="K770" s="17"/>
      <c r="L770" s="17">
        <v>1.9614471030810599E-2</v>
      </c>
      <c r="M770" s="17">
        <v>1.8549706684521401E-2</v>
      </c>
      <c r="N770" s="17">
        <v>1.6208217977984302E-2</v>
      </c>
      <c r="O770" s="17">
        <v>3.9854903243933301E-2</v>
      </c>
      <c r="P770" s="17"/>
      <c r="Q770" s="17">
        <v>1.48381405487054E-2</v>
      </c>
      <c r="R770" s="17">
        <v>2.41326749634946E-2</v>
      </c>
      <c r="S770" s="17">
        <v>5.0036399953247802E-2</v>
      </c>
      <c r="T770" s="17">
        <v>3.1589779950946001E-2</v>
      </c>
      <c r="U770" s="17">
        <v>2.3483355464778002E-2</v>
      </c>
      <c r="V770" s="17">
        <v>1.5488888547900301E-2</v>
      </c>
      <c r="W770" s="17">
        <v>1.06507863961231E-2</v>
      </c>
      <c r="X770" s="17">
        <v>3.5181194866915101E-2</v>
      </c>
      <c r="Y770" s="17">
        <v>2.0559767482319701E-2</v>
      </c>
      <c r="Z770" s="17"/>
      <c r="AA770" s="17">
        <v>2.37997475086776E-2</v>
      </c>
      <c r="AB770" s="17">
        <v>2.3122280353146299E-2</v>
      </c>
      <c r="AC770" s="17">
        <v>2.35676444868625E-2</v>
      </c>
      <c r="AD770" s="17">
        <v>1.65213292546975E-2</v>
      </c>
      <c r="AE770" s="17">
        <v>0</v>
      </c>
      <c r="AF770" s="17"/>
      <c r="AG770" s="17">
        <v>2.1801902468767901E-2</v>
      </c>
      <c r="AH770" s="17">
        <v>2.5617329420152098E-2</v>
      </c>
      <c r="AI770" s="17"/>
      <c r="AJ770" s="17">
        <v>1.69489303065096E-2</v>
      </c>
      <c r="AK770" s="17">
        <v>1.9033150111791498E-2</v>
      </c>
      <c r="AL770" s="17">
        <v>2.4009330932755198E-2</v>
      </c>
      <c r="AM770" s="17">
        <v>3.3977737615414401E-2</v>
      </c>
      <c r="AN770" s="17"/>
      <c r="AO770" s="17">
        <v>3.47464812534867E-2</v>
      </c>
      <c r="AP770" s="17">
        <v>3.82194450311074E-3</v>
      </c>
      <c r="AQ770" s="17">
        <v>2.7197740665836499E-2</v>
      </c>
      <c r="AR770" s="17"/>
      <c r="AS770" s="17">
        <v>1.76262115850652E-2</v>
      </c>
      <c r="AT770" s="17">
        <v>1.45801897400018E-2</v>
      </c>
      <c r="AU770" s="17">
        <v>4.5929636198794199E-2</v>
      </c>
      <c r="AV770" s="17">
        <v>7.5973754612739197E-2</v>
      </c>
      <c r="AW770" s="17">
        <v>4.1464423566408601E-2</v>
      </c>
      <c r="AX770" s="17"/>
      <c r="AY770" s="17">
        <v>2.17384811334028E-2</v>
      </c>
      <c r="AZ770" s="17">
        <v>1.37176744161946E-2</v>
      </c>
      <c r="BA770" s="17">
        <v>4.6549963202167199E-2</v>
      </c>
    </row>
    <row r="771" spans="2:53" x14ac:dyDescent="0.35">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row>
    <row r="772" spans="2:53" x14ac:dyDescent="0.35">
      <c r="B772" s="6" t="s">
        <v>202</v>
      </c>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row>
    <row r="773" spans="2:53" x14ac:dyDescent="0.35">
      <c r="B773" s="24" t="s">
        <v>84</v>
      </c>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row>
    <row r="774" spans="2:53" x14ac:dyDescent="0.35">
      <c r="B774" t="s">
        <v>358</v>
      </c>
      <c r="C774" s="17">
        <v>0.31489425107076002</v>
      </c>
      <c r="D774" s="17">
        <v>0.33208166971026098</v>
      </c>
      <c r="E774" s="17">
        <v>0.297723763703447</v>
      </c>
      <c r="F774" s="17"/>
      <c r="G774" s="17">
        <v>0.28347510839638801</v>
      </c>
      <c r="H774" s="17">
        <v>0.28810960104015199</v>
      </c>
      <c r="I774" s="17">
        <v>0.36017382750188398</v>
      </c>
      <c r="J774" s="17">
        <v>0.32168167774026901</v>
      </c>
      <c r="K774" s="17"/>
      <c r="L774" s="17">
        <v>0.28513066570930801</v>
      </c>
      <c r="M774" s="17">
        <v>0.28684643921507502</v>
      </c>
      <c r="N774" s="17">
        <v>0.34340741067001301</v>
      </c>
      <c r="O774" s="17">
        <v>0.35237664414798098</v>
      </c>
      <c r="P774" s="17"/>
      <c r="Q774" s="17">
        <v>0.23529688152255199</v>
      </c>
      <c r="R774" s="17">
        <v>0.33780015535452101</v>
      </c>
      <c r="S774" s="17">
        <v>0.36040563303862599</v>
      </c>
      <c r="T774" s="17">
        <v>0.35663354299443001</v>
      </c>
      <c r="U774" s="17">
        <v>0.39349835478478901</v>
      </c>
      <c r="V774" s="17">
        <v>0.25894276400357802</v>
      </c>
      <c r="W774" s="17">
        <v>0.35960812586837598</v>
      </c>
      <c r="X774" s="17">
        <v>0.27082193105476499</v>
      </c>
      <c r="Y774" s="17">
        <v>0.30404205820719699</v>
      </c>
      <c r="Z774" s="17"/>
      <c r="AA774" s="17">
        <v>0.36498610974294299</v>
      </c>
      <c r="AB774" s="17">
        <v>0.30558592728214501</v>
      </c>
      <c r="AC774" s="17">
        <v>0.29676570503613597</v>
      </c>
      <c r="AD774" s="17">
        <v>0.257670422341095</v>
      </c>
      <c r="AE774" s="17">
        <v>0.36098502499959001</v>
      </c>
      <c r="AF774" s="17"/>
      <c r="AG774" s="17">
        <v>0.30310713479725798</v>
      </c>
      <c r="AH774" s="17">
        <v>0.32777904425561599</v>
      </c>
      <c r="AI774" s="17"/>
      <c r="AJ774" s="17">
        <v>0.26015312290466602</v>
      </c>
      <c r="AK774" s="17">
        <v>0.273192506882102</v>
      </c>
      <c r="AL774" s="17">
        <v>0.36910870670074297</v>
      </c>
      <c r="AM774" s="17">
        <v>0.358104708703532</v>
      </c>
      <c r="AN774" s="17"/>
      <c r="AO774" s="17">
        <v>0.30634008173122701</v>
      </c>
      <c r="AP774" s="17">
        <v>0.25377001345090699</v>
      </c>
      <c r="AQ774" s="17">
        <v>0.345524371046117</v>
      </c>
      <c r="AR774" s="17"/>
      <c r="AS774" s="17">
        <v>0.35175515225857201</v>
      </c>
      <c r="AT774" s="17">
        <v>0.29566229975161601</v>
      </c>
      <c r="AU774" s="17">
        <v>0.25426416503917498</v>
      </c>
      <c r="AV774" s="17">
        <v>0.23876433340362699</v>
      </c>
      <c r="AW774" s="17">
        <v>0.33778432892696703</v>
      </c>
      <c r="AX774" s="17"/>
      <c r="AY774" s="17">
        <v>0.36052252133613699</v>
      </c>
      <c r="AZ774" s="17">
        <v>0.30659469360994501</v>
      </c>
      <c r="BA774" s="17">
        <v>0.23400252607681399</v>
      </c>
    </row>
    <row r="775" spans="2:53" x14ac:dyDescent="0.35">
      <c r="B775" t="s">
        <v>359</v>
      </c>
      <c r="C775" s="17">
        <v>0.652885487464412</v>
      </c>
      <c r="D775" s="17">
        <v>0.63310366434967003</v>
      </c>
      <c r="E775" s="17">
        <v>0.67264782356725406</v>
      </c>
      <c r="F775" s="17"/>
      <c r="G775" s="17">
        <v>0.64479659172180503</v>
      </c>
      <c r="H775" s="17">
        <v>0.68712500947638999</v>
      </c>
      <c r="I775" s="17">
        <v>0.61088784318197697</v>
      </c>
      <c r="J775" s="17">
        <v>0.64935199881752603</v>
      </c>
      <c r="K775" s="17"/>
      <c r="L775" s="17">
        <v>0.69701213486659797</v>
      </c>
      <c r="M775" s="17">
        <v>0.68318758269689395</v>
      </c>
      <c r="N775" s="17">
        <v>0.600835917630829</v>
      </c>
      <c r="O775" s="17">
        <v>0.61812969263168105</v>
      </c>
      <c r="P775" s="17"/>
      <c r="Q775" s="17">
        <v>0.71968006833249798</v>
      </c>
      <c r="R775" s="17">
        <v>0.63882374461403502</v>
      </c>
      <c r="S775" s="17">
        <v>0.58675330541003101</v>
      </c>
      <c r="T775" s="17">
        <v>0.62246366245030904</v>
      </c>
      <c r="U775" s="17">
        <v>0.60650164521521099</v>
      </c>
      <c r="V775" s="17">
        <v>0.70964269401667801</v>
      </c>
      <c r="W775" s="17">
        <v>0.59130198778990595</v>
      </c>
      <c r="X775" s="17">
        <v>0.72917806894523496</v>
      </c>
      <c r="Y775" s="17">
        <v>0.65372314970523904</v>
      </c>
      <c r="Z775" s="17"/>
      <c r="AA775" s="17">
        <v>0.59799509024447095</v>
      </c>
      <c r="AB775" s="17">
        <v>0.66959292961722905</v>
      </c>
      <c r="AC775" s="17">
        <v>0.67463408607087405</v>
      </c>
      <c r="AD775" s="17">
        <v>0.70602516815506899</v>
      </c>
      <c r="AE775" s="17">
        <v>0.63901497500040905</v>
      </c>
      <c r="AF775" s="17"/>
      <c r="AG775" s="17">
        <v>0.659373358741</v>
      </c>
      <c r="AH775" s="17">
        <v>0.64579343223486196</v>
      </c>
      <c r="AI775" s="17"/>
      <c r="AJ775" s="17">
        <v>0.69587354326753803</v>
      </c>
      <c r="AK775" s="17">
        <v>0.68033453583011005</v>
      </c>
      <c r="AL775" s="17">
        <v>0.60728450221988395</v>
      </c>
      <c r="AM775" s="17">
        <v>0.62723097464371502</v>
      </c>
      <c r="AN775" s="17"/>
      <c r="AO775" s="17">
        <v>0.66432566341687604</v>
      </c>
      <c r="AP775" s="17">
        <v>0.71903199640861704</v>
      </c>
      <c r="AQ775" s="17">
        <v>0.61813675686852998</v>
      </c>
      <c r="AR775" s="17"/>
      <c r="AS775" s="17">
        <v>0.62482966667345397</v>
      </c>
      <c r="AT775" s="17">
        <v>0.67970482796158105</v>
      </c>
      <c r="AU775" s="17">
        <v>0.73132295168293904</v>
      </c>
      <c r="AV775" s="17">
        <v>0.76123566659637298</v>
      </c>
      <c r="AW775" s="17">
        <v>0.59451579920094899</v>
      </c>
      <c r="AX775" s="17"/>
      <c r="AY775" s="17">
        <v>0.61002057781095098</v>
      </c>
      <c r="AZ775" s="17">
        <v>0.67286250269487202</v>
      </c>
      <c r="BA775" s="17">
        <v>0.73435714408627195</v>
      </c>
    </row>
    <row r="776" spans="2:53" x14ac:dyDescent="0.35">
      <c r="B776" t="s">
        <v>313</v>
      </c>
      <c r="C776" s="17">
        <v>3.2220261464828003E-2</v>
      </c>
      <c r="D776" s="17">
        <v>3.4814665940068497E-2</v>
      </c>
      <c r="E776" s="17">
        <v>2.9628412729298101E-2</v>
      </c>
      <c r="F776" s="17"/>
      <c r="G776" s="17">
        <v>7.1728299881807095E-2</v>
      </c>
      <c r="H776" s="17">
        <v>2.47653894834583E-2</v>
      </c>
      <c r="I776" s="17">
        <v>2.8938329316138999E-2</v>
      </c>
      <c r="J776" s="17">
        <v>2.8966323442205601E-2</v>
      </c>
      <c r="K776" s="17"/>
      <c r="L776" s="17">
        <v>1.7857199424094399E-2</v>
      </c>
      <c r="M776" s="17">
        <v>2.9965978088030899E-2</v>
      </c>
      <c r="N776" s="17">
        <v>5.57566716991581E-2</v>
      </c>
      <c r="O776" s="17">
        <v>2.9493663220338098E-2</v>
      </c>
      <c r="P776" s="17"/>
      <c r="Q776" s="17">
        <v>4.5023050144950297E-2</v>
      </c>
      <c r="R776" s="17">
        <v>2.3376100031443799E-2</v>
      </c>
      <c r="S776" s="17">
        <v>5.2841061551342702E-2</v>
      </c>
      <c r="T776" s="17">
        <v>2.0902794555260201E-2</v>
      </c>
      <c r="U776" s="17">
        <v>0</v>
      </c>
      <c r="V776" s="17">
        <v>3.1414541979743603E-2</v>
      </c>
      <c r="W776" s="17">
        <v>4.9089886341717202E-2</v>
      </c>
      <c r="X776" s="17">
        <v>0</v>
      </c>
      <c r="Y776" s="17">
        <v>4.22347920875644E-2</v>
      </c>
      <c r="Z776" s="17"/>
      <c r="AA776" s="17">
        <v>3.70188000125855E-2</v>
      </c>
      <c r="AB776" s="17">
        <v>2.4821143100625401E-2</v>
      </c>
      <c r="AC776" s="17">
        <v>2.8600208892990499E-2</v>
      </c>
      <c r="AD776" s="17">
        <v>3.6304409503835802E-2</v>
      </c>
      <c r="AE776" s="17">
        <v>0</v>
      </c>
      <c r="AF776" s="17"/>
      <c r="AG776" s="17">
        <v>3.7519506461741597E-2</v>
      </c>
      <c r="AH776" s="17">
        <v>2.64275235095222E-2</v>
      </c>
      <c r="AI776" s="17"/>
      <c r="AJ776" s="17">
        <v>4.39733338277963E-2</v>
      </c>
      <c r="AK776" s="17">
        <v>4.6472957287788802E-2</v>
      </c>
      <c r="AL776" s="17">
        <v>2.3606791079372798E-2</v>
      </c>
      <c r="AM776" s="17">
        <v>1.46643166527525E-2</v>
      </c>
      <c r="AN776" s="17"/>
      <c r="AO776" s="17">
        <v>2.93342548518973E-2</v>
      </c>
      <c r="AP776" s="17">
        <v>2.71979901404754E-2</v>
      </c>
      <c r="AQ776" s="17">
        <v>3.6338872085352997E-2</v>
      </c>
      <c r="AR776" s="17"/>
      <c r="AS776" s="17">
        <v>2.3415181067975001E-2</v>
      </c>
      <c r="AT776" s="17">
        <v>2.4632872286802401E-2</v>
      </c>
      <c r="AU776" s="17">
        <v>1.4412883277885501E-2</v>
      </c>
      <c r="AV776" s="17">
        <v>0</v>
      </c>
      <c r="AW776" s="17">
        <v>6.7699871872084205E-2</v>
      </c>
      <c r="AX776" s="17"/>
      <c r="AY776" s="17">
        <v>2.94569008529122E-2</v>
      </c>
      <c r="AZ776" s="17">
        <v>2.0542803695183499E-2</v>
      </c>
      <c r="BA776" s="17">
        <v>3.1640329836914401E-2</v>
      </c>
    </row>
    <row r="777" spans="2:53" x14ac:dyDescent="0.3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row>
    <row r="778" spans="2:53" x14ac:dyDescent="0.35">
      <c r="B778" s="6" t="s">
        <v>364</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row>
    <row r="779" spans="2:53" x14ac:dyDescent="0.35">
      <c r="B779" s="24" t="s">
        <v>84</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row>
    <row r="780" spans="2:53" x14ac:dyDescent="0.35">
      <c r="B780" t="s">
        <v>360</v>
      </c>
      <c r="C780" s="17">
        <v>0.185016730316935</v>
      </c>
      <c r="D780" s="17">
        <v>0.16470973252791599</v>
      </c>
      <c r="E780" s="17">
        <v>0.20530372374613001</v>
      </c>
      <c r="F780" s="17"/>
      <c r="G780" s="17">
        <v>0.151836099711505</v>
      </c>
      <c r="H780" s="17">
        <v>0.19551873116808199</v>
      </c>
      <c r="I780" s="17">
        <v>0.18778245509359001</v>
      </c>
      <c r="J780" s="17">
        <v>0.169982102092955</v>
      </c>
      <c r="K780" s="17"/>
      <c r="L780" s="17">
        <v>0.17453092739959</v>
      </c>
      <c r="M780" s="17">
        <v>0.142342978091164</v>
      </c>
      <c r="N780" s="17">
        <v>0.18035205527675</v>
      </c>
      <c r="O780" s="17">
        <v>0.245567080739101</v>
      </c>
      <c r="P780" s="17"/>
      <c r="Q780" s="17">
        <v>0.157708647634907</v>
      </c>
      <c r="R780" s="17">
        <v>0.190574250202449</v>
      </c>
      <c r="S780" s="17">
        <v>0.14383711105285099</v>
      </c>
      <c r="T780" s="17">
        <v>0.20659118792681899</v>
      </c>
      <c r="U780" s="17">
        <v>0.214630981442469</v>
      </c>
      <c r="V780" s="17">
        <v>0.19582578328952599</v>
      </c>
      <c r="W780" s="17">
        <v>0.24159530574985499</v>
      </c>
      <c r="X780" s="17">
        <v>0.22047802402807801</v>
      </c>
      <c r="Y780" s="17">
        <v>0.14267767130307099</v>
      </c>
      <c r="Z780" s="17"/>
      <c r="AA780" s="17">
        <v>0.265328129347775</v>
      </c>
      <c r="AB780" s="17">
        <v>0.12891551713986499</v>
      </c>
      <c r="AC780" s="17">
        <v>0.17414907142080299</v>
      </c>
      <c r="AD780" s="17">
        <v>0.12782156773973299</v>
      </c>
      <c r="AE780" s="17">
        <v>0.167947190434693</v>
      </c>
      <c r="AF780" s="17"/>
      <c r="AG780" s="17">
        <v>0.18983441058304501</v>
      </c>
      <c r="AH780" s="17">
        <v>0.17975040287778499</v>
      </c>
      <c r="AI780" s="17"/>
      <c r="AJ780" s="17">
        <v>0.19811762160989099</v>
      </c>
      <c r="AK780" s="17">
        <v>0.132724322173427</v>
      </c>
      <c r="AL780" s="17">
        <v>0.19878869516447101</v>
      </c>
      <c r="AM780" s="17">
        <v>0.21590711590383199</v>
      </c>
      <c r="AN780" s="17"/>
      <c r="AO780" s="17">
        <v>0.19930131215357</v>
      </c>
      <c r="AP780" s="17">
        <v>0.172108160688939</v>
      </c>
      <c r="AQ780" s="17">
        <v>0.18309916041157201</v>
      </c>
      <c r="AR780" s="17"/>
      <c r="AS780" s="17">
        <v>0.17817453787666401</v>
      </c>
      <c r="AT780" s="17">
        <v>0.198804075951138</v>
      </c>
      <c r="AU780" s="17">
        <v>0.17878036603380901</v>
      </c>
      <c r="AV780" s="17">
        <v>0.33171931571062602</v>
      </c>
      <c r="AW780" s="17">
        <v>0.19291617816349399</v>
      </c>
      <c r="AX780" s="17"/>
      <c r="AY780" s="17">
        <v>0.190788790668144</v>
      </c>
      <c r="AZ780" s="17">
        <v>0.19464055938668201</v>
      </c>
      <c r="BA780" s="17">
        <v>0.13863404315419001</v>
      </c>
    </row>
    <row r="781" spans="2:53" x14ac:dyDescent="0.35">
      <c r="B781" t="s">
        <v>361</v>
      </c>
      <c r="C781" s="17">
        <v>0.39057047941817002</v>
      </c>
      <c r="D781" s="17">
        <v>0.404847986340796</v>
      </c>
      <c r="E781" s="17">
        <v>0.37630703722282799</v>
      </c>
      <c r="F781" s="17"/>
      <c r="G781" s="17">
        <v>0.40639559248870899</v>
      </c>
      <c r="H781" s="17">
        <v>0.39523619073146199</v>
      </c>
      <c r="I781" s="17">
        <v>0.39350746819650201</v>
      </c>
      <c r="J781" s="17">
        <v>0.34404911529876497</v>
      </c>
      <c r="K781" s="17"/>
      <c r="L781" s="17">
        <v>0.34502231946484602</v>
      </c>
      <c r="M781" s="17">
        <v>0.441223790325871</v>
      </c>
      <c r="N781" s="17">
        <v>0.42282103439702201</v>
      </c>
      <c r="O781" s="17">
        <v>0.35626484236003297</v>
      </c>
      <c r="P781" s="17"/>
      <c r="Q781" s="17">
        <v>0.39914054972061502</v>
      </c>
      <c r="R781" s="17">
        <v>0.36127414989679402</v>
      </c>
      <c r="S781" s="17">
        <v>0.43066379617148998</v>
      </c>
      <c r="T781" s="17">
        <v>0.38602018309861102</v>
      </c>
      <c r="U781" s="17">
        <v>0.37465766643440901</v>
      </c>
      <c r="V781" s="17">
        <v>0.36682795471082602</v>
      </c>
      <c r="W781" s="17">
        <v>0.392435062303716</v>
      </c>
      <c r="X781" s="17">
        <v>0.39543507385198301</v>
      </c>
      <c r="Y781" s="17">
        <v>0.41603490356471101</v>
      </c>
      <c r="Z781" s="17"/>
      <c r="AA781" s="17">
        <v>0.34428193203021601</v>
      </c>
      <c r="AB781" s="17">
        <v>0.461703536029891</v>
      </c>
      <c r="AC781" s="17">
        <v>0.38189250691916998</v>
      </c>
      <c r="AD781" s="17">
        <v>0.408531665651584</v>
      </c>
      <c r="AE781" s="17">
        <v>0.25247291335824801</v>
      </c>
      <c r="AF781" s="17"/>
      <c r="AG781" s="17">
        <v>0.36767000001220901</v>
      </c>
      <c r="AH781" s="17">
        <v>0.41560356928792802</v>
      </c>
      <c r="AI781" s="17"/>
      <c r="AJ781" s="17">
        <v>0.36314944573095498</v>
      </c>
      <c r="AK781" s="17">
        <v>0.44079817243879899</v>
      </c>
      <c r="AL781" s="17">
        <v>0.367541173996904</v>
      </c>
      <c r="AM781" s="17">
        <v>0.38279548411571801</v>
      </c>
      <c r="AN781" s="17"/>
      <c r="AO781" s="17">
        <v>0.40293633923498601</v>
      </c>
      <c r="AP781" s="17">
        <v>0.37220479525329597</v>
      </c>
      <c r="AQ781" s="17">
        <v>0.39542174496425497</v>
      </c>
      <c r="AR781" s="17"/>
      <c r="AS781" s="17">
        <v>0.40532116987890299</v>
      </c>
      <c r="AT781" s="17">
        <v>0.38194437591052</v>
      </c>
      <c r="AU781" s="17">
        <v>0.25840274561492999</v>
      </c>
      <c r="AV781" s="17">
        <v>0.43853535103722402</v>
      </c>
      <c r="AW781" s="17">
        <v>0.35221039414675198</v>
      </c>
      <c r="AX781" s="17"/>
      <c r="AY781" s="17">
        <v>0.45370716919292903</v>
      </c>
      <c r="AZ781" s="17">
        <v>0.38435166789345698</v>
      </c>
      <c r="BA781" s="17">
        <v>0.33950839292593998</v>
      </c>
    </row>
    <row r="782" spans="2:53" x14ac:dyDescent="0.35">
      <c r="B782" t="s">
        <v>362</v>
      </c>
      <c r="C782" s="17">
        <v>0.310053677958817</v>
      </c>
      <c r="D782" s="17">
        <v>0.33667855000347202</v>
      </c>
      <c r="E782" s="17">
        <v>0.28345503399209798</v>
      </c>
      <c r="F782" s="17"/>
      <c r="G782" s="17">
        <v>0.28255759456415902</v>
      </c>
      <c r="H782" s="17">
        <v>0.31803513224521901</v>
      </c>
      <c r="I782" s="17">
        <v>0.30963515583019402</v>
      </c>
      <c r="J782" s="17">
        <v>0.30903610183580499</v>
      </c>
      <c r="K782" s="17"/>
      <c r="L782" s="17">
        <v>0.368972170147435</v>
      </c>
      <c r="M782" s="17">
        <v>0.32281040702760799</v>
      </c>
      <c r="N782" s="17">
        <v>0.27820606836119099</v>
      </c>
      <c r="O782" s="17">
        <v>0.262420819321313</v>
      </c>
      <c r="P782" s="17"/>
      <c r="Q782" s="17">
        <v>0.35232640744381499</v>
      </c>
      <c r="R782" s="17">
        <v>0.36291549157974301</v>
      </c>
      <c r="S782" s="17">
        <v>0.27247244517367902</v>
      </c>
      <c r="T782" s="17">
        <v>0.30166863079360201</v>
      </c>
      <c r="U782" s="17">
        <v>0.27568141417673198</v>
      </c>
      <c r="V782" s="17">
        <v>0.29354621174422602</v>
      </c>
      <c r="W782" s="17">
        <v>0.25025088202059897</v>
      </c>
      <c r="X782" s="17">
        <v>0.330483369360554</v>
      </c>
      <c r="Y782" s="17">
        <v>0.29819962540254003</v>
      </c>
      <c r="Z782" s="17"/>
      <c r="AA782" s="17">
        <v>0.27810306404885998</v>
      </c>
      <c r="AB782" s="17">
        <v>0.28557366618464303</v>
      </c>
      <c r="AC782" s="17">
        <v>0.332203367946801</v>
      </c>
      <c r="AD782" s="17">
        <v>0.37451050894419702</v>
      </c>
      <c r="AE782" s="17">
        <v>0.45338930950864897</v>
      </c>
      <c r="AF782" s="17"/>
      <c r="AG782" s="17">
        <v>0.31703330837758498</v>
      </c>
      <c r="AH782" s="17">
        <v>0.30242406844569703</v>
      </c>
      <c r="AI782" s="17"/>
      <c r="AJ782" s="17">
        <v>0.33587473590863698</v>
      </c>
      <c r="AK782" s="17">
        <v>0.30524655740805701</v>
      </c>
      <c r="AL782" s="17">
        <v>0.30248987501841301</v>
      </c>
      <c r="AM782" s="17">
        <v>0.29913619435594302</v>
      </c>
      <c r="AN782" s="17"/>
      <c r="AO782" s="17">
        <v>0.26424378798668802</v>
      </c>
      <c r="AP782" s="17">
        <v>0.34324122251404199</v>
      </c>
      <c r="AQ782" s="17">
        <v>0.31798779840994601</v>
      </c>
      <c r="AR782" s="17"/>
      <c r="AS782" s="17">
        <v>0.30990253736625101</v>
      </c>
      <c r="AT782" s="17">
        <v>0.31403766018026702</v>
      </c>
      <c r="AU782" s="17">
        <v>0.42819166652114499</v>
      </c>
      <c r="AV782" s="17">
        <v>0.15377157863941099</v>
      </c>
      <c r="AW782" s="17">
        <v>0.29965991068640102</v>
      </c>
      <c r="AX782" s="17"/>
      <c r="AY782" s="17">
        <v>0.276436905705925</v>
      </c>
      <c r="AZ782" s="17">
        <v>0.31707485847869199</v>
      </c>
      <c r="BA782" s="17">
        <v>0.38498038358831199</v>
      </c>
    </row>
    <row r="783" spans="2:53" x14ac:dyDescent="0.35">
      <c r="B783" t="s">
        <v>363</v>
      </c>
      <c r="C783" s="17">
        <v>8.6930091923718797E-2</v>
      </c>
      <c r="D783" s="17">
        <v>7.3576363021885097E-2</v>
      </c>
      <c r="E783" s="17">
        <v>0.100270666109099</v>
      </c>
      <c r="F783" s="17"/>
      <c r="G783" s="17">
        <v>8.9128841038079498E-2</v>
      </c>
      <c r="H783" s="17">
        <v>7.0749700005355506E-2</v>
      </c>
      <c r="I783" s="17">
        <v>8.4761810589939299E-2</v>
      </c>
      <c r="J783" s="17">
        <v>0.15885958953051099</v>
      </c>
      <c r="K783" s="17"/>
      <c r="L783" s="17">
        <v>0.10063351664207799</v>
      </c>
      <c r="M783" s="17">
        <v>7.7405323609379101E-2</v>
      </c>
      <c r="N783" s="17">
        <v>8.2781748962783702E-2</v>
      </c>
      <c r="O783" s="17">
        <v>8.6034414448122501E-2</v>
      </c>
      <c r="P783" s="17"/>
      <c r="Q783" s="17">
        <v>6.8205692199077295E-2</v>
      </c>
      <c r="R783" s="17">
        <v>5.1487634994932002E-2</v>
      </c>
      <c r="S783" s="17">
        <v>0.112503211297261</v>
      </c>
      <c r="T783" s="17">
        <v>9.5633280216622499E-2</v>
      </c>
      <c r="U783" s="17">
        <v>0.123121605976229</v>
      </c>
      <c r="V783" s="17">
        <v>0.104867306121709</v>
      </c>
      <c r="W783" s="17">
        <v>8.7447868171248194E-2</v>
      </c>
      <c r="X783" s="17">
        <v>3.5070847159933097E-2</v>
      </c>
      <c r="Y783" s="17">
        <v>0.108543370405514</v>
      </c>
      <c r="Z783" s="17"/>
      <c r="AA783" s="17">
        <v>7.3797290600820395E-2</v>
      </c>
      <c r="AB783" s="17">
        <v>9.25637506780181E-2</v>
      </c>
      <c r="AC783" s="17">
        <v>8.4593287088245206E-2</v>
      </c>
      <c r="AD783" s="17">
        <v>8.1445407213877705E-2</v>
      </c>
      <c r="AE783" s="17">
        <v>0.12619058669840999</v>
      </c>
      <c r="AF783" s="17"/>
      <c r="AG783" s="17">
        <v>9.9885924416286506E-2</v>
      </c>
      <c r="AH783" s="17">
        <v>7.2767745652506405E-2</v>
      </c>
      <c r="AI783" s="17"/>
      <c r="AJ783" s="17">
        <v>7.3571662737257404E-2</v>
      </c>
      <c r="AK783" s="17">
        <v>8.1650002549417205E-2</v>
      </c>
      <c r="AL783" s="17">
        <v>0.100636420177225</v>
      </c>
      <c r="AM783" s="17">
        <v>9.1912448780248998E-2</v>
      </c>
      <c r="AN783" s="17"/>
      <c r="AO783" s="17">
        <v>9.51440245679257E-2</v>
      </c>
      <c r="AP783" s="17">
        <v>8.3263389856942704E-2</v>
      </c>
      <c r="AQ783" s="17">
        <v>8.1693757496322003E-2</v>
      </c>
      <c r="AR783" s="17"/>
      <c r="AS783" s="17">
        <v>9.9035673540200903E-2</v>
      </c>
      <c r="AT783" s="17">
        <v>8.0718161883657102E-2</v>
      </c>
      <c r="AU783" s="17">
        <v>0.120615748212427</v>
      </c>
      <c r="AV783" s="17">
        <v>0</v>
      </c>
      <c r="AW783" s="17">
        <v>8.3416461972471004E-2</v>
      </c>
      <c r="AX783" s="17"/>
      <c r="AY783" s="17">
        <v>6.9734256438519507E-2</v>
      </c>
      <c r="AZ783" s="17">
        <v>8.1586990987616403E-2</v>
      </c>
      <c r="BA783" s="17">
        <v>0.11461040078412001</v>
      </c>
    </row>
    <row r="784" spans="2:53" x14ac:dyDescent="0.35">
      <c r="B784" t="s">
        <v>92</v>
      </c>
      <c r="C784" s="17">
        <v>2.7429020382359299E-2</v>
      </c>
      <c r="D784" s="17">
        <v>2.01873681059309E-2</v>
      </c>
      <c r="E784" s="17">
        <v>3.4663538929845299E-2</v>
      </c>
      <c r="F784" s="17"/>
      <c r="G784" s="17">
        <v>7.0081872197547093E-2</v>
      </c>
      <c r="H784" s="17">
        <v>2.0460245849880699E-2</v>
      </c>
      <c r="I784" s="17">
        <v>2.43131102897742E-2</v>
      </c>
      <c r="J784" s="17">
        <v>1.8073091241963799E-2</v>
      </c>
      <c r="K784" s="17"/>
      <c r="L784" s="17">
        <v>1.08410663460512E-2</v>
      </c>
      <c r="M784" s="17">
        <v>1.6217500945978201E-2</v>
      </c>
      <c r="N784" s="17">
        <v>3.5839093002253998E-2</v>
      </c>
      <c r="O784" s="17">
        <v>4.9712843131430401E-2</v>
      </c>
      <c r="P784" s="17"/>
      <c r="Q784" s="17">
        <v>2.2618703001586301E-2</v>
      </c>
      <c r="R784" s="17">
        <v>3.37484733260821E-2</v>
      </c>
      <c r="S784" s="17">
        <v>4.0523436304717698E-2</v>
      </c>
      <c r="T784" s="17">
        <v>1.0086717964345999E-2</v>
      </c>
      <c r="U784" s="17">
        <v>1.19083319701622E-2</v>
      </c>
      <c r="V784" s="17">
        <v>3.8932744133713802E-2</v>
      </c>
      <c r="W784" s="17">
        <v>2.8270881754581499E-2</v>
      </c>
      <c r="X784" s="17">
        <v>1.8532685599452699E-2</v>
      </c>
      <c r="Y784" s="17">
        <v>3.4544429324164801E-2</v>
      </c>
      <c r="Z784" s="17"/>
      <c r="AA784" s="17">
        <v>3.8489583972328302E-2</v>
      </c>
      <c r="AB784" s="17">
        <v>3.1243529967582399E-2</v>
      </c>
      <c r="AC784" s="17">
        <v>2.7161766624980599E-2</v>
      </c>
      <c r="AD784" s="17">
        <v>7.6908504506085704E-3</v>
      </c>
      <c r="AE784" s="17">
        <v>0</v>
      </c>
      <c r="AF784" s="17"/>
      <c r="AG784" s="17">
        <v>2.5576356610874099E-2</v>
      </c>
      <c r="AH784" s="17">
        <v>2.9454213736082799E-2</v>
      </c>
      <c r="AI784" s="17"/>
      <c r="AJ784" s="17">
        <v>2.92865340132594E-2</v>
      </c>
      <c r="AK784" s="17">
        <v>3.9580945430300003E-2</v>
      </c>
      <c r="AL784" s="17">
        <v>3.0543835642988001E-2</v>
      </c>
      <c r="AM784" s="17">
        <v>1.0248756844258401E-2</v>
      </c>
      <c r="AN784" s="17"/>
      <c r="AO784" s="17">
        <v>3.8374536056829098E-2</v>
      </c>
      <c r="AP784" s="17">
        <v>2.9182431686780301E-2</v>
      </c>
      <c r="AQ784" s="17">
        <v>2.17975387179049E-2</v>
      </c>
      <c r="AR784" s="17"/>
      <c r="AS784" s="17">
        <v>7.5660813379814203E-3</v>
      </c>
      <c r="AT784" s="17">
        <v>2.4495726074417499E-2</v>
      </c>
      <c r="AU784" s="17">
        <v>1.40094736176898E-2</v>
      </c>
      <c r="AV784" s="17">
        <v>7.5973754612739197E-2</v>
      </c>
      <c r="AW784" s="17">
        <v>7.1797055030882503E-2</v>
      </c>
      <c r="AX784" s="17"/>
      <c r="AY784" s="17">
        <v>9.3328779944832404E-3</v>
      </c>
      <c r="AZ784" s="17">
        <v>2.2345923253552901E-2</v>
      </c>
      <c r="BA784" s="17">
        <v>2.2266779547437401E-2</v>
      </c>
    </row>
    <row r="785" spans="2:53" x14ac:dyDescent="0.35">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row>
    <row r="786" spans="2:53" x14ac:dyDescent="0.35">
      <c r="B786" s="6" t="s">
        <v>376</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row>
    <row r="787" spans="2:53" x14ac:dyDescent="0.35">
      <c r="B787" s="24" t="s">
        <v>84</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row>
    <row r="788" spans="2:53" x14ac:dyDescent="0.35">
      <c r="B788" t="s">
        <v>365</v>
      </c>
      <c r="C788" s="17">
        <v>0.45654990846800098</v>
      </c>
      <c r="D788" s="17">
        <v>0.45236782659674102</v>
      </c>
      <c r="E788" s="17">
        <v>0.46072787058352799</v>
      </c>
      <c r="F788" s="17"/>
      <c r="G788" s="17">
        <v>0.52548314129158702</v>
      </c>
      <c r="H788" s="17">
        <v>0.42926790914177998</v>
      </c>
      <c r="I788" s="17">
        <v>0.48336255940234502</v>
      </c>
      <c r="J788" s="17">
        <v>0.409441297069078</v>
      </c>
      <c r="K788" s="17"/>
      <c r="L788" s="17">
        <v>0.55287150892658998</v>
      </c>
      <c r="M788" s="17">
        <v>0.48977778853126103</v>
      </c>
      <c r="N788" s="17">
        <v>0.40442749877825301</v>
      </c>
      <c r="O788" s="17">
        <v>0.36565950486778498</v>
      </c>
      <c r="P788" s="17"/>
      <c r="Q788" s="17">
        <v>0.42154975866158201</v>
      </c>
      <c r="R788" s="17">
        <v>0.50703129919234502</v>
      </c>
      <c r="S788" s="17">
        <v>0.53740050195760902</v>
      </c>
      <c r="T788" s="17">
        <v>0.37091047456374399</v>
      </c>
      <c r="U788" s="17">
        <v>0.44401785592201198</v>
      </c>
      <c r="V788" s="17">
        <v>0.50647233290597204</v>
      </c>
      <c r="W788" s="17">
        <v>0.43811092938642399</v>
      </c>
      <c r="X788" s="17">
        <v>0.46739033029209198</v>
      </c>
      <c r="Y788" s="17">
        <v>0.43102460558558298</v>
      </c>
      <c r="Z788" s="17"/>
      <c r="AA788" s="17">
        <v>0.311276382074478</v>
      </c>
      <c r="AB788" s="17">
        <v>0.52604677395815203</v>
      </c>
      <c r="AC788" s="17">
        <v>0.51655787830136102</v>
      </c>
      <c r="AD788" s="17">
        <v>0.56955501091743999</v>
      </c>
      <c r="AE788" s="17">
        <v>0.54161691959153102</v>
      </c>
      <c r="AF788" s="17"/>
      <c r="AG788" s="17">
        <v>0.45892379979905401</v>
      </c>
      <c r="AH788" s="17">
        <v>0.453954948162681</v>
      </c>
      <c r="AI788" s="17"/>
      <c r="AJ788" s="17">
        <v>0.46991987965006099</v>
      </c>
      <c r="AK788" s="17">
        <v>0.42879404410670202</v>
      </c>
      <c r="AL788" s="17">
        <v>0.45657332267306899</v>
      </c>
      <c r="AM788" s="17">
        <v>0.47384440232005598</v>
      </c>
      <c r="AN788" s="17"/>
      <c r="AO788" s="17">
        <v>0.488446886781844</v>
      </c>
      <c r="AP788" s="17">
        <v>0.40335676594950198</v>
      </c>
      <c r="AQ788" s="17">
        <v>0.46981267721171199</v>
      </c>
      <c r="AR788" s="17"/>
      <c r="AS788" s="17">
        <v>0.47057642403675798</v>
      </c>
      <c r="AT788" s="17">
        <v>0.47778936294396801</v>
      </c>
      <c r="AU788" s="17">
        <v>0.51696732935400203</v>
      </c>
      <c r="AV788" s="17">
        <v>0.42485024473264799</v>
      </c>
      <c r="AW788" s="17">
        <v>0.39704234838462998</v>
      </c>
      <c r="AX788" s="17"/>
      <c r="AY788" s="17">
        <v>0.51757059331715705</v>
      </c>
      <c r="AZ788" s="17">
        <v>0.46388321417699102</v>
      </c>
      <c r="BA788" s="17">
        <v>0.47666262343681898</v>
      </c>
    </row>
    <row r="789" spans="2:53" x14ac:dyDescent="0.35">
      <c r="B789" t="s">
        <v>366</v>
      </c>
      <c r="C789" s="17">
        <v>0.45587148009580197</v>
      </c>
      <c r="D789" s="17">
        <v>0.44374808129992699</v>
      </c>
      <c r="E789" s="17">
        <v>0.467982936169551</v>
      </c>
      <c r="F789" s="17"/>
      <c r="G789" s="17">
        <v>0.36089253507769797</v>
      </c>
      <c r="H789" s="17">
        <v>0.42157123621439802</v>
      </c>
      <c r="I789" s="17">
        <v>0.49163024631146202</v>
      </c>
      <c r="J789" s="17">
        <v>0.59549189234493005</v>
      </c>
      <c r="K789" s="17"/>
      <c r="L789" s="17">
        <v>0.457172756175517</v>
      </c>
      <c r="M789" s="17">
        <v>0.50732202649427705</v>
      </c>
      <c r="N789" s="17">
        <v>0.44863962298922999</v>
      </c>
      <c r="O789" s="17">
        <v>0.40914505384946198</v>
      </c>
      <c r="P789" s="17"/>
      <c r="Q789" s="17">
        <v>0.49473357894415598</v>
      </c>
      <c r="R789" s="17">
        <v>0.47460281745632898</v>
      </c>
      <c r="S789" s="17">
        <v>0.54185872644349498</v>
      </c>
      <c r="T789" s="17">
        <v>0.441004924881085</v>
      </c>
      <c r="U789" s="17">
        <v>0.31572048915844603</v>
      </c>
      <c r="V789" s="17">
        <v>0.48801350122263798</v>
      </c>
      <c r="W789" s="17">
        <v>0.44797103890273798</v>
      </c>
      <c r="X789" s="17">
        <v>0.32583194852872599</v>
      </c>
      <c r="Y789" s="17">
        <v>0.45236386131438799</v>
      </c>
      <c r="Z789" s="17"/>
      <c r="AA789" s="17">
        <v>0.41825480154010403</v>
      </c>
      <c r="AB789" s="17">
        <v>0.48043173108473403</v>
      </c>
      <c r="AC789" s="17">
        <v>0.42734266396588</v>
      </c>
      <c r="AD789" s="17">
        <v>0.468296222163887</v>
      </c>
      <c r="AE789" s="17">
        <v>0.87182580717214297</v>
      </c>
      <c r="AF789" s="17"/>
      <c r="AG789" s="17">
        <v>0.46817333138894801</v>
      </c>
      <c r="AH789" s="17">
        <v>0.44242401711799401</v>
      </c>
      <c r="AI789" s="17"/>
      <c r="AJ789" s="17">
        <v>0.35326346451593499</v>
      </c>
      <c r="AK789" s="17">
        <v>0.39106564939406202</v>
      </c>
      <c r="AL789" s="17">
        <v>0.50895850514362095</v>
      </c>
      <c r="AM789" s="17">
        <v>0.56651522069117399</v>
      </c>
      <c r="AN789" s="17"/>
      <c r="AO789" s="17">
        <v>0.389170901390192</v>
      </c>
      <c r="AP789" s="17">
        <v>0.45807765791911098</v>
      </c>
      <c r="AQ789" s="17">
        <v>0.48179260010129399</v>
      </c>
      <c r="AR789" s="17"/>
      <c r="AS789" s="17">
        <v>0.49439486283109901</v>
      </c>
      <c r="AT789" s="17">
        <v>0.45978723694706403</v>
      </c>
      <c r="AU789" s="17">
        <v>0.494421888371539</v>
      </c>
      <c r="AV789" s="17">
        <v>0.23305961985939899</v>
      </c>
      <c r="AW789" s="17">
        <v>0.35618171619310501</v>
      </c>
      <c r="AX789" s="17"/>
      <c r="AY789" s="17">
        <v>0.45572508933737899</v>
      </c>
      <c r="AZ789" s="17">
        <v>0.470666886260312</v>
      </c>
      <c r="BA789" s="17">
        <v>0.45430967955830098</v>
      </c>
    </row>
    <row r="790" spans="2:53" x14ac:dyDescent="0.35">
      <c r="B790" t="s">
        <v>367</v>
      </c>
      <c r="C790" s="17">
        <v>0.45263194012004598</v>
      </c>
      <c r="D790" s="17">
        <v>0.45953061496200398</v>
      </c>
      <c r="E790" s="17">
        <v>0.44574006114103498</v>
      </c>
      <c r="F790" s="17"/>
      <c r="G790" s="17">
        <v>0.408669986709704</v>
      </c>
      <c r="H790" s="17">
        <v>0.42786765098487101</v>
      </c>
      <c r="I790" s="17">
        <v>0.48667773245817098</v>
      </c>
      <c r="J790" s="17">
        <v>0.500055679451479</v>
      </c>
      <c r="K790" s="17"/>
      <c r="L790" s="17">
        <v>0.54236142067934401</v>
      </c>
      <c r="M790" s="17">
        <v>0.48851916604267998</v>
      </c>
      <c r="N790" s="17">
        <v>0.37718311480412398</v>
      </c>
      <c r="O790" s="17">
        <v>0.38260688019495498</v>
      </c>
      <c r="P790" s="17"/>
      <c r="Q790" s="17">
        <v>0.474022788994865</v>
      </c>
      <c r="R790" s="17">
        <v>0.51493131909290502</v>
      </c>
      <c r="S790" s="17">
        <v>0.47246797167381199</v>
      </c>
      <c r="T790" s="17">
        <v>0.36809604968089399</v>
      </c>
      <c r="U790" s="17">
        <v>0.35365904650468399</v>
      </c>
      <c r="V790" s="17">
        <v>0.45907147097822099</v>
      </c>
      <c r="W790" s="17">
        <v>0.38844857120183801</v>
      </c>
      <c r="X790" s="17">
        <v>0.45210236014899102</v>
      </c>
      <c r="Y790" s="17">
        <v>0.51353956737909701</v>
      </c>
      <c r="Z790" s="17"/>
      <c r="AA790" s="17">
        <v>0.340183877476403</v>
      </c>
      <c r="AB790" s="17">
        <v>0.45440141624595998</v>
      </c>
      <c r="AC790" s="17">
        <v>0.556737767096805</v>
      </c>
      <c r="AD790" s="17">
        <v>0.54702048793293001</v>
      </c>
      <c r="AE790" s="17">
        <v>0.64955489299601799</v>
      </c>
      <c r="AF790" s="17"/>
      <c r="AG790" s="17">
        <v>0.44798961800590398</v>
      </c>
      <c r="AH790" s="17">
        <v>0.457706579153909</v>
      </c>
      <c r="AI790" s="17"/>
      <c r="AJ790" s="17">
        <v>0.45605937671506902</v>
      </c>
      <c r="AK790" s="17">
        <v>0.469470865642169</v>
      </c>
      <c r="AL790" s="17">
        <v>0.455889484250034</v>
      </c>
      <c r="AM790" s="17">
        <v>0.42902518797126199</v>
      </c>
      <c r="AN790" s="17"/>
      <c r="AO790" s="17">
        <v>0.44668382153012298</v>
      </c>
      <c r="AP790" s="17">
        <v>0.45866736937952302</v>
      </c>
      <c r="AQ790" s="17">
        <v>0.45519638444632399</v>
      </c>
      <c r="AR790" s="17"/>
      <c r="AS790" s="17">
        <v>0.44987769246355302</v>
      </c>
      <c r="AT790" s="17">
        <v>0.49129898099279501</v>
      </c>
      <c r="AU790" s="17">
        <v>0.54433123328085797</v>
      </c>
      <c r="AV790" s="17">
        <v>0.34661281744726902</v>
      </c>
      <c r="AW790" s="17">
        <v>0.34118470853680299</v>
      </c>
      <c r="AX790" s="17"/>
      <c r="AY790" s="17">
        <v>0.44976040832195902</v>
      </c>
      <c r="AZ790" s="17">
        <v>0.48871291796474398</v>
      </c>
      <c r="BA790" s="17">
        <v>0.54678579574614405</v>
      </c>
    </row>
    <row r="791" spans="2:53" x14ac:dyDescent="0.35">
      <c r="B791" t="s">
        <v>368</v>
      </c>
      <c r="C791" s="17">
        <v>0.45142163102079302</v>
      </c>
      <c r="D791" s="17">
        <v>0.46117947082490701</v>
      </c>
      <c r="E791" s="17">
        <v>0.44167340363406199</v>
      </c>
      <c r="F791" s="17"/>
      <c r="G791" s="17">
        <v>0.39746654338847098</v>
      </c>
      <c r="H791" s="17">
        <v>0.45509082143531399</v>
      </c>
      <c r="I791" s="17">
        <v>0.43521035428006999</v>
      </c>
      <c r="J791" s="17">
        <v>0.54741829152648003</v>
      </c>
      <c r="K791" s="17"/>
      <c r="L791" s="17">
        <v>0.52523801273109905</v>
      </c>
      <c r="M791" s="17">
        <v>0.46164994216216299</v>
      </c>
      <c r="N791" s="17">
        <v>0.39258828466851198</v>
      </c>
      <c r="O791" s="17">
        <v>0.41064152650072899</v>
      </c>
      <c r="P791" s="17"/>
      <c r="Q791" s="17">
        <v>0.46411570800892099</v>
      </c>
      <c r="R791" s="17">
        <v>0.52199841317585505</v>
      </c>
      <c r="S791" s="17">
        <v>0.47398401775389898</v>
      </c>
      <c r="T791" s="17">
        <v>0.44336104508048801</v>
      </c>
      <c r="U791" s="17">
        <v>0.46828823915693202</v>
      </c>
      <c r="V791" s="17">
        <v>0.41545502685102997</v>
      </c>
      <c r="W791" s="17">
        <v>0.43994552909042101</v>
      </c>
      <c r="X791" s="17">
        <v>0.34188755218461497</v>
      </c>
      <c r="Y791" s="17">
        <v>0.41082810969498801</v>
      </c>
      <c r="Z791" s="17"/>
      <c r="AA791" s="17">
        <v>0.40311109537027201</v>
      </c>
      <c r="AB791" s="17">
        <v>0.42072796124394202</v>
      </c>
      <c r="AC791" s="17">
        <v>0.50993853698662495</v>
      </c>
      <c r="AD791" s="17">
        <v>0.45637880719585799</v>
      </c>
      <c r="AE791" s="17">
        <v>0.532159530760552</v>
      </c>
      <c r="AF791" s="17"/>
      <c r="AG791" s="17">
        <v>0.44434059840719098</v>
      </c>
      <c r="AH791" s="17">
        <v>0.45916208582283802</v>
      </c>
      <c r="AI791" s="17"/>
      <c r="AJ791" s="17">
        <v>0.40073145426717099</v>
      </c>
      <c r="AK791" s="17">
        <v>0.43206462782257699</v>
      </c>
      <c r="AL791" s="17">
        <v>0.51116523328139496</v>
      </c>
      <c r="AM791" s="17">
        <v>0.46265962292149998</v>
      </c>
      <c r="AN791" s="17"/>
      <c r="AO791" s="17">
        <v>0.43892109902723497</v>
      </c>
      <c r="AP791" s="17">
        <v>0.384493214531203</v>
      </c>
      <c r="AQ791" s="17">
        <v>0.48506529237378099</v>
      </c>
      <c r="AR791" s="17"/>
      <c r="AS791" s="17">
        <v>0.480853748116782</v>
      </c>
      <c r="AT791" s="17">
        <v>0.44647857059363999</v>
      </c>
      <c r="AU791" s="17">
        <v>0.50550133809766196</v>
      </c>
      <c r="AV791" s="17">
        <v>0.23954273744586899</v>
      </c>
      <c r="AW791" s="17">
        <v>0.391919535264449</v>
      </c>
      <c r="AX791" s="17"/>
      <c r="AY791" s="17">
        <v>0.48604404619743602</v>
      </c>
      <c r="AZ791" s="17">
        <v>0.450620284886944</v>
      </c>
      <c r="BA791" s="17">
        <v>0.39944704335875703</v>
      </c>
    </row>
    <row r="792" spans="2:53" x14ac:dyDescent="0.35">
      <c r="B792" t="s">
        <v>369</v>
      </c>
      <c r="C792" s="17">
        <v>0.39565481264907398</v>
      </c>
      <c r="D792" s="17">
        <v>0.39484752925722</v>
      </c>
      <c r="E792" s="17">
        <v>0.39646130078859199</v>
      </c>
      <c r="F792" s="17"/>
      <c r="G792" s="17">
        <v>0.34638236325527499</v>
      </c>
      <c r="H792" s="17">
        <v>0.38899047751353999</v>
      </c>
      <c r="I792" s="17">
        <v>0.42166022754694799</v>
      </c>
      <c r="J792" s="17">
        <v>0.39836591278400402</v>
      </c>
      <c r="K792" s="17"/>
      <c r="L792" s="17">
        <v>0.41531871199576498</v>
      </c>
      <c r="M792" s="17">
        <v>0.44470300229485898</v>
      </c>
      <c r="N792" s="17">
        <v>0.34665820159586902</v>
      </c>
      <c r="O792" s="17">
        <v>0.36410732110044902</v>
      </c>
      <c r="P792" s="17"/>
      <c r="Q792" s="17">
        <v>0.43408919266985002</v>
      </c>
      <c r="R792" s="17">
        <v>0.39841196928775002</v>
      </c>
      <c r="S792" s="17">
        <v>0.33494285695970399</v>
      </c>
      <c r="T792" s="17">
        <v>0.37225927529672598</v>
      </c>
      <c r="U792" s="17">
        <v>0.446764164287901</v>
      </c>
      <c r="V792" s="17">
        <v>0.39515122449615597</v>
      </c>
      <c r="W792" s="17">
        <v>0.34467642977917501</v>
      </c>
      <c r="X792" s="17">
        <v>0.394557438317031</v>
      </c>
      <c r="Y792" s="17">
        <v>0.410618076368435</v>
      </c>
      <c r="Z792" s="17"/>
      <c r="AA792" s="17">
        <v>0.34190279011803498</v>
      </c>
      <c r="AB792" s="17">
        <v>0.40530517424990697</v>
      </c>
      <c r="AC792" s="17">
        <v>0.46927320628885</v>
      </c>
      <c r="AD792" s="17">
        <v>0.36606741130029402</v>
      </c>
      <c r="AE792" s="17">
        <v>0.28174103268332901</v>
      </c>
      <c r="AF792" s="17"/>
      <c r="AG792" s="17">
        <v>0.39356343719704201</v>
      </c>
      <c r="AH792" s="17">
        <v>0.397940947743193</v>
      </c>
      <c r="AI792" s="17"/>
      <c r="AJ792" s="17">
        <v>0.435304445359252</v>
      </c>
      <c r="AK792" s="17">
        <v>0.41045777373770798</v>
      </c>
      <c r="AL792" s="17">
        <v>0.40618703461553202</v>
      </c>
      <c r="AM792" s="17">
        <v>0.33570873519800898</v>
      </c>
      <c r="AN792" s="17"/>
      <c r="AO792" s="17">
        <v>0.41804276860957101</v>
      </c>
      <c r="AP792" s="17">
        <v>0.44928137055094602</v>
      </c>
      <c r="AQ792" s="17">
        <v>0.36267204043076501</v>
      </c>
      <c r="AR792" s="17"/>
      <c r="AS792" s="17">
        <v>0.37204228087181601</v>
      </c>
      <c r="AT792" s="17">
        <v>0.44747239220981799</v>
      </c>
      <c r="AU792" s="17">
        <v>0.488920937318297</v>
      </c>
      <c r="AV792" s="17">
        <v>0.61710950678736398</v>
      </c>
      <c r="AW792" s="17">
        <v>0.30985120423866802</v>
      </c>
      <c r="AX792" s="17"/>
      <c r="AY792" s="17">
        <v>0.37853170231864203</v>
      </c>
      <c r="AZ792" s="17">
        <v>0.42149520894793102</v>
      </c>
      <c r="BA792" s="17">
        <v>0.42052757247175598</v>
      </c>
    </row>
    <row r="793" spans="2:53" x14ac:dyDescent="0.35">
      <c r="B793" t="s">
        <v>370</v>
      </c>
      <c r="C793" s="17">
        <v>0.16854231329618399</v>
      </c>
      <c r="D793" s="17">
        <v>0.21349781821663699</v>
      </c>
      <c r="E793" s="17">
        <v>0.12363109390261399</v>
      </c>
      <c r="F793" s="17"/>
      <c r="G793" s="17">
        <v>6.3982426600008302E-2</v>
      </c>
      <c r="H793" s="17">
        <v>0.13892759761946499</v>
      </c>
      <c r="I793" s="17">
        <v>0.21533209257833899</v>
      </c>
      <c r="J793" s="17">
        <v>0.26510385310464801</v>
      </c>
      <c r="K793" s="17"/>
      <c r="L793" s="17">
        <v>0.24017603833679099</v>
      </c>
      <c r="M793" s="17">
        <v>0.212653819562133</v>
      </c>
      <c r="N793" s="17">
        <v>0.124152912882875</v>
      </c>
      <c r="O793" s="17">
        <v>8.5038765352637394E-2</v>
      </c>
      <c r="P793" s="17"/>
      <c r="Q793" s="17">
        <v>0.21743485689691899</v>
      </c>
      <c r="R793" s="17">
        <v>0.16651834735267401</v>
      </c>
      <c r="S793" s="17">
        <v>0.161993496732108</v>
      </c>
      <c r="T793" s="17">
        <v>0.143350669110831</v>
      </c>
      <c r="U793" s="17">
        <v>0.15817544592857999</v>
      </c>
      <c r="V793" s="17">
        <v>0.18120512728539101</v>
      </c>
      <c r="W793" s="17">
        <v>0.14980706688857501</v>
      </c>
      <c r="X793" s="17">
        <v>0.15213915388435001</v>
      </c>
      <c r="Y793" s="17">
        <v>0.14875595690340301</v>
      </c>
      <c r="Z793" s="17"/>
      <c r="AA793" s="17">
        <v>0.103204549388457</v>
      </c>
      <c r="AB793" s="17">
        <v>0.13755756996362201</v>
      </c>
      <c r="AC793" s="17">
        <v>0.23116758377899899</v>
      </c>
      <c r="AD793" s="17">
        <v>0.22702839772209901</v>
      </c>
      <c r="AE793" s="17">
        <v>0.32680321124552197</v>
      </c>
      <c r="AF793" s="17"/>
      <c r="AG793" s="17">
        <v>0.16470990552680401</v>
      </c>
      <c r="AH793" s="17">
        <v>0.172731614594544</v>
      </c>
      <c r="AI793" s="17"/>
      <c r="AJ793" s="17">
        <v>0.101956658831103</v>
      </c>
      <c r="AK793" s="17">
        <v>0.166616472020547</v>
      </c>
      <c r="AL793" s="17">
        <v>0.17472434881507801</v>
      </c>
      <c r="AM793" s="17">
        <v>0.22369643048592999</v>
      </c>
      <c r="AN793" s="17"/>
      <c r="AO793" s="17">
        <v>0.12579508800732001</v>
      </c>
      <c r="AP793" s="17">
        <v>9.3663455264121495E-2</v>
      </c>
      <c r="AQ793" s="17">
        <v>0.22463277127029599</v>
      </c>
      <c r="AR793" s="17"/>
      <c r="AS793" s="17">
        <v>0.240594521346053</v>
      </c>
      <c r="AT793" s="17">
        <v>0.16480181954220999</v>
      </c>
      <c r="AU793" s="17">
        <v>0.23225082009249501</v>
      </c>
      <c r="AV793" s="17">
        <v>0.313715539807289</v>
      </c>
      <c r="AW793" s="17">
        <v>4.5260753286512197E-2</v>
      </c>
      <c r="AX793" s="17"/>
      <c r="AY793" s="17">
        <v>0.21488182053496299</v>
      </c>
      <c r="AZ793" s="17">
        <v>0.15682696749601499</v>
      </c>
      <c r="BA793" s="17">
        <v>0.226507506476405</v>
      </c>
    </row>
    <row r="794" spans="2:53" x14ac:dyDescent="0.35">
      <c r="B794" t="s">
        <v>371</v>
      </c>
      <c r="C794" s="17">
        <v>0.141761498249632</v>
      </c>
      <c r="D794" s="17">
        <v>0.13842401920993599</v>
      </c>
      <c r="E794" s="17">
        <v>0.145095689549194</v>
      </c>
      <c r="F794" s="17"/>
      <c r="G794" s="17">
        <v>0.150811506009949</v>
      </c>
      <c r="H794" s="17">
        <v>0.13236068903948001</v>
      </c>
      <c r="I794" s="17">
        <v>0.137569593017207</v>
      </c>
      <c r="J794" s="17">
        <v>0.18388492603237599</v>
      </c>
      <c r="K794" s="17"/>
      <c r="L794" s="17">
        <v>0.20867434062842199</v>
      </c>
      <c r="M794" s="17">
        <v>0.106315891886908</v>
      </c>
      <c r="N794" s="17">
        <v>0.12991485932201599</v>
      </c>
      <c r="O794" s="17">
        <v>0.113351147347071</v>
      </c>
      <c r="P794" s="17"/>
      <c r="Q794" s="17">
        <v>0.18018288559499199</v>
      </c>
      <c r="R794" s="17">
        <v>0.13718066032894999</v>
      </c>
      <c r="S794" s="17">
        <v>0.14644960407494201</v>
      </c>
      <c r="T794" s="17">
        <v>7.4459195842379602E-2</v>
      </c>
      <c r="U794" s="17">
        <v>0.134561586217429</v>
      </c>
      <c r="V794" s="17">
        <v>0.14537317039528</v>
      </c>
      <c r="W794" s="17">
        <v>0.14450484580050801</v>
      </c>
      <c r="X794" s="17">
        <v>0.18905280193006199</v>
      </c>
      <c r="Y794" s="17">
        <v>0.131587190614669</v>
      </c>
      <c r="Z794" s="17"/>
      <c r="AA794" s="17">
        <v>0.10779805882518</v>
      </c>
      <c r="AB794" s="17">
        <v>0.10349025259031799</v>
      </c>
      <c r="AC794" s="17">
        <v>0.18750855516491299</v>
      </c>
      <c r="AD794" s="17">
        <v>0.20785521653026501</v>
      </c>
      <c r="AE794" s="17">
        <v>0.26504407637063598</v>
      </c>
      <c r="AF794" s="17"/>
      <c r="AG794" s="17">
        <v>0.15295416170126899</v>
      </c>
      <c r="AH794" s="17">
        <v>0.12952651639183399</v>
      </c>
      <c r="AI794" s="17"/>
      <c r="AJ794" s="17">
        <v>0.11615406527052199</v>
      </c>
      <c r="AK794" s="17">
        <v>0.18461552365275599</v>
      </c>
      <c r="AL794" s="17">
        <v>0.12832217386054101</v>
      </c>
      <c r="AM794" s="17">
        <v>0.131492420618402</v>
      </c>
      <c r="AN794" s="17"/>
      <c r="AO794" s="17">
        <v>0.130435665510891</v>
      </c>
      <c r="AP794" s="17">
        <v>0.15615245204056899</v>
      </c>
      <c r="AQ794" s="17">
        <v>0.14338249898806801</v>
      </c>
      <c r="AR794" s="17"/>
      <c r="AS794" s="17">
        <v>0.16143550390342201</v>
      </c>
      <c r="AT794" s="17">
        <v>0.130189242363598</v>
      </c>
      <c r="AU794" s="17">
        <v>0.201692790433701</v>
      </c>
      <c r="AV794" s="17">
        <v>0</v>
      </c>
      <c r="AW794" s="17">
        <v>0.122578011840072</v>
      </c>
      <c r="AX794" s="17"/>
      <c r="AY794" s="17">
        <v>0.19221597328172901</v>
      </c>
      <c r="AZ794" s="17">
        <v>0.14396601881353599</v>
      </c>
      <c r="BA794" s="17">
        <v>0.165046241404641</v>
      </c>
    </row>
    <row r="795" spans="2:53" x14ac:dyDescent="0.35">
      <c r="B795" t="s">
        <v>372</v>
      </c>
      <c r="C795" s="17">
        <v>0.110802331504415</v>
      </c>
      <c r="D795" s="17">
        <v>0.13041338739542499</v>
      </c>
      <c r="E795" s="17">
        <v>9.1210594403048503E-2</v>
      </c>
      <c r="F795" s="17"/>
      <c r="G795" s="17">
        <v>0.112138086806279</v>
      </c>
      <c r="H795" s="17">
        <v>9.81358184685035E-2</v>
      </c>
      <c r="I795" s="17">
        <v>0.13691281049099799</v>
      </c>
      <c r="J795" s="17">
        <v>8.1115886796051806E-2</v>
      </c>
      <c r="K795" s="17"/>
      <c r="L795" s="17">
        <v>0.12838501858312601</v>
      </c>
      <c r="M795" s="17">
        <v>0.118441860979162</v>
      </c>
      <c r="N795" s="17">
        <v>9.8749029710244199E-2</v>
      </c>
      <c r="O795" s="17">
        <v>9.0918033710558302E-2</v>
      </c>
      <c r="P795" s="17"/>
      <c r="Q795" s="17">
        <v>0.14621524784146001</v>
      </c>
      <c r="R795" s="17">
        <v>9.0238972705015796E-2</v>
      </c>
      <c r="S795" s="17">
        <v>8.42988524201293E-2</v>
      </c>
      <c r="T795" s="17">
        <v>8.6936741012977395E-2</v>
      </c>
      <c r="U795" s="17">
        <v>0.122970012769737</v>
      </c>
      <c r="V795" s="17">
        <v>0.12288624526575299</v>
      </c>
      <c r="W795" s="17">
        <v>0.11683751498044</v>
      </c>
      <c r="X795" s="17">
        <v>0.119184769080577</v>
      </c>
      <c r="Y795" s="17">
        <v>0.102444862318138</v>
      </c>
      <c r="Z795" s="17"/>
      <c r="AA795" s="17">
        <v>9.2804131117689204E-2</v>
      </c>
      <c r="AB795" s="17">
        <v>0.108053961558487</v>
      </c>
      <c r="AC795" s="17">
        <v>0.119603827530603</v>
      </c>
      <c r="AD795" s="17">
        <v>0.13928821663382901</v>
      </c>
      <c r="AE795" s="17">
        <v>0.155865696043303</v>
      </c>
      <c r="AF795" s="17"/>
      <c r="AG795" s="17">
        <v>0.116243460267344</v>
      </c>
      <c r="AH795" s="17">
        <v>0.10485449683681899</v>
      </c>
      <c r="AI795" s="17"/>
      <c r="AJ795" s="17">
        <v>0.107721445073583</v>
      </c>
      <c r="AK795" s="17">
        <v>0.10860688548202201</v>
      </c>
      <c r="AL795" s="17">
        <v>8.9205872819200505E-2</v>
      </c>
      <c r="AM795" s="17">
        <v>0.13524669327825101</v>
      </c>
      <c r="AN795" s="17"/>
      <c r="AO795" s="17">
        <v>0.122303661444069</v>
      </c>
      <c r="AP795" s="17">
        <v>8.8681786549318103E-2</v>
      </c>
      <c r="AQ795" s="17">
        <v>0.114985634253257</v>
      </c>
      <c r="AR795" s="17"/>
      <c r="AS795" s="17">
        <v>0.120642003980215</v>
      </c>
      <c r="AT795" s="17">
        <v>0.11588229901644501</v>
      </c>
      <c r="AU795" s="17">
        <v>0.14186884062385499</v>
      </c>
      <c r="AV795" s="17">
        <v>0.122283928664928</v>
      </c>
      <c r="AW795" s="17">
        <v>8.8058239421316797E-2</v>
      </c>
      <c r="AX795" s="17"/>
      <c r="AY795" s="17">
        <v>0.14317030314033999</v>
      </c>
      <c r="AZ795" s="17">
        <v>0.114070465358059</v>
      </c>
      <c r="BA795" s="17">
        <v>0.100170795293945</v>
      </c>
    </row>
    <row r="796" spans="2:53" x14ac:dyDescent="0.35">
      <c r="B796" t="s">
        <v>373</v>
      </c>
      <c r="C796" s="17">
        <v>0.10353069960514499</v>
      </c>
      <c r="D796" s="17">
        <v>9.5500116140857794E-2</v>
      </c>
      <c r="E796" s="17">
        <v>0.111553372166852</v>
      </c>
      <c r="F796" s="17"/>
      <c r="G796" s="17">
        <v>0.120234291370565</v>
      </c>
      <c r="H796" s="17">
        <v>0.113425542852712</v>
      </c>
      <c r="I796" s="17">
        <v>9.00072561245953E-2</v>
      </c>
      <c r="J796" s="17">
        <v>8.5307328894246803E-2</v>
      </c>
      <c r="K796" s="17"/>
      <c r="L796" s="17">
        <v>0.10810381959075201</v>
      </c>
      <c r="M796" s="17">
        <v>9.5640852735110707E-2</v>
      </c>
      <c r="N796" s="17">
        <v>0.133331745266904</v>
      </c>
      <c r="O796" s="17">
        <v>8.0986373381599697E-2</v>
      </c>
      <c r="P796" s="17"/>
      <c r="Q796" s="17">
        <v>0.121675147620386</v>
      </c>
      <c r="R796" s="17">
        <v>0.14103012855686201</v>
      </c>
      <c r="S796" s="17">
        <v>0.11476564618863599</v>
      </c>
      <c r="T796" s="17">
        <v>8.4113746468694794E-2</v>
      </c>
      <c r="U796" s="17">
        <v>3.6609486195098899E-2</v>
      </c>
      <c r="V796" s="17">
        <v>0.10625129248748</v>
      </c>
      <c r="W796" s="17">
        <v>0.107805722483667</v>
      </c>
      <c r="X796" s="17">
        <v>8.5965573839268505E-2</v>
      </c>
      <c r="Y796" s="17">
        <v>8.82192715168722E-2</v>
      </c>
      <c r="Z796" s="17"/>
      <c r="AA796" s="17">
        <v>6.3103587112678702E-2</v>
      </c>
      <c r="AB796" s="17">
        <v>0.117764873934206</v>
      </c>
      <c r="AC796" s="17">
        <v>0.10467987924876</v>
      </c>
      <c r="AD796" s="17">
        <v>0.125479480993298</v>
      </c>
      <c r="AE796" s="17">
        <v>0.28174103268332901</v>
      </c>
      <c r="AF796" s="17"/>
      <c r="AG796" s="17">
        <v>9.93800691434749E-2</v>
      </c>
      <c r="AH796" s="17">
        <v>0.108067858130137</v>
      </c>
      <c r="AI796" s="17"/>
      <c r="AJ796" s="17">
        <v>9.2569040853801604E-2</v>
      </c>
      <c r="AK796" s="17">
        <v>0.107773280449129</v>
      </c>
      <c r="AL796" s="17">
        <v>0.112594336508872</v>
      </c>
      <c r="AM796" s="17">
        <v>0.100592249477347</v>
      </c>
      <c r="AN796" s="17"/>
      <c r="AO796" s="17">
        <v>0.112336859073564</v>
      </c>
      <c r="AP796" s="17">
        <v>0.113572850249977</v>
      </c>
      <c r="AQ796" s="17">
        <v>9.6607456841267897E-2</v>
      </c>
      <c r="AR796" s="17"/>
      <c r="AS796" s="17">
        <v>9.8240235676736606E-2</v>
      </c>
      <c r="AT796" s="17">
        <v>0.10545562525482199</v>
      </c>
      <c r="AU796" s="17">
        <v>0.15623502946767701</v>
      </c>
      <c r="AV796" s="17">
        <v>0</v>
      </c>
      <c r="AW796" s="17">
        <v>0.11656502897163901</v>
      </c>
      <c r="AX796" s="17"/>
      <c r="AY796" s="17">
        <v>0.111090720958572</v>
      </c>
      <c r="AZ796" s="17">
        <v>0.101464617830014</v>
      </c>
      <c r="BA796" s="17">
        <v>0.14275243471789001</v>
      </c>
    </row>
    <row r="797" spans="2:53" x14ac:dyDescent="0.35">
      <c r="B797" t="s">
        <v>374</v>
      </c>
      <c r="C797" s="17">
        <v>8.2557643762289995E-2</v>
      </c>
      <c r="D797" s="17">
        <v>8.2269406691142993E-2</v>
      </c>
      <c r="E797" s="17">
        <v>8.2845596892002299E-2</v>
      </c>
      <c r="F797" s="17"/>
      <c r="G797" s="17">
        <v>9.8866123801308506E-2</v>
      </c>
      <c r="H797" s="17">
        <v>9.6799507816317396E-2</v>
      </c>
      <c r="I797" s="17">
        <v>6.39179848342184E-2</v>
      </c>
      <c r="J797" s="17">
        <v>6.2501187494524796E-2</v>
      </c>
      <c r="K797" s="17"/>
      <c r="L797" s="17">
        <v>8.7938471699654894E-2</v>
      </c>
      <c r="M797" s="17">
        <v>7.7336957181872001E-2</v>
      </c>
      <c r="N797" s="17">
        <v>6.6117591775557802E-2</v>
      </c>
      <c r="O797" s="17">
        <v>9.6973339956944002E-2</v>
      </c>
      <c r="P797" s="17"/>
      <c r="Q797" s="17">
        <v>9.3296487783652196E-2</v>
      </c>
      <c r="R797" s="17">
        <v>5.7493798271059798E-2</v>
      </c>
      <c r="S797" s="17">
        <v>0.113609555189636</v>
      </c>
      <c r="T797" s="17">
        <v>8.6427049995201094E-2</v>
      </c>
      <c r="U797" s="17">
        <v>4.96250820612869E-2</v>
      </c>
      <c r="V797" s="17">
        <v>0.113246155181967</v>
      </c>
      <c r="W797" s="17">
        <v>7.7778110425057306E-2</v>
      </c>
      <c r="X797" s="17">
        <v>0.118345086028736</v>
      </c>
      <c r="Y797" s="17">
        <v>5.7629963068104799E-2</v>
      </c>
      <c r="Z797" s="17"/>
      <c r="AA797" s="17">
        <v>6.2763802249144601E-2</v>
      </c>
      <c r="AB797" s="17">
        <v>9.1788961235669597E-2</v>
      </c>
      <c r="AC797" s="17">
        <v>6.1271375790429697E-2</v>
      </c>
      <c r="AD797" s="17">
        <v>0.11447474414933501</v>
      </c>
      <c r="AE797" s="17">
        <v>0.22230595388997801</v>
      </c>
      <c r="AF797" s="17"/>
      <c r="AG797" s="17">
        <v>8.3383668446097695E-2</v>
      </c>
      <c r="AH797" s="17">
        <v>8.1654695410081399E-2</v>
      </c>
      <c r="AI797" s="17"/>
      <c r="AJ797" s="17">
        <v>9.5129212230965904E-2</v>
      </c>
      <c r="AK797" s="17">
        <v>9.4725089711499205E-2</v>
      </c>
      <c r="AL797" s="17">
        <v>6.4307385879688803E-2</v>
      </c>
      <c r="AM797" s="17">
        <v>7.5135098179073004E-2</v>
      </c>
      <c r="AN797" s="17"/>
      <c r="AO797" s="17">
        <v>0.113409576027381</v>
      </c>
      <c r="AP797" s="17">
        <v>8.6551458092234801E-2</v>
      </c>
      <c r="AQ797" s="17">
        <v>6.5534599820795805E-2</v>
      </c>
      <c r="AR797" s="17"/>
      <c r="AS797" s="17">
        <v>6.4837852368913401E-2</v>
      </c>
      <c r="AT797" s="17">
        <v>9.3060826816739897E-2</v>
      </c>
      <c r="AU797" s="17">
        <v>0.125741223994427</v>
      </c>
      <c r="AV797" s="17">
        <v>0.154912683115115</v>
      </c>
      <c r="AW797" s="17">
        <v>7.2996812439129297E-2</v>
      </c>
      <c r="AX797" s="17"/>
      <c r="AY797" s="17">
        <v>8.5182261930666595E-2</v>
      </c>
      <c r="AZ797" s="17">
        <v>7.7838961626103598E-2</v>
      </c>
      <c r="BA797" s="17">
        <v>0.10917935266404299</v>
      </c>
    </row>
    <row r="798" spans="2:53" x14ac:dyDescent="0.35">
      <c r="B798" t="s">
        <v>375</v>
      </c>
      <c r="C798" s="17">
        <v>2.5427517383497699E-2</v>
      </c>
      <c r="D798" s="17">
        <v>3.3161160572731503E-2</v>
      </c>
      <c r="E798" s="17">
        <v>1.77014925819113E-2</v>
      </c>
      <c r="F798" s="17"/>
      <c r="G798" s="17">
        <v>2.4319297225569199E-2</v>
      </c>
      <c r="H798" s="17">
        <v>2.6882694844686399E-2</v>
      </c>
      <c r="I798" s="17">
        <v>2.94558859827488E-2</v>
      </c>
      <c r="J798" s="17">
        <v>8.0725713960143799E-3</v>
      </c>
      <c r="K798" s="17"/>
      <c r="L798" s="17">
        <v>3.0722544284418798E-2</v>
      </c>
      <c r="M798" s="17">
        <v>3.3755848090612502E-2</v>
      </c>
      <c r="N798" s="17">
        <v>2.97735979537627E-2</v>
      </c>
      <c r="O798" s="17">
        <v>7.3245835628045E-3</v>
      </c>
      <c r="P798" s="17"/>
      <c r="Q798" s="17">
        <v>3.9527452557016098E-2</v>
      </c>
      <c r="R798" s="17">
        <v>2.2562470035227E-2</v>
      </c>
      <c r="S798" s="17">
        <v>2.0517823704010601E-2</v>
      </c>
      <c r="T798" s="17">
        <v>0</v>
      </c>
      <c r="U798" s="17">
        <v>2.4446775166179199E-2</v>
      </c>
      <c r="V798" s="17">
        <v>5.03286192126811E-2</v>
      </c>
      <c r="W798" s="17">
        <v>3.0846407369245099E-2</v>
      </c>
      <c r="X798" s="17">
        <v>1.7145558588151501E-2</v>
      </c>
      <c r="Y798" s="17">
        <v>1.41754429553157E-2</v>
      </c>
      <c r="Z798" s="17"/>
      <c r="AA798" s="17">
        <v>1.09743988682413E-2</v>
      </c>
      <c r="AB798" s="17">
        <v>1.14498408589708E-2</v>
      </c>
      <c r="AC798" s="17">
        <v>2.5937824129215602E-2</v>
      </c>
      <c r="AD798" s="17">
        <v>7.3721280178957904E-2</v>
      </c>
      <c r="AE798" s="17">
        <v>0</v>
      </c>
      <c r="AF798" s="17"/>
      <c r="AG798" s="17">
        <v>2.44157327008157E-2</v>
      </c>
      <c r="AH798" s="17">
        <v>2.6533524661399199E-2</v>
      </c>
      <c r="AI798" s="17"/>
      <c r="AJ798" s="17">
        <v>1.7367037283795999E-2</v>
      </c>
      <c r="AK798" s="17">
        <v>4.3795362477963201E-2</v>
      </c>
      <c r="AL798" s="17">
        <v>1.53104773317488E-2</v>
      </c>
      <c r="AM798" s="17">
        <v>2.2375274914404501E-2</v>
      </c>
      <c r="AN798" s="17"/>
      <c r="AO798" s="17">
        <v>3.4531151814628798E-2</v>
      </c>
      <c r="AP798" s="17">
        <v>2.2454500824939199E-2</v>
      </c>
      <c r="AQ798" s="17">
        <v>2.2709903815117501E-2</v>
      </c>
      <c r="AR798" s="17"/>
      <c r="AS798" s="17">
        <v>3.5796637595118398E-2</v>
      </c>
      <c r="AT798" s="17">
        <v>3.2151023841474599E-2</v>
      </c>
      <c r="AU798" s="17">
        <v>2.52163208654342E-2</v>
      </c>
      <c r="AV798" s="17">
        <v>0</v>
      </c>
      <c r="AW798" s="17">
        <v>5.2887542310027999E-3</v>
      </c>
      <c r="AX798" s="17"/>
      <c r="AY798" s="17">
        <v>3.3234261532712799E-2</v>
      </c>
      <c r="AZ798" s="17">
        <v>2.61386351890362E-2</v>
      </c>
      <c r="BA798" s="17">
        <v>9.6684843435120103E-3</v>
      </c>
    </row>
    <row r="799" spans="2:53" x14ac:dyDescent="0.35">
      <c r="B799" t="s">
        <v>313</v>
      </c>
      <c r="C799" s="17">
        <v>2.2259603635451899E-2</v>
      </c>
      <c r="D799" s="17">
        <v>2.0582544894892401E-2</v>
      </c>
      <c r="E799" s="17">
        <v>2.3935010310706599E-2</v>
      </c>
      <c r="F799" s="17"/>
      <c r="G799" s="17">
        <v>3.5228474686318297E-2</v>
      </c>
      <c r="H799" s="17">
        <v>2.5999794109268899E-2</v>
      </c>
      <c r="I799" s="17">
        <v>1.71079193243047E-2</v>
      </c>
      <c r="J799" s="17">
        <v>7.9767561463953193E-3</v>
      </c>
      <c r="K799" s="17"/>
      <c r="L799" s="17">
        <v>1.3155853447744699E-2</v>
      </c>
      <c r="M799" s="17">
        <v>3.7334544046916099E-3</v>
      </c>
      <c r="N799" s="17">
        <v>3.5691576192533797E-2</v>
      </c>
      <c r="O799" s="17">
        <v>3.9627751602476301E-2</v>
      </c>
      <c r="P799" s="17"/>
      <c r="Q799" s="17">
        <v>2.1814544520480501E-2</v>
      </c>
      <c r="R799" s="17">
        <v>2.2465325317184801E-2</v>
      </c>
      <c r="S799" s="17">
        <v>9.9996209231937496E-3</v>
      </c>
      <c r="T799" s="17">
        <v>3.0481825133957301E-2</v>
      </c>
      <c r="U799" s="17">
        <v>2.29729369300893E-2</v>
      </c>
      <c r="V799" s="17">
        <v>3.1797805250519701E-2</v>
      </c>
      <c r="W799" s="17">
        <v>9.3001428023462701E-3</v>
      </c>
      <c r="X799" s="17">
        <v>3.3794067855613799E-2</v>
      </c>
      <c r="Y799" s="17">
        <v>2.10996150969411E-2</v>
      </c>
      <c r="Z799" s="17"/>
      <c r="AA799" s="17">
        <v>4.6921194509809298E-2</v>
      </c>
      <c r="AB799" s="17">
        <v>1.9167559714988999E-2</v>
      </c>
      <c r="AC799" s="17">
        <v>1.42638293784592E-2</v>
      </c>
      <c r="AD799" s="17">
        <v>1.49415165834073E-2</v>
      </c>
      <c r="AE799" s="17">
        <v>0</v>
      </c>
      <c r="AF799" s="17"/>
      <c r="AG799" s="17">
        <v>2.0621312435308702E-2</v>
      </c>
      <c r="AH799" s="17">
        <v>2.4050460941056898E-2</v>
      </c>
      <c r="AI799" s="17"/>
      <c r="AJ799" s="17">
        <v>2.56690979458532E-2</v>
      </c>
      <c r="AK799" s="17">
        <v>3.1751594531313002E-2</v>
      </c>
      <c r="AL799" s="17">
        <v>2.5152906060444701E-2</v>
      </c>
      <c r="AM799" s="17">
        <v>6.6993847689089904E-3</v>
      </c>
      <c r="AN799" s="17"/>
      <c r="AO799" s="17">
        <v>2.04635552526936E-2</v>
      </c>
      <c r="AP799" s="17">
        <v>3.0126182706146601E-2</v>
      </c>
      <c r="AQ799" s="17">
        <v>1.8392310201073101E-2</v>
      </c>
      <c r="AR799" s="17"/>
      <c r="AS799" s="17">
        <v>1.26548303831441E-2</v>
      </c>
      <c r="AT799" s="17">
        <v>1.40837212966347E-2</v>
      </c>
      <c r="AU799" s="17">
        <v>0</v>
      </c>
      <c r="AV799" s="17">
        <v>0</v>
      </c>
      <c r="AW799" s="17">
        <v>4.5956156239746297E-2</v>
      </c>
      <c r="AX799" s="17"/>
      <c r="AY799" s="17">
        <v>9.5365237206030806E-3</v>
      </c>
      <c r="AZ799" s="17">
        <v>1.8535675373758598E-2</v>
      </c>
      <c r="BA799" s="17">
        <v>2.0427055812577199E-2</v>
      </c>
    </row>
    <row r="800" spans="2:53" x14ac:dyDescent="0.35">
      <c r="B800" t="s">
        <v>82</v>
      </c>
      <c r="C800" s="17">
        <v>5.7371987959662397E-2</v>
      </c>
      <c r="D800" s="17">
        <v>5.2770154737564502E-2</v>
      </c>
      <c r="E800" s="17">
        <v>6.1969287930287997E-2</v>
      </c>
      <c r="F800" s="17"/>
      <c r="G800" s="17">
        <v>5.3440624146719899E-2</v>
      </c>
      <c r="H800" s="17">
        <v>5.90073407122471E-2</v>
      </c>
      <c r="I800" s="17">
        <v>5.1712974714900703E-2</v>
      </c>
      <c r="J800" s="17">
        <v>7.2562608985290503E-2</v>
      </c>
      <c r="K800" s="17"/>
      <c r="L800" s="17">
        <v>3.4281990395697598E-2</v>
      </c>
      <c r="M800" s="17">
        <v>4.43102640581301E-2</v>
      </c>
      <c r="N800" s="17">
        <v>6.4776165233692895E-2</v>
      </c>
      <c r="O800" s="17">
        <v>8.9607190137029794E-2</v>
      </c>
      <c r="P800" s="17"/>
      <c r="Q800" s="17">
        <v>3.00775348761038E-2</v>
      </c>
      <c r="R800" s="17">
        <v>4.9870668630525403E-2</v>
      </c>
      <c r="S800" s="17">
        <v>8.0384221957447904E-2</v>
      </c>
      <c r="T800" s="17">
        <v>5.3136205865922499E-2</v>
      </c>
      <c r="U800" s="17">
        <v>0.11798231654502001</v>
      </c>
      <c r="V800" s="17">
        <v>1.6681977584905399E-2</v>
      </c>
      <c r="W800" s="17">
        <v>7.6649705333332901E-2</v>
      </c>
      <c r="X800" s="17">
        <v>8.9055964726017095E-2</v>
      </c>
      <c r="Y800" s="17">
        <v>5.7538095017669301E-2</v>
      </c>
      <c r="Z800" s="17"/>
      <c r="AA800" s="17">
        <v>0.107994330646739</v>
      </c>
      <c r="AB800" s="17">
        <v>3.7130156178367603E-2</v>
      </c>
      <c r="AC800" s="17">
        <v>3.7442800145949501E-2</v>
      </c>
      <c r="AD800" s="17">
        <v>2.3825403498721601E-2</v>
      </c>
      <c r="AE800" s="17">
        <v>0</v>
      </c>
      <c r="AF800" s="17"/>
      <c r="AG800" s="17">
        <v>4.27132932091632E-2</v>
      </c>
      <c r="AH800" s="17">
        <v>7.3395775783383299E-2</v>
      </c>
      <c r="AI800" s="17"/>
      <c r="AJ800" s="17">
        <v>7.3631662542251605E-2</v>
      </c>
      <c r="AK800" s="17">
        <v>4.1870904147996497E-2</v>
      </c>
      <c r="AL800" s="17">
        <v>6.2124062594039103E-2</v>
      </c>
      <c r="AM800" s="17">
        <v>5.5016790136885999E-2</v>
      </c>
      <c r="AN800" s="17"/>
      <c r="AO800" s="17">
        <v>6.9750594572233898E-2</v>
      </c>
      <c r="AP800" s="17">
        <v>5.15739853436228E-2</v>
      </c>
      <c r="AQ800" s="17">
        <v>5.4817014876241403E-2</v>
      </c>
      <c r="AR800" s="17"/>
      <c r="AS800" s="17">
        <v>6.5775767759754494E-2</v>
      </c>
      <c r="AT800" s="17">
        <v>4.0375744306753399E-2</v>
      </c>
      <c r="AU800" s="17">
        <v>4.3658016137937801E-2</v>
      </c>
      <c r="AV800" s="17">
        <v>7.9961476711453996E-2</v>
      </c>
      <c r="AW800" s="17">
        <v>9.2965440664591295E-2</v>
      </c>
      <c r="AX800" s="17"/>
      <c r="AY800" s="17">
        <v>5.34602085749065E-2</v>
      </c>
      <c r="AZ800" s="17">
        <v>4.04168937656973E-2</v>
      </c>
      <c r="BA800" s="17">
        <v>5.60274923601745E-2</v>
      </c>
    </row>
    <row r="801" spans="2:53" x14ac:dyDescent="0.3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row>
    <row r="802" spans="2:53" x14ac:dyDescent="0.35">
      <c r="B802" s="32" t="s">
        <v>377</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row>
    <row r="803" spans="2:53" x14ac:dyDescent="0.35">
      <c r="B803" s="31" t="s">
        <v>116</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row>
    <row r="804" spans="2:53" x14ac:dyDescent="0.35">
      <c r="B804" t="s">
        <v>366</v>
      </c>
      <c r="C804" s="17">
        <v>0.35052087462688403</v>
      </c>
      <c r="D804" s="17">
        <v>0.33372646432126601</v>
      </c>
      <c r="E804" s="17">
        <v>0.36752912045504799</v>
      </c>
      <c r="F804" s="17"/>
      <c r="G804" s="17">
        <v>0.26334535123500302</v>
      </c>
      <c r="H804" s="17">
        <v>0.34318620275563699</v>
      </c>
      <c r="I804" s="17">
        <v>0.36243217668345501</v>
      </c>
      <c r="J804" s="17">
        <v>0.44117161122536003</v>
      </c>
      <c r="K804" s="17"/>
      <c r="L804" s="17">
        <v>0.33456239528137199</v>
      </c>
      <c r="M804" s="17">
        <v>0.36702164856298802</v>
      </c>
      <c r="N804" s="17">
        <v>0.36385131847938101</v>
      </c>
      <c r="O804" s="17">
        <v>0.34010598945128401</v>
      </c>
      <c r="P804" s="17"/>
      <c r="Q804" s="17">
        <v>0.32163045175713301</v>
      </c>
      <c r="R804" s="17">
        <v>0.38276679061298902</v>
      </c>
      <c r="S804" s="17">
        <v>0.42381307611575098</v>
      </c>
      <c r="T804" s="17">
        <v>0.34162437438690402</v>
      </c>
      <c r="U804" s="17">
        <v>0.28278331664752698</v>
      </c>
      <c r="V804" s="17">
        <v>0.366318229981618</v>
      </c>
      <c r="W804" s="17">
        <v>0.36030445494806101</v>
      </c>
      <c r="X804" s="17">
        <v>0.27305038069871501</v>
      </c>
      <c r="Y804" s="17">
        <v>0.354321076434649</v>
      </c>
      <c r="Z804" s="17"/>
      <c r="AA804" s="17">
        <v>0.36523855186730197</v>
      </c>
      <c r="AB804" s="17">
        <v>0.36354552690883302</v>
      </c>
      <c r="AC804" s="17">
        <v>0.32428241753653397</v>
      </c>
      <c r="AD804" s="17">
        <v>0.29928838543143998</v>
      </c>
      <c r="AE804" s="17">
        <v>0.64867307404084296</v>
      </c>
      <c r="AF804" s="17"/>
      <c r="AG804" s="17">
        <v>0.34836849691240701</v>
      </c>
      <c r="AH804" s="17">
        <v>0.35296261657938299</v>
      </c>
      <c r="AI804" s="17"/>
      <c r="AJ804" s="17">
        <v>0.25037687108420698</v>
      </c>
      <c r="AK804" s="17">
        <v>0.29297906859461598</v>
      </c>
      <c r="AL804" s="17">
        <v>0.41922015161061499</v>
      </c>
      <c r="AM804" s="17">
        <v>0.43471452318447501</v>
      </c>
      <c r="AN804" s="17"/>
      <c r="AO804" s="17">
        <v>0.289790503874786</v>
      </c>
      <c r="AP804" s="17">
        <v>0.36013838028830403</v>
      </c>
      <c r="AQ804" s="17">
        <v>0.37071633250414399</v>
      </c>
      <c r="AR804" s="17"/>
      <c r="AS804" s="17">
        <v>0.35960545699815799</v>
      </c>
      <c r="AT804" s="17">
        <v>0.35794352426442</v>
      </c>
      <c r="AU804" s="17">
        <v>0.38005086526370302</v>
      </c>
      <c r="AV804" s="17">
        <v>0.16555800137722301</v>
      </c>
      <c r="AW804" s="17">
        <v>0.281375162907395</v>
      </c>
      <c r="AX804" s="17"/>
      <c r="AY804" s="17">
        <v>0.30539900455275099</v>
      </c>
      <c r="AZ804" s="17">
        <v>0.36576987154192597</v>
      </c>
      <c r="BA804" s="17">
        <v>0.34280101296167598</v>
      </c>
    </row>
    <row r="805" spans="2:53" x14ac:dyDescent="0.35">
      <c r="B805" t="s">
        <v>367</v>
      </c>
      <c r="C805" s="17">
        <v>0.31871416565914601</v>
      </c>
      <c r="D805" s="17">
        <v>0.329235082363317</v>
      </c>
      <c r="E805" s="17">
        <v>0.30805929094869999</v>
      </c>
      <c r="F805" s="17"/>
      <c r="G805" s="17">
        <v>0.29396380434076602</v>
      </c>
      <c r="H805" s="17">
        <v>0.28495027857774402</v>
      </c>
      <c r="I805" s="17">
        <v>0.358478262413783</v>
      </c>
      <c r="J805" s="17">
        <v>0.36179228726408502</v>
      </c>
      <c r="K805" s="17"/>
      <c r="L805" s="17">
        <v>0.37204388264563498</v>
      </c>
      <c r="M805" s="17">
        <v>0.34066382451113197</v>
      </c>
      <c r="N805" s="17">
        <v>0.248570164594655</v>
      </c>
      <c r="O805" s="17">
        <v>0.291387912181793</v>
      </c>
      <c r="P805" s="17"/>
      <c r="Q805" s="17">
        <v>0.35477704405660698</v>
      </c>
      <c r="R805" s="17">
        <v>0.32068232433903598</v>
      </c>
      <c r="S805" s="17">
        <v>0.34225365663122898</v>
      </c>
      <c r="T805" s="17">
        <v>0.24762236566003801</v>
      </c>
      <c r="U805" s="17">
        <v>0.12571140885321999</v>
      </c>
      <c r="V805" s="17">
        <v>0.321067125352272</v>
      </c>
      <c r="W805" s="17">
        <v>0.330827323465053</v>
      </c>
      <c r="X805" s="17">
        <v>0.35687474530263402</v>
      </c>
      <c r="Y805" s="17">
        <v>0.40313123816797403</v>
      </c>
      <c r="Z805" s="17"/>
      <c r="AA805" s="17">
        <v>0.279615991856832</v>
      </c>
      <c r="AB805" s="17">
        <v>0.300148967062139</v>
      </c>
      <c r="AC805" s="17">
        <v>0.37050840014365899</v>
      </c>
      <c r="AD805" s="17">
        <v>0.38818918968135402</v>
      </c>
      <c r="AE805" s="17">
        <v>0.205606714645371</v>
      </c>
      <c r="AF805" s="17"/>
      <c r="AG805" s="17">
        <v>0.31589475737130401</v>
      </c>
      <c r="AH805" s="17">
        <v>0.321912613334637</v>
      </c>
      <c r="AI805" s="17"/>
      <c r="AJ805" s="17">
        <v>0.37998699223793497</v>
      </c>
      <c r="AK805" s="17">
        <v>0.331980437892411</v>
      </c>
      <c r="AL805" s="17">
        <v>0.26949942008676098</v>
      </c>
      <c r="AM805" s="17">
        <v>0.29619648141142602</v>
      </c>
      <c r="AN805" s="17"/>
      <c r="AO805" s="17">
        <v>0.34212202736636999</v>
      </c>
      <c r="AP805" s="17">
        <v>0.31078765196276598</v>
      </c>
      <c r="AQ805" s="17">
        <v>0.31226977355179802</v>
      </c>
      <c r="AR805" s="17"/>
      <c r="AS805" s="17">
        <v>0.32731853093477598</v>
      </c>
      <c r="AT805" s="17">
        <v>0.321118223740885</v>
      </c>
      <c r="AU805" s="17">
        <v>0.36779304853081801</v>
      </c>
      <c r="AV805" s="17">
        <v>0.16084424786957099</v>
      </c>
      <c r="AW805" s="17">
        <v>0.29308107970504899</v>
      </c>
      <c r="AX805" s="17"/>
      <c r="AY805" s="17">
        <v>0.35682326200835401</v>
      </c>
      <c r="AZ805" s="17">
        <v>0.33119186250872801</v>
      </c>
      <c r="BA805" s="17">
        <v>0.31549972191766601</v>
      </c>
    </row>
    <row r="806" spans="2:53" x14ac:dyDescent="0.35">
      <c r="B806" t="s">
        <v>369</v>
      </c>
      <c r="C806" s="17">
        <v>0.28169253780937797</v>
      </c>
      <c r="D806" s="17">
        <v>0.26632085983424802</v>
      </c>
      <c r="E806" s="17">
        <v>0.297259936308921</v>
      </c>
      <c r="F806" s="17"/>
      <c r="G806" s="17">
        <v>0.25366312483510001</v>
      </c>
      <c r="H806" s="17">
        <v>0.28092554866441199</v>
      </c>
      <c r="I806" s="17">
        <v>0.30662447525726899</v>
      </c>
      <c r="J806" s="17">
        <v>0.237791899588705</v>
      </c>
      <c r="K806" s="17"/>
      <c r="L806" s="17">
        <v>0.25345592865633099</v>
      </c>
      <c r="M806" s="17">
        <v>0.31551567803703701</v>
      </c>
      <c r="N806" s="17">
        <v>0.24225726600004199</v>
      </c>
      <c r="O806" s="17">
        <v>0.30914666178517902</v>
      </c>
      <c r="P806" s="17"/>
      <c r="Q806" s="17">
        <v>0.28841722472798598</v>
      </c>
      <c r="R806" s="17">
        <v>0.28554890777358899</v>
      </c>
      <c r="S806" s="17">
        <v>0.220034281649055</v>
      </c>
      <c r="T806" s="17">
        <v>0.28338197635430801</v>
      </c>
      <c r="U806" s="17">
        <v>0.35158808242616102</v>
      </c>
      <c r="V806" s="17">
        <v>0.27974967235755999</v>
      </c>
      <c r="W806" s="17">
        <v>0.258212878034975</v>
      </c>
      <c r="X806" s="17">
        <v>0.27099948593530099</v>
      </c>
      <c r="Y806" s="17">
        <v>0.29105092297381702</v>
      </c>
      <c r="Z806" s="17"/>
      <c r="AA806" s="17">
        <v>0.275315640134706</v>
      </c>
      <c r="AB806" s="17">
        <v>0.267359123814287</v>
      </c>
      <c r="AC806" s="17">
        <v>0.34294243366337701</v>
      </c>
      <c r="AD806" s="17">
        <v>0.21913118041499799</v>
      </c>
      <c r="AE806" s="17">
        <v>0.221990703831594</v>
      </c>
      <c r="AF806" s="17"/>
      <c r="AG806" s="17">
        <v>0.27276287223227702</v>
      </c>
      <c r="AH806" s="17">
        <v>0.29182270172751701</v>
      </c>
      <c r="AI806" s="17"/>
      <c r="AJ806" s="17">
        <v>0.29842240372483397</v>
      </c>
      <c r="AK806" s="17">
        <v>0.30822110195765501</v>
      </c>
      <c r="AL806" s="17">
        <v>0.27389611137863601</v>
      </c>
      <c r="AM806" s="17">
        <v>0.24689625668477599</v>
      </c>
      <c r="AN806" s="17"/>
      <c r="AO806" s="17">
        <v>0.33557250833764501</v>
      </c>
      <c r="AP806" s="17">
        <v>0.31112149743103501</v>
      </c>
      <c r="AQ806" s="17">
        <v>0.24605567881889001</v>
      </c>
      <c r="AR806" s="17"/>
      <c r="AS806" s="17">
        <v>0.258342788009153</v>
      </c>
      <c r="AT806" s="17">
        <v>0.30477991160335</v>
      </c>
      <c r="AU806" s="17">
        <v>0.356984040021324</v>
      </c>
      <c r="AV806" s="17">
        <v>0.49578684572901499</v>
      </c>
      <c r="AW806" s="17">
        <v>0.230003793903131</v>
      </c>
      <c r="AX806" s="17"/>
      <c r="AY806" s="17">
        <v>0.26212255736501699</v>
      </c>
      <c r="AZ806" s="17">
        <v>0.28637226266174398</v>
      </c>
      <c r="BA806" s="17">
        <v>0.33617637913014797</v>
      </c>
    </row>
    <row r="807" spans="2:53" x14ac:dyDescent="0.35">
      <c r="B807" t="s">
        <v>368</v>
      </c>
      <c r="C807" s="17">
        <v>0.246844737804673</v>
      </c>
      <c r="D807" s="17">
        <v>0.25005939056295801</v>
      </c>
      <c r="E807" s="17">
        <v>0.243589154347432</v>
      </c>
      <c r="F807" s="17"/>
      <c r="G807" s="17">
        <v>0.206778376955914</v>
      </c>
      <c r="H807" s="17">
        <v>0.23484182623730901</v>
      </c>
      <c r="I807" s="17">
        <v>0.26278614278747098</v>
      </c>
      <c r="J807" s="17">
        <v>0.29148833972423399</v>
      </c>
      <c r="K807" s="17"/>
      <c r="L807" s="17">
        <v>0.29395801479018902</v>
      </c>
      <c r="M807" s="17">
        <v>0.223542706773843</v>
      </c>
      <c r="N807" s="17">
        <v>0.20237769720157101</v>
      </c>
      <c r="O807" s="17">
        <v>0.25923406893137702</v>
      </c>
      <c r="P807" s="17"/>
      <c r="Q807" s="17">
        <v>0.24663848389062501</v>
      </c>
      <c r="R807" s="17">
        <v>0.25190577766798999</v>
      </c>
      <c r="S807" s="17">
        <v>0.24045693852778899</v>
      </c>
      <c r="T807" s="17">
        <v>0.32059341531397001</v>
      </c>
      <c r="U807" s="17">
        <v>0.239765432144733</v>
      </c>
      <c r="V807" s="17">
        <v>0.206215112023765</v>
      </c>
      <c r="W807" s="17">
        <v>0.27826947832687798</v>
      </c>
      <c r="X807" s="17">
        <v>0.16029970465061499</v>
      </c>
      <c r="Y807" s="17">
        <v>0.232366705204441</v>
      </c>
      <c r="Z807" s="17"/>
      <c r="AA807" s="17">
        <v>0.258740220371173</v>
      </c>
      <c r="AB807" s="17">
        <v>0.228529346546299</v>
      </c>
      <c r="AC807" s="17">
        <v>0.24874071346929399</v>
      </c>
      <c r="AD807" s="17">
        <v>0.26116532773198498</v>
      </c>
      <c r="AE807" s="17">
        <v>0.24654106794637001</v>
      </c>
      <c r="AF807" s="17"/>
      <c r="AG807" s="17">
        <v>0.22865853689531801</v>
      </c>
      <c r="AH807" s="17">
        <v>0.26747587955004898</v>
      </c>
      <c r="AI807" s="17"/>
      <c r="AJ807" s="17">
        <v>0.21581914963195301</v>
      </c>
      <c r="AK807" s="17">
        <v>0.23731751112567201</v>
      </c>
      <c r="AL807" s="17">
        <v>0.31011200623146001</v>
      </c>
      <c r="AM807" s="17">
        <v>0.227600396947399</v>
      </c>
      <c r="AN807" s="17"/>
      <c r="AO807" s="17">
        <v>0.25788216258147301</v>
      </c>
      <c r="AP807" s="17">
        <v>0.22778205560126</v>
      </c>
      <c r="AQ807" s="17">
        <v>0.24986925795039</v>
      </c>
      <c r="AR807" s="17"/>
      <c r="AS807" s="17">
        <v>0.26794202186980598</v>
      </c>
      <c r="AT807" s="17">
        <v>0.22564260807445699</v>
      </c>
      <c r="AU807" s="17">
        <v>0.30240478792387199</v>
      </c>
      <c r="AV807" s="17">
        <v>0.172604573256949</v>
      </c>
      <c r="AW807" s="17">
        <v>0.23439114263625699</v>
      </c>
      <c r="AX807" s="17"/>
      <c r="AY807" s="17">
        <v>0.273820300194624</v>
      </c>
      <c r="AZ807" s="17">
        <v>0.23015304190399699</v>
      </c>
      <c r="BA807" s="17">
        <v>0.201121253693507</v>
      </c>
    </row>
    <row r="808" spans="2:53" x14ac:dyDescent="0.35">
      <c r="B808" t="s">
        <v>365</v>
      </c>
      <c r="C808" s="17">
        <v>0.172385685317898</v>
      </c>
      <c r="D808" s="17">
        <v>0.18047703960568601</v>
      </c>
      <c r="E808" s="17">
        <v>0.164191307527602</v>
      </c>
      <c r="F808" s="17"/>
      <c r="G808" s="17">
        <v>0.2652663205818</v>
      </c>
      <c r="H808" s="17">
        <v>0.160827063263006</v>
      </c>
      <c r="I808" s="17">
        <v>0.178690347514215</v>
      </c>
      <c r="J808" s="17">
        <v>9.6644242697018601E-2</v>
      </c>
      <c r="K808" s="17"/>
      <c r="L808" s="17">
        <v>0.184653368094119</v>
      </c>
      <c r="M808" s="17">
        <v>0.16489323672513401</v>
      </c>
      <c r="N808" s="17">
        <v>0.185848630818952</v>
      </c>
      <c r="O808" s="17">
        <v>0.15496379363952101</v>
      </c>
      <c r="P808" s="17"/>
      <c r="Q808" s="17">
        <v>0.17082433174496101</v>
      </c>
      <c r="R808" s="17">
        <v>0.17858021034411101</v>
      </c>
      <c r="S808" s="17">
        <v>0.206990228136087</v>
      </c>
      <c r="T808" s="17">
        <v>0.11065652936440901</v>
      </c>
      <c r="U808" s="17">
        <v>0.20559885135237499</v>
      </c>
      <c r="V808" s="17">
        <v>0.195139843282959</v>
      </c>
      <c r="W808" s="17">
        <v>0.12847267891644601</v>
      </c>
      <c r="X808" s="17">
        <v>0.25445494354296</v>
      </c>
      <c r="Y808" s="17">
        <v>0.155663979966251</v>
      </c>
      <c r="Z808" s="17"/>
      <c r="AA808" s="17">
        <v>0.14151215124857799</v>
      </c>
      <c r="AB808" s="17">
        <v>0.16199749919159001</v>
      </c>
      <c r="AC808" s="17">
        <v>0.19103115580314001</v>
      </c>
      <c r="AD808" s="17">
        <v>0.25705985546958199</v>
      </c>
      <c r="AE808" s="17">
        <v>0.187924521679592</v>
      </c>
      <c r="AF808" s="17"/>
      <c r="AG808" s="17">
        <v>0.179681515408635</v>
      </c>
      <c r="AH808" s="17">
        <v>0.16410900864955899</v>
      </c>
      <c r="AI808" s="17"/>
      <c r="AJ808" s="17">
        <v>0.185127172634832</v>
      </c>
      <c r="AK808" s="17">
        <v>0.19385760798513901</v>
      </c>
      <c r="AL808" s="17">
        <v>0.16080829168694</v>
      </c>
      <c r="AM808" s="17">
        <v>0.14950728651223899</v>
      </c>
      <c r="AN808" s="17"/>
      <c r="AO808" s="17">
        <v>0.210367010828866</v>
      </c>
      <c r="AP808" s="17">
        <v>0.15133987677039501</v>
      </c>
      <c r="AQ808" s="17">
        <v>0.16606419037418099</v>
      </c>
      <c r="AR808" s="17"/>
      <c r="AS808" s="17">
        <v>0.16178303140724501</v>
      </c>
      <c r="AT808" s="17">
        <v>0.197788560285212</v>
      </c>
      <c r="AU808" s="17">
        <v>0.158026309343543</v>
      </c>
      <c r="AV808" s="17">
        <v>0.21081103959078701</v>
      </c>
      <c r="AW808" s="17">
        <v>0.18220150006803101</v>
      </c>
      <c r="AX808" s="17"/>
      <c r="AY808" s="17">
        <v>0.20339854262271201</v>
      </c>
      <c r="AZ808" s="17">
        <v>0.18389792283224299</v>
      </c>
      <c r="BA808" s="17">
        <v>0.14012551848135399</v>
      </c>
    </row>
    <row r="809" spans="2:53" x14ac:dyDescent="0.35">
      <c r="B809" t="s">
        <v>370</v>
      </c>
      <c r="C809" s="17">
        <v>9.75419322803842E-2</v>
      </c>
      <c r="D809" s="17">
        <v>0.12945836854326301</v>
      </c>
      <c r="E809" s="17">
        <v>6.5219118675169899E-2</v>
      </c>
      <c r="F809" s="17"/>
      <c r="G809" s="17">
        <v>4.4463107562202203E-2</v>
      </c>
      <c r="H809" s="17">
        <v>7.6796784788049299E-2</v>
      </c>
      <c r="I809" s="17">
        <v>0.121189305024275</v>
      </c>
      <c r="J809" s="17">
        <v>0.16888664520549801</v>
      </c>
      <c r="K809" s="17"/>
      <c r="L809" s="17">
        <v>0.12619230425039901</v>
      </c>
      <c r="M809" s="17">
        <v>0.13474057279871601</v>
      </c>
      <c r="N809" s="17">
        <v>6.8186652398341402E-2</v>
      </c>
      <c r="O809" s="17">
        <v>4.8533267094614897E-2</v>
      </c>
      <c r="P809" s="17"/>
      <c r="Q809" s="17">
        <v>0.140538402556347</v>
      </c>
      <c r="R809" s="17">
        <v>6.8514569948176104E-2</v>
      </c>
      <c r="S809" s="17">
        <v>0.118064935292525</v>
      </c>
      <c r="T809" s="17">
        <v>8.29752825525365E-2</v>
      </c>
      <c r="U809" s="17">
        <v>0.100299405482069</v>
      </c>
      <c r="V809" s="17">
        <v>0.10525302178658701</v>
      </c>
      <c r="W809" s="17">
        <v>7.6242532641710103E-2</v>
      </c>
      <c r="X809" s="17">
        <v>0.13628487271231501</v>
      </c>
      <c r="Y809" s="17">
        <v>6.44305422660187E-2</v>
      </c>
      <c r="Z809" s="17"/>
      <c r="AA809" s="17">
        <v>8.0284909579307895E-2</v>
      </c>
      <c r="AB809" s="17">
        <v>7.8122601997464194E-2</v>
      </c>
      <c r="AC809" s="17">
        <v>0.13047500340502399</v>
      </c>
      <c r="AD809" s="17">
        <v>0.12860474712021999</v>
      </c>
      <c r="AE809" s="17">
        <v>0.18993332770274299</v>
      </c>
      <c r="AF809" s="17"/>
      <c r="AG809" s="17">
        <v>9.0650442486593305E-2</v>
      </c>
      <c r="AH809" s="17">
        <v>0.105359909409371</v>
      </c>
      <c r="AI809" s="17"/>
      <c r="AJ809" s="17">
        <v>4.0320415467249099E-2</v>
      </c>
      <c r="AK809" s="17">
        <v>9.1213574660000907E-2</v>
      </c>
      <c r="AL809" s="17">
        <v>0.11591702423212601</v>
      </c>
      <c r="AM809" s="17">
        <v>0.136434955292941</v>
      </c>
      <c r="AN809" s="17"/>
      <c r="AO809" s="17">
        <v>6.3543407538099297E-2</v>
      </c>
      <c r="AP809" s="17">
        <v>6.9002292610151506E-2</v>
      </c>
      <c r="AQ809" s="17">
        <v>0.12762150076994</v>
      </c>
      <c r="AR809" s="17"/>
      <c r="AS809" s="17">
        <v>0.13351784179946599</v>
      </c>
      <c r="AT809" s="17">
        <v>0.114432584716433</v>
      </c>
      <c r="AU809" s="17">
        <v>5.9227279118216403E-2</v>
      </c>
      <c r="AV809" s="17">
        <v>0.16837630076771401</v>
      </c>
      <c r="AW809" s="17">
        <v>1.36608969004266E-2</v>
      </c>
      <c r="AX809" s="17"/>
      <c r="AY809" s="17">
        <v>0.11364431432189</v>
      </c>
      <c r="AZ809" s="17">
        <v>0.104007275150049</v>
      </c>
      <c r="BA809" s="17">
        <v>6.7201452264409697E-2</v>
      </c>
    </row>
    <row r="810" spans="2:53" x14ac:dyDescent="0.35">
      <c r="B810" t="s">
        <v>371</v>
      </c>
      <c r="C810" s="17">
        <v>5.99734566107702E-2</v>
      </c>
      <c r="D810" s="17">
        <v>6.0161082523923499E-2</v>
      </c>
      <c r="E810" s="17">
        <v>5.9783441742931799E-2</v>
      </c>
      <c r="F810" s="17"/>
      <c r="G810" s="17">
        <v>4.9452183981551497E-2</v>
      </c>
      <c r="H810" s="17">
        <v>6.05201341643921E-2</v>
      </c>
      <c r="I810" s="17">
        <v>5.4264226822243203E-2</v>
      </c>
      <c r="J810" s="17">
        <v>8.7450696371360506E-2</v>
      </c>
      <c r="K810" s="17"/>
      <c r="L810" s="17">
        <v>8.6190993261626395E-2</v>
      </c>
      <c r="M810" s="17">
        <v>3.6570182225836301E-2</v>
      </c>
      <c r="N810" s="17">
        <v>5.7016833076527003E-2</v>
      </c>
      <c r="O810" s="17">
        <v>5.3977157899789602E-2</v>
      </c>
      <c r="P810" s="17"/>
      <c r="Q810" s="17">
        <v>8.6473808520779599E-2</v>
      </c>
      <c r="R810" s="17">
        <v>6.1373101892444E-2</v>
      </c>
      <c r="S810" s="17">
        <v>0.115917541850902</v>
      </c>
      <c r="T810" s="17">
        <v>2.3346064278095699E-2</v>
      </c>
      <c r="U810" s="17">
        <v>2.6948592704723301E-2</v>
      </c>
      <c r="V810" s="17">
        <v>5.0063511855308399E-2</v>
      </c>
      <c r="W810" s="17">
        <v>6.4191176861568305E-2</v>
      </c>
      <c r="X810" s="17">
        <v>7.7615573817684802E-2</v>
      </c>
      <c r="Y810" s="17">
        <v>3.2114402294669601E-2</v>
      </c>
      <c r="Z810" s="17"/>
      <c r="AA810" s="17">
        <v>4.4011175392185999E-2</v>
      </c>
      <c r="AB810" s="17">
        <v>4.74535284498366E-2</v>
      </c>
      <c r="AC810" s="17">
        <v>5.7271802342830198E-2</v>
      </c>
      <c r="AD810" s="17">
        <v>0.104255132587272</v>
      </c>
      <c r="AE810" s="17">
        <v>0.128174192827857</v>
      </c>
      <c r="AF810" s="17"/>
      <c r="AG810" s="17">
        <v>6.4812443946862794E-2</v>
      </c>
      <c r="AH810" s="17">
        <v>5.4483919013962698E-2</v>
      </c>
      <c r="AI810" s="17"/>
      <c r="AJ810" s="17">
        <v>4.7882680315023303E-2</v>
      </c>
      <c r="AK810" s="17">
        <v>6.2686181544053005E-2</v>
      </c>
      <c r="AL810" s="17">
        <v>8.3789635515386596E-2</v>
      </c>
      <c r="AM810" s="17">
        <v>4.6556771277069899E-2</v>
      </c>
      <c r="AN810" s="17"/>
      <c r="AO810" s="17">
        <v>4.6778220717940001E-2</v>
      </c>
      <c r="AP810" s="17">
        <v>7.1518554318066405E-2</v>
      </c>
      <c r="AQ810" s="17">
        <v>6.22776720546626E-2</v>
      </c>
      <c r="AR810" s="17"/>
      <c r="AS810" s="17">
        <v>6.9842020331124702E-2</v>
      </c>
      <c r="AT810" s="17">
        <v>6.4710584887210307E-2</v>
      </c>
      <c r="AU810" s="17">
        <v>4.1228913714897501E-2</v>
      </c>
      <c r="AV810" s="17">
        <v>0</v>
      </c>
      <c r="AW810" s="17">
        <v>5.9321432068847199E-2</v>
      </c>
      <c r="AX810" s="17"/>
      <c r="AY810" s="17">
        <v>7.1172520627802799E-2</v>
      </c>
      <c r="AZ810" s="17">
        <v>6.9979537167826303E-2</v>
      </c>
      <c r="BA810" s="17">
        <v>5.9859668603193097E-2</v>
      </c>
    </row>
    <row r="811" spans="2:53" x14ac:dyDescent="0.35">
      <c r="B811" t="s">
        <v>374</v>
      </c>
      <c r="C811" s="17">
        <v>5.8315522670711502E-2</v>
      </c>
      <c r="D811" s="17">
        <v>5.5091502575179099E-2</v>
      </c>
      <c r="E811" s="17">
        <v>6.1580592735208599E-2</v>
      </c>
      <c r="F811" s="17"/>
      <c r="G811" s="17">
        <v>8.1435550659812797E-2</v>
      </c>
      <c r="H811" s="17">
        <v>6.2184837107148401E-2</v>
      </c>
      <c r="I811" s="17">
        <v>4.6362635072905098E-2</v>
      </c>
      <c r="J811" s="17">
        <v>5.3946394081846601E-2</v>
      </c>
      <c r="K811" s="17"/>
      <c r="L811" s="17">
        <v>4.65484289573289E-2</v>
      </c>
      <c r="M811" s="17">
        <v>4.5825165906952299E-2</v>
      </c>
      <c r="N811" s="17">
        <v>5.5240233380237501E-2</v>
      </c>
      <c r="O811" s="17">
        <v>8.9482493438620705E-2</v>
      </c>
      <c r="P811" s="17"/>
      <c r="Q811" s="17">
        <v>4.0832804377034099E-2</v>
      </c>
      <c r="R811" s="17">
        <v>3.7709687592758799E-2</v>
      </c>
      <c r="S811" s="17">
        <v>6.6907342908123196E-2</v>
      </c>
      <c r="T811" s="17">
        <v>9.4313346310712698E-2</v>
      </c>
      <c r="U811" s="17">
        <v>5.7767749889672301E-2</v>
      </c>
      <c r="V811" s="17">
        <v>6.7279771086264095E-2</v>
      </c>
      <c r="W811" s="17">
        <v>6.3152475750029802E-2</v>
      </c>
      <c r="X811" s="17">
        <v>9.3275927683355006E-2</v>
      </c>
      <c r="Y811" s="17">
        <v>4.6443979517335497E-2</v>
      </c>
      <c r="Z811" s="17"/>
      <c r="AA811" s="17">
        <v>5.59507819385777E-2</v>
      </c>
      <c r="AB811" s="17">
        <v>6.7432318088529106E-2</v>
      </c>
      <c r="AC811" s="17">
        <v>3.5789913528429203E-2</v>
      </c>
      <c r="AD811" s="17">
        <v>4.8773366740348101E-2</v>
      </c>
      <c r="AE811" s="17">
        <v>0.12619058669840999</v>
      </c>
      <c r="AF811" s="17"/>
      <c r="AG811" s="17">
        <v>6.7941257175015105E-2</v>
      </c>
      <c r="AH811" s="17">
        <v>4.7395710778636899E-2</v>
      </c>
      <c r="AI811" s="17"/>
      <c r="AJ811" s="17">
        <v>7.6888018413708903E-2</v>
      </c>
      <c r="AK811" s="17">
        <v>6.0202672229610898E-2</v>
      </c>
      <c r="AL811" s="17">
        <v>5.13577670860563E-2</v>
      </c>
      <c r="AM811" s="17">
        <v>4.6734193993577797E-2</v>
      </c>
      <c r="AN811" s="17"/>
      <c r="AO811" s="17">
        <v>9.2862780079657106E-2</v>
      </c>
      <c r="AP811" s="17">
        <v>4.3126757261900198E-2</v>
      </c>
      <c r="AQ811" s="17">
        <v>4.7502760449803297E-2</v>
      </c>
      <c r="AR811" s="17"/>
      <c r="AS811" s="17">
        <v>4.2383646081087599E-2</v>
      </c>
      <c r="AT811" s="17">
        <v>7.2193497230267495E-2</v>
      </c>
      <c r="AU811" s="17">
        <v>8.2012213547851903E-2</v>
      </c>
      <c r="AV811" s="17">
        <v>8.0619235481900697E-2</v>
      </c>
      <c r="AW811" s="17">
        <v>5.0024916204783602E-2</v>
      </c>
      <c r="AX811" s="17"/>
      <c r="AY811" s="17">
        <v>5.1519835498952497E-2</v>
      </c>
      <c r="AZ811" s="17">
        <v>5.4525100288773699E-2</v>
      </c>
      <c r="BA811" s="17">
        <v>7.8796612944360897E-2</v>
      </c>
    </row>
    <row r="812" spans="2:53" x14ac:dyDescent="0.35">
      <c r="B812" t="s">
        <v>372</v>
      </c>
      <c r="C812" s="17">
        <v>4.1902233247545703E-2</v>
      </c>
      <c r="D812" s="17">
        <v>5.1250711778687098E-2</v>
      </c>
      <c r="E812" s="17">
        <v>3.2434724827569802E-2</v>
      </c>
      <c r="F812" s="17"/>
      <c r="G812" s="17">
        <v>4.3873008623227898E-2</v>
      </c>
      <c r="H812" s="17">
        <v>4.4609727518565102E-2</v>
      </c>
      <c r="I812" s="17">
        <v>4.3411347126301E-2</v>
      </c>
      <c r="J812" s="17">
        <v>2.3676083941051099E-2</v>
      </c>
      <c r="K812" s="17"/>
      <c r="L812" s="17">
        <v>3.6739446638986498E-2</v>
      </c>
      <c r="M812" s="17">
        <v>3.9093592491403199E-2</v>
      </c>
      <c r="N812" s="17">
        <v>3.3704201956833199E-2</v>
      </c>
      <c r="O812" s="17">
        <v>5.88402484532018E-2</v>
      </c>
      <c r="P812" s="17"/>
      <c r="Q812" s="17">
        <v>5.5986408050751002E-2</v>
      </c>
      <c r="R812" s="17">
        <v>3.6321284664939203E-2</v>
      </c>
      <c r="S812" s="17">
        <v>1.12348247025164E-2</v>
      </c>
      <c r="T812" s="17">
        <v>3.5651264894321903E-2</v>
      </c>
      <c r="U812" s="17">
        <v>5.5759533077569402E-2</v>
      </c>
      <c r="V812" s="17">
        <v>3.39613394214522E-2</v>
      </c>
      <c r="W812" s="17">
        <v>5.2868501833463297E-2</v>
      </c>
      <c r="X812" s="17">
        <v>1.8652616115461901E-2</v>
      </c>
      <c r="Y812" s="17">
        <v>5.5968310223409201E-2</v>
      </c>
      <c r="Z812" s="17"/>
      <c r="AA812" s="17">
        <v>5.2622596898244597E-2</v>
      </c>
      <c r="AB812" s="17">
        <v>4.14212134936685E-2</v>
      </c>
      <c r="AC812" s="17">
        <v>4.3753214102745998E-2</v>
      </c>
      <c r="AD812" s="17">
        <v>3.3019649323752898E-2</v>
      </c>
      <c r="AE812" s="17">
        <v>0</v>
      </c>
      <c r="AF812" s="17"/>
      <c r="AG812" s="17">
        <v>4.0995182314937803E-2</v>
      </c>
      <c r="AH812" s="17">
        <v>4.2931227508314102E-2</v>
      </c>
      <c r="AI812" s="17"/>
      <c r="AJ812" s="17">
        <v>4.82911970383317E-2</v>
      </c>
      <c r="AK812" s="17">
        <v>4.4336316096864503E-2</v>
      </c>
      <c r="AL812" s="17">
        <v>2.1921258518871601E-2</v>
      </c>
      <c r="AM812" s="17">
        <v>5.1460065983303202E-2</v>
      </c>
      <c r="AN812" s="17"/>
      <c r="AO812" s="17">
        <v>5.9713839026412099E-2</v>
      </c>
      <c r="AP812" s="17">
        <v>3.2262223062368499E-2</v>
      </c>
      <c r="AQ812" s="17">
        <v>3.8212633678597702E-2</v>
      </c>
      <c r="AR812" s="17"/>
      <c r="AS812" s="17">
        <v>4.8828114889201898E-2</v>
      </c>
      <c r="AT812" s="17">
        <v>3.6211073755547302E-2</v>
      </c>
      <c r="AU812" s="17">
        <v>5.4591119986800198E-2</v>
      </c>
      <c r="AV812" s="17">
        <v>0.132911748334017</v>
      </c>
      <c r="AW812" s="17">
        <v>3.02316933370828E-2</v>
      </c>
      <c r="AX812" s="17"/>
      <c r="AY812" s="17">
        <v>6.5946107593122E-2</v>
      </c>
      <c r="AZ812" s="17">
        <v>3.7571621185972702E-2</v>
      </c>
      <c r="BA812" s="17">
        <v>3.2459335143930498E-2</v>
      </c>
    </row>
    <row r="813" spans="2:53" x14ac:dyDescent="0.35">
      <c r="B813" t="s">
        <v>373</v>
      </c>
      <c r="C813" s="17">
        <v>3.6412944516403999E-2</v>
      </c>
      <c r="D813" s="17">
        <v>3.2275590391387297E-2</v>
      </c>
      <c r="E813" s="17">
        <v>4.06029776736214E-2</v>
      </c>
      <c r="F813" s="17"/>
      <c r="G813" s="17">
        <v>7.8090071086302004E-2</v>
      </c>
      <c r="H813" s="17">
        <v>3.4256653042965601E-2</v>
      </c>
      <c r="I813" s="17">
        <v>2.94833758226229E-2</v>
      </c>
      <c r="J813" s="17">
        <v>2.0531569812015999E-2</v>
      </c>
      <c r="K813" s="17"/>
      <c r="L813" s="17">
        <v>4.6728741239327798E-2</v>
      </c>
      <c r="M813" s="17">
        <v>2.77808909946951E-2</v>
      </c>
      <c r="N813" s="17">
        <v>3.99619687030816E-2</v>
      </c>
      <c r="O813" s="17">
        <v>3.0980668600802199E-2</v>
      </c>
      <c r="P813" s="17"/>
      <c r="Q813" s="17">
        <v>2.3854697481208002E-2</v>
      </c>
      <c r="R813" s="17">
        <v>5.4869156689080399E-2</v>
      </c>
      <c r="S813" s="17">
        <v>5.7027587988660297E-2</v>
      </c>
      <c r="T813" s="17">
        <v>1.1460852736670401E-2</v>
      </c>
      <c r="U813" s="17">
        <v>0</v>
      </c>
      <c r="V813" s="17">
        <v>3.6147368136880298E-2</v>
      </c>
      <c r="W813" s="17">
        <v>7.4254529431543204E-2</v>
      </c>
      <c r="X813" s="17">
        <v>5.88371551472655E-2</v>
      </c>
      <c r="Y813" s="17">
        <v>2.41530470745864E-2</v>
      </c>
      <c r="Z813" s="17"/>
      <c r="AA813" s="17">
        <v>3.4752047575534399E-2</v>
      </c>
      <c r="AB813" s="17">
        <v>2.83134186885028E-2</v>
      </c>
      <c r="AC813" s="17">
        <v>4.1283292319032799E-2</v>
      </c>
      <c r="AD813" s="17">
        <v>4.6009100544115798E-2</v>
      </c>
      <c r="AE813" s="17">
        <v>0.11918540764508601</v>
      </c>
      <c r="AF813" s="17"/>
      <c r="AG813" s="17">
        <v>3.4777708190317398E-2</v>
      </c>
      <c r="AH813" s="17">
        <v>3.8268020933893997E-2</v>
      </c>
      <c r="AI813" s="17"/>
      <c r="AJ813" s="17">
        <v>4.2706061374322299E-2</v>
      </c>
      <c r="AK813" s="17">
        <v>3.1068931680103599E-2</v>
      </c>
      <c r="AL813" s="17">
        <v>3.88791647976287E-2</v>
      </c>
      <c r="AM813" s="17">
        <v>3.4461672721695799E-2</v>
      </c>
      <c r="AN813" s="17"/>
      <c r="AO813" s="17">
        <v>5.4018952786783099E-2</v>
      </c>
      <c r="AP813" s="17">
        <v>3.8151433713770798E-2</v>
      </c>
      <c r="AQ813" s="17">
        <v>2.78412625556872E-2</v>
      </c>
      <c r="AR813" s="17"/>
      <c r="AS813" s="17">
        <v>3.7594909153083701E-2</v>
      </c>
      <c r="AT813" s="17">
        <v>2.7735779359734401E-2</v>
      </c>
      <c r="AU813" s="17">
        <v>5.8579016336682797E-2</v>
      </c>
      <c r="AV813" s="17">
        <v>0</v>
      </c>
      <c r="AW813" s="17">
        <v>5.3218740287949498E-2</v>
      </c>
      <c r="AX813" s="17"/>
      <c r="AY813" s="17">
        <v>3.8547139882269502E-2</v>
      </c>
      <c r="AZ813" s="17">
        <v>3.4410164122923498E-2</v>
      </c>
      <c r="BA813" s="17">
        <v>4.5437706978089298E-2</v>
      </c>
    </row>
    <row r="814" spans="2:53" x14ac:dyDescent="0.35">
      <c r="B814" t="s">
        <v>375</v>
      </c>
      <c r="C814" s="17">
        <v>1.0685015417951501E-2</v>
      </c>
      <c r="D814" s="17">
        <v>1.9116312151726701E-2</v>
      </c>
      <c r="E814" s="17">
        <v>2.14636685044116E-3</v>
      </c>
      <c r="F814" s="17"/>
      <c r="G814" s="17">
        <v>1.6688187740503901E-2</v>
      </c>
      <c r="H814" s="17">
        <v>8.3573660510396098E-3</v>
      </c>
      <c r="I814" s="17">
        <v>1.2232542432463699E-2</v>
      </c>
      <c r="J814" s="17">
        <v>8.7796813587027994E-3</v>
      </c>
      <c r="K814" s="17"/>
      <c r="L814" s="17">
        <v>7.0658683554188102E-3</v>
      </c>
      <c r="M814" s="17">
        <v>1.7702368039268199E-2</v>
      </c>
      <c r="N814" s="17">
        <v>1.3449762899147601E-2</v>
      </c>
      <c r="O814" s="17">
        <v>4.5180662733534504E-3</v>
      </c>
      <c r="P814" s="17"/>
      <c r="Q814" s="17">
        <v>8.65622235872659E-3</v>
      </c>
      <c r="R814" s="17">
        <v>6.0237975508157498E-3</v>
      </c>
      <c r="S814" s="17">
        <v>0</v>
      </c>
      <c r="T814" s="17">
        <v>0</v>
      </c>
      <c r="U814" s="17">
        <v>1.34742963523616E-2</v>
      </c>
      <c r="V814" s="17">
        <v>2.6943368758427899E-2</v>
      </c>
      <c r="W814" s="17">
        <v>2.2966799703972501E-2</v>
      </c>
      <c r="X814" s="17">
        <v>1.9546895314394599E-2</v>
      </c>
      <c r="Y814" s="17">
        <v>7.6670756427697304E-3</v>
      </c>
      <c r="Z814" s="17"/>
      <c r="AA814" s="17">
        <v>1.29861560529487E-2</v>
      </c>
      <c r="AB814" s="17">
        <v>0</v>
      </c>
      <c r="AC814" s="17">
        <v>1.21007822956855E-2</v>
      </c>
      <c r="AD814" s="17">
        <v>1.6665656464845201E-2</v>
      </c>
      <c r="AE814" s="17">
        <v>0</v>
      </c>
      <c r="AF814" s="17"/>
      <c r="AG814" s="17">
        <v>1.14518604701867E-2</v>
      </c>
      <c r="AH814" s="17">
        <v>9.8150762234897205E-3</v>
      </c>
      <c r="AI814" s="17"/>
      <c r="AJ814" s="17">
        <v>9.4703064497532793E-3</v>
      </c>
      <c r="AK814" s="17">
        <v>2.3702895184318201E-2</v>
      </c>
      <c r="AL814" s="17">
        <v>0</v>
      </c>
      <c r="AM814" s="17">
        <v>7.5868441298984901E-3</v>
      </c>
      <c r="AN814" s="17"/>
      <c r="AO814" s="17">
        <v>1.87436685736504E-2</v>
      </c>
      <c r="AP814" s="17">
        <v>4.9139459740357803E-3</v>
      </c>
      <c r="AQ814" s="17">
        <v>9.4886293989163498E-3</v>
      </c>
      <c r="AR814" s="17"/>
      <c r="AS814" s="17">
        <v>9.7589975545288102E-3</v>
      </c>
      <c r="AT814" s="17">
        <v>1.55902691866484E-2</v>
      </c>
      <c r="AU814" s="17">
        <v>1.32301315795146E-2</v>
      </c>
      <c r="AV814" s="17">
        <v>0</v>
      </c>
      <c r="AW814" s="17">
        <v>6.1420124021101903E-3</v>
      </c>
      <c r="AX814" s="17"/>
      <c r="AY814" s="17">
        <v>5.7239505862199296E-3</v>
      </c>
      <c r="AZ814" s="17">
        <v>1.3304738773006501E-2</v>
      </c>
      <c r="BA814" s="17">
        <v>0</v>
      </c>
    </row>
    <row r="815" spans="2:53" x14ac:dyDescent="0.35">
      <c r="B815" t="s">
        <v>114</v>
      </c>
      <c r="C815" s="17">
        <v>3.0421179335855999E-2</v>
      </c>
      <c r="D815" s="17">
        <v>2.61433199699946E-2</v>
      </c>
      <c r="E815" s="17">
        <v>3.4753506722697697E-2</v>
      </c>
      <c r="F815" s="17"/>
      <c r="G815" s="17">
        <v>0</v>
      </c>
      <c r="H815" s="17">
        <v>3.2667334578618097E-2</v>
      </c>
      <c r="I815" s="17">
        <v>3.7477579091271203E-2</v>
      </c>
      <c r="J815" s="17">
        <v>3.2925238646142101E-2</v>
      </c>
      <c r="K815" s="17"/>
      <c r="L815" s="17">
        <v>3.35821702421722E-2</v>
      </c>
      <c r="M815" s="17">
        <v>4.0580706736315697E-2</v>
      </c>
      <c r="N815" s="17">
        <v>2.7643183201243999E-2</v>
      </c>
      <c r="O815" s="17">
        <v>1.7800677170148299E-2</v>
      </c>
      <c r="P815" s="17"/>
      <c r="Q815" s="17">
        <v>2.50698259476166E-2</v>
      </c>
      <c r="R815" s="17">
        <v>1.8492162791940901E-2</v>
      </c>
      <c r="S815" s="17">
        <v>5.7307334607654303E-2</v>
      </c>
      <c r="T815" s="17">
        <v>4.7332211130574599E-2</v>
      </c>
      <c r="U815" s="17">
        <v>4.3786152410360102E-2</v>
      </c>
      <c r="V815" s="17">
        <v>9.3928990154178004E-3</v>
      </c>
      <c r="W815" s="17">
        <v>2.0876964335013799E-2</v>
      </c>
      <c r="X815" s="17">
        <v>2.0515788826709399E-2</v>
      </c>
      <c r="Y815" s="17">
        <v>3.9151247965221903E-2</v>
      </c>
      <c r="Z815" s="17"/>
      <c r="AA815" s="17">
        <v>2.2075330965255501E-2</v>
      </c>
      <c r="AB815" s="17">
        <v>3.6963309653201E-2</v>
      </c>
      <c r="AC815" s="17">
        <v>3.6007453740751802E-2</v>
      </c>
      <c r="AD815" s="17">
        <v>2.1615985799116801E-2</v>
      </c>
      <c r="AE815" s="17">
        <v>0</v>
      </c>
      <c r="AF815" s="17"/>
      <c r="AG815" s="17">
        <v>2.93278215722215E-2</v>
      </c>
      <c r="AH815" s="17">
        <v>3.16615273949356E-2</v>
      </c>
      <c r="AI815" s="17"/>
      <c r="AJ815" s="17">
        <v>2.20167583131658E-2</v>
      </c>
      <c r="AK815" s="17">
        <v>2.29587013938151E-2</v>
      </c>
      <c r="AL815" s="17">
        <v>3.5225044173023599E-2</v>
      </c>
      <c r="AM815" s="17">
        <v>4.1054416038609098E-2</v>
      </c>
      <c r="AN815" s="17"/>
      <c r="AO815" s="17">
        <v>1.85260936624729E-2</v>
      </c>
      <c r="AP815" s="17">
        <v>3.8812237443070698E-2</v>
      </c>
      <c r="AQ815" s="17">
        <v>3.2984976593437902E-2</v>
      </c>
      <c r="AR815" s="17"/>
      <c r="AS815" s="17">
        <v>2.5598612162053599E-2</v>
      </c>
      <c r="AT815" s="17">
        <v>3.2765961067928097E-2</v>
      </c>
      <c r="AU815" s="17">
        <v>1.44374227653216E-2</v>
      </c>
      <c r="AV815" s="17">
        <v>0</v>
      </c>
      <c r="AW815" s="17">
        <v>3.18600143353166E-2</v>
      </c>
      <c r="AX815" s="17"/>
      <c r="AY815" s="17">
        <v>2.47710568680281E-2</v>
      </c>
      <c r="AZ815" s="17">
        <v>2.8569408719394701E-2</v>
      </c>
      <c r="BA815" s="17">
        <v>3.6684077086370302E-2</v>
      </c>
    </row>
    <row r="816" spans="2:53" x14ac:dyDescent="0.35">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row>
    <row r="817" spans="2:53" x14ac:dyDescent="0.35">
      <c r="B817" s="6" t="s">
        <v>380</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row>
    <row r="818" spans="2:53" x14ac:dyDescent="0.35">
      <c r="B818" s="24" t="s">
        <v>84</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row>
    <row r="819" spans="2:53" x14ac:dyDescent="0.35">
      <c r="B819" t="s">
        <v>49</v>
      </c>
      <c r="C819" s="17">
        <v>0.41197413526555399</v>
      </c>
      <c r="D819" s="17">
        <v>0.479535316994945</v>
      </c>
      <c r="E819" s="17">
        <v>0.34447950784436199</v>
      </c>
      <c r="F819" s="17"/>
      <c r="G819" s="17">
        <v>0.446612207576779</v>
      </c>
      <c r="H819" s="17">
        <v>0.412113945035117</v>
      </c>
      <c r="I819" s="17">
        <v>0.39738083097253701</v>
      </c>
      <c r="J819" s="17">
        <v>0.41761469650043997</v>
      </c>
      <c r="K819" s="17"/>
      <c r="L819" s="17">
        <v>0.30418627687107902</v>
      </c>
      <c r="M819" s="17">
        <v>0.40335987422938602</v>
      </c>
      <c r="N819" s="17">
        <v>0.51609250865634004</v>
      </c>
      <c r="O819" s="17">
        <v>0.44336758176637098</v>
      </c>
      <c r="P819" s="17"/>
      <c r="Q819" s="17">
        <v>0.33027134641985101</v>
      </c>
      <c r="R819" s="17">
        <v>0.41945158377509401</v>
      </c>
      <c r="S819" s="17">
        <v>0.40728142788576799</v>
      </c>
      <c r="T819" s="17">
        <v>0.419813564334442</v>
      </c>
      <c r="U819" s="17">
        <v>0.41783873280556</v>
      </c>
      <c r="V819" s="17">
        <v>0.40476443564110098</v>
      </c>
      <c r="W819" s="17">
        <v>0.44715149488697198</v>
      </c>
      <c r="X819" s="17">
        <v>0.46258639498460702</v>
      </c>
      <c r="Y819" s="17">
        <v>0.46448164862473701</v>
      </c>
      <c r="Z819" s="17"/>
      <c r="AA819" s="17">
        <v>0.55875218364858403</v>
      </c>
      <c r="AB819" s="17">
        <v>0.436190367498</v>
      </c>
      <c r="AC819" s="17">
        <v>0.35931438928109199</v>
      </c>
      <c r="AD819" s="17">
        <v>0.23009286597034001</v>
      </c>
      <c r="AE819" s="17">
        <v>0.36797644266590501</v>
      </c>
      <c r="AF819" s="17"/>
      <c r="AG819" s="17">
        <v>0.40945758227742701</v>
      </c>
      <c r="AH819" s="17">
        <v>0.41472504261544102</v>
      </c>
      <c r="AI819" s="17"/>
      <c r="AJ819" s="17">
        <v>0.40014325269188999</v>
      </c>
      <c r="AK819" s="17">
        <v>0.374871194524798</v>
      </c>
      <c r="AL819" s="17">
        <v>0.44509474639881402</v>
      </c>
      <c r="AM819" s="17">
        <v>0.43151164960933303</v>
      </c>
      <c r="AN819" s="17"/>
      <c r="AO819" s="17">
        <v>0.42250622153362</v>
      </c>
      <c r="AP819" s="17">
        <v>0.43231463669724401</v>
      </c>
      <c r="AQ819" s="17">
        <v>0.39951835417545001</v>
      </c>
      <c r="AR819" s="17"/>
      <c r="AS819" s="17">
        <v>0.42028159914376301</v>
      </c>
      <c r="AT819" s="17">
        <v>0.38463765835613001</v>
      </c>
      <c r="AU819" s="17">
        <v>0.30603220532512398</v>
      </c>
      <c r="AV819" s="17">
        <v>0.42742741016324998</v>
      </c>
      <c r="AW819" s="17">
        <v>0.50662197759115402</v>
      </c>
      <c r="AX819" s="17"/>
      <c r="AY819" s="17">
        <v>0.443005842368975</v>
      </c>
      <c r="AZ819" s="17">
        <v>0.37705183333979803</v>
      </c>
      <c r="BA819" s="17">
        <v>0.36559619562969298</v>
      </c>
    </row>
    <row r="820" spans="2:53" x14ac:dyDescent="0.35">
      <c r="B820" t="s">
        <v>47</v>
      </c>
      <c r="C820" s="17">
        <v>0.54806862991977601</v>
      </c>
      <c r="D820" s="17">
        <v>0.48016627214674101</v>
      </c>
      <c r="E820" s="17">
        <v>0.61590409729316198</v>
      </c>
      <c r="F820" s="17"/>
      <c r="G820" s="17">
        <v>0.49853032277630299</v>
      </c>
      <c r="H820" s="17">
        <v>0.53967853062822102</v>
      </c>
      <c r="I820" s="17">
        <v>0.57500335236173605</v>
      </c>
      <c r="J820" s="17">
        <v>0.55540965499494099</v>
      </c>
      <c r="K820" s="17"/>
      <c r="L820" s="17">
        <v>0.669892353249402</v>
      </c>
      <c r="M820" s="17">
        <v>0.57444129322873905</v>
      </c>
      <c r="N820" s="17">
        <v>0.43463486290740899</v>
      </c>
      <c r="O820" s="17">
        <v>0.49108542837302199</v>
      </c>
      <c r="P820" s="17"/>
      <c r="Q820" s="17">
        <v>0.61761980996230204</v>
      </c>
      <c r="R820" s="17">
        <v>0.56446176033922302</v>
      </c>
      <c r="S820" s="17">
        <v>0.56268583998395005</v>
      </c>
      <c r="T820" s="17">
        <v>0.53796920137589799</v>
      </c>
      <c r="U820" s="17">
        <v>0.52213012943514403</v>
      </c>
      <c r="V820" s="17">
        <v>0.531202215093591</v>
      </c>
      <c r="W820" s="17">
        <v>0.53383944944001205</v>
      </c>
      <c r="X820" s="17">
        <v>0.468725709942381</v>
      </c>
      <c r="Y820" s="17">
        <v>0.50699140977553403</v>
      </c>
      <c r="Z820" s="17"/>
      <c r="AA820" s="17">
        <v>0.38711804777675202</v>
      </c>
      <c r="AB820" s="17">
        <v>0.52989493416754396</v>
      </c>
      <c r="AC820" s="17">
        <v>0.60922025015930903</v>
      </c>
      <c r="AD820" s="17">
        <v>0.72347652094817805</v>
      </c>
      <c r="AE820" s="17">
        <v>0.63202355733409499</v>
      </c>
      <c r="AF820" s="17"/>
      <c r="AG820" s="17">
        <v>0.549764642654334</v>
      </c>
      <c r="AH820" s="17">
        <v>0.54621467575349802</v>
      </c>
      <c r="AI820" s="17"/>
      <c r="AJ820" s="17">
        <v>0.545368189682499</v>
      </c>
      <c r="AK820" s="17">
        <v>0.58970629495252602</v>
      </c>
      <c r="AL820" s="17">
        <v>0.494766915421056</v>
      </c>
      <c r="AM820" s="17">
        <v>0.55473957542904795</v>
      </c>
      <c r="AN820" s="17"/>
      <c r="AO820" s="17">
        <v>0.54464759244380101</v>
      </c>
      <c r="AP820" s="17">
        <v>0.51604437485265897</v>
      </c>
      <c r="AQ820" s="17">
        <v>0.56514960257014901</v>
      </c>
      <c r="AR820" s="17"/>
      <c r="AS820" s="17">
        <v>0.539146252608114</v>
      </c>
      <c r="AT820" s="17">
        <v>0.586660861559272</v>
      </c>
      <c r="AU820" s="17">
        <v>0.66475584399092402</v>
      </c>
      <c r="AV820" s="17">
        <v>0.57257258983674997</v>
      </c>
      <c r="AW820" s="17">
        <v>0.41511106321133701</v>
      </c>
      <c r="AX820" s="17"/>
      <c r="AY820" s="17">
        <v>0.513636176321428</v>
      </c>
      <c r="AZ820" s="17">
        <v>0.58520885092837605</v>
      </c>
      <c r="BA820" s="17">
        <v>0.60111785308624099</v>
      </c>
    </row>
    <row r="821" spans="2:53" x14ac:dyDescent="0.35">
      <c r="B821" t="s">
        <v>378</v>
      </c>
      <c r="C821" s="17">
        <v>3.6894859169612701E-2</v>
      </c>
      <c r="D821" s="17">
        <v>3.4170639856849198E-2</v>
      </c>
      <c r="E821" s="17">
        <v>3.9616394862476402E-2</v>
      </c>
      <c r="F821" s="17"/>
      <c r="G821" s="17">
        <v>5.4857469646917997E-2</v>
      </c>
      <c r="H821" s="17">
        <v>4.1310014241904697E-2</v>
      </c>
      <c r="I821" s="17">
        <v>2.76158166657265E-2</v>
      </c>
      <c r="J821" s="17">
        <v>2.6975648504618401E-2</v>
      </c>
      <c r="K821" s="17"/>
      <c r="L821" s="17">
        <v>2.2553169229901499E-2</v>
      </c>
      <c r="M821" s="17">
        <v>2.2198832541875199E-2</v>
      </c>
      <c r="N821" s="17">
        <v>3.9472520048498203E-2</v>
      </c>
      <c r="O821" s="17">
        <v>6.5546989860607197E-2</v>
      </c>
      <c r="P821" s="17"/>
      <c r="Q821" s="17">
        <v>4.4785067652377303E-2</v>
      </c>
      <c r="R821" s="17">
        <v>1.6086655885682598E-2</v>
      </c>
      <c r="S821" s="17">
        <v>3.0032732130281899E-2</v>
      </c>
      <c r="T821" s="17">
        <v>4.2217234289659698E-2</v>
      </c>
      <c r="U821" s="17">
        <v>6.0031137759295701E-2</v>
      </c>
      <c r="V821" s="17">
        <v>5.57647688593969E-2</v>
      </c>
      <c r="W821" s="17">
        <v>9.5045278365080595E-3</v>
      </c>
      <c r="X821" s="17">
        <v>6.8687895073011304E-2</v>
      </c>
      <c r="Y821" s="17">
        <v>2.85269415997286E-2</v>
      </c>
      <c r="Z821" s="17"/>
      <c r="AA821" s="17">
        <v>5.06000358040661E-2</v>
      </c>
      <c r="AB821" s="17">
        <v>2.91782016282085E-2</v>
      </c>
      <c r="AC821" s="17">
        <v>2.7750658895042201E-2</v>
      </c>
      <c r="AD821" s="17">
        <v>4.6430613081480901E-2</v>
      </c>
      <c r="AE821" s="17">
        <v>0</v>
      </c>
      <c r="AF821" s="17"/>
      <c r="AG821" s="17">
        <v>3.8380676871912899E-2</v>
      </c>
      <c r="AH821" s="17">
        <v>3.5270674478436501E-2</v>
      </c>
      <c r="AI821" s="17"/>
      <c r="AJ821" s="17">
        <v>5.0570041950066202E-2</v>
      </c>
      <c r="AK821" s="17">
        <v>3.2104226923178297E-2</v>
      </c>
      <c r="AL821" s="17">
        <v>5.4808814717327001E-2</v>
      </c>
      <c r="AM821" s="17">
        <v>1.3748774961619199E-2</v>
      </c>
      <c r="AN821" s="17"/>
      <c r="AO821" s="17">
        <v>3.2846186022578099E-2</v>
      </c>
      <c r="AP821" s="17">
        <v>4.7585093943177101E-2</v>
      </c>
      <c r="AQ821" s="17">
        <v>3.1159737640661898E-2</v>
      </c>
      <c r="AR821" s="17"/>
      <c r="AS821" s="17">
        <v>3.3820556348148102E-2</v>
      </c>
      <c r="AT821" s="17">
        <v>2.6147003452661601E-2</v>
      </c>
      <c r="AU821" s="17">
        <v>2.9211950683952E-2</v>
      </c>
      <c r="AV821" s="17">
        <v>0</v>
      </c>
      <c r="AW821" s="17">
        <v>7.8266959197509103E-2</v>
      </c>
      <c r="AX821" s="17"/>
      <c r="AY821" s="17">
        <v>3.6715327452271601E-2</v>
      </c>
      <c r="AZ821" s="17">
        <v>3.4023024242575799E-2</v>
      </c>
      <c r="BA821" s="17">
        <v>3.3285951284065397E-2</v>
      </c>
    </row>
    <row r="822" spans="2:53" x14ac:dyDescent="0.35">
      <c r="B822" t="s">
        <v>379</v>
      </c>
      <c r="C822" s="17">
        <v>3.06237564505717E-3</v>
      </c>
      <c r="D822" s="17">
        <v>6.1277710014645799E-3</v>
      </c>
      <c r="E822" s="17">
        <v>0</v>
      </c>
      <c r="F822" s="17"/>
      <c r="G822" s="17">
        <v>0</v>
      </c>
      <c r="H822" s="17">
        <v>6.8975100947573902E-3</v>
      </c>
      <c r="I822" s="17">
        <v>0</v>
      </c>
      <c r="J822" s="17">
        <v>0</v>
      </c>
      <c r="K822" s="17"/>
      <c r="L822" s="17">
        <v>3.3682006496174202E-3</v>
      </c>
      <c r="M822" s="17">
        <v>0</v>
      </c>
      <c r="N822" s="17">
        <v>9.8001083877523598E-3</v>
      </c>
      <c r="O822" s="17">
        <v>0</v>
      </c>
      <c r="P822" s="17"/>
      <c r="Q822" s="17">
        <v>7.3237759654696697E-3</v>
      </c>
      <c r="R822" s="17">
        <v>0</v>
      </c>
      <c r="S822" s="17">
        <v>0</v>
      </c>
      <c r="T822" s="17">
        <v>0</v>
      </c>
      <c r="U822" s="17">
        <v>0</v>
      </c>
      <c r="V822" s="17">
        <v>8.2685804059107505E-3</v>
      </c>
      <c r="W822" s="17">
        <v>9.5045278365080595E-3</v>
      </c>
      <c r="X822" s="17">
        <v>0</v>
      </c>
      <c r="Y822" s="17">
        <v>0</v>
      </c>
      <c r="Z822" s="17"/>
      <c r="AA822" s="17">
        <v>3.5297327705974802E-3</v>
      </c>
      <c r="AB822" s="17">
        <v>4.7364967062479496E-3</v>
      </c>
      <c r="AC822" s="17">
        <v>3.7147016645567598E-3</v>
      </c>
      <c r="AD822" s="17">
        <v>0</v>
      </c>
      <c r="AE822" s="17">
        <v>0</v>
      </c>
      <c r="AF822" s="17"/>
      <c r="AG822" s="17">
        <v>2.3970981963257298E-3</v>
      </c>
      <c r="AH822" s="17">
        <v>3.78960715262477E-3</v>
      </c>
      <c r="AI822" s="17"/>
      <c r="AJ822" s="17">
        <v>3.9185156755449299E-3</v>
      </c>
      <c r="AK822" s="17">
        <v>3.3182835994973398E-3</v>
      </c>
      <c r="AL822" s="17">
        <v>5.3295234628032897E-3</v>
      </c>
      <c r="AM822" s="17">
        <v>0</v>
      </c>
      <c r="AN822" s="17"/>
      <c r="AO822" s="17">
        <v>0</v>
      </c>
      <c r="AP822" s="17">
        <v>4.0558945069199001E-3</v>
      </c>
      <c r="AQ822" s="17">
        <v>4.17230561373936E-3</v>
      </c>
      <c r="AR822" s="17"/>
      <c r="AS822" s="17">
        <v>6.7515918999756204E-3</v>
      </c>
      <c r="AT822" s="17">
        <v>2.5544766319366601E-3</v>
      </c>
      <c r="AU822" s="17">
        <v>0</v>
      </c>
      <c r="AV822" s="17">
        <v>0</v>
      </c>
      <c r="AW822" s="17">
        <v>0</v>
      </c>
      <c r="AX822" s="17"/>
      <c r="AY822" s="17">
        <v>6.64265385732487E-3</v>
      </c>
      <c r="AZ822" s="17">
        <v>3.7162914892499102E-3</v>
      </c>
      <c r="BA822" s="17">
        <v>0</v>
      </c>
    </row>
    <row r="823" spans="2:53"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row>
    <row r="824" spans="2:53" x14ac:dyDescent="0.35">
      <c r="B824" s="6" t="s">
        <v>385</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row>
    <row r="825" spans="2:53" x14ac:dyDescent="0.35">
      <c r="B825" s="24" t="s">
        <v>429</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row>
    <row r="826" spans="2:53" x14ac:dyDescent="0.35">
      <c r="B826" t="s">
        <v>381</v>
      </c>
      <c r="C826" s="17">
        <v>0.26078503249634999</v>
      </c>
      <c r="D826" s="17">
        <v>0.30876740587608598</v>
      </c>
      <c r="E826" s="17">
        <v>0.22327445789728301</v>
      </c>
      <c r="F826" s="17"/>
      <c r="G826" s="17">
        <v>0.31961548350929098</v>
      </c>
      <c r="H826" s="17">
        <v>0.208359794392564</v>
      </c>
      <c r="I826" s="17">
        <v>0.30862135428884802</v>
      </c>
      <c r="J826" s="17">
        <v>0.26105605540590299</v>
      </c>
      <c r="K826" s="17"/>
      <c r="L826" s="17">
        <v>0.22851086565901901</v>
      </c>
      <c r="M826" s="17">
        <v>0.29761919921774699</v>
      </c>
      <c r="N826" s="17">
        <v>0.253065296671942</v>
      </c>
      <c r="O826" s="17">
        <v>0.26947154785848099</v>
      </c>
      <c r="P826" s="17"/>
      <c r="Q826" s="17">
        <v>0.38535279598282002</v>
      </c>
      <c r="R826" s="17">
        <v>0.26225657746636799</v>
      </c>
      <c r="S826" s="17">
        <v>0.22464798585787499</v>
      </c>
      <c r="T826" s="17">
        <v>0.17880682985409399</v>
      </c>
      <c r="U826" s="17">
        <v>0.21694065561561601</v>
      </c>
      <c r="V826" s="17">
        <v>0.153540843309692</v>
      </c>
      <c r="W826" s="17">
        <v>0.23726767837799501</v>
      </c>
      <c r="X826" s="17">
        <v>0.32753970528845799</v>
      </c>
      <c r="Y826" s="17">
        <v>0.28061872257735199</v>
      </c>
      <c r="Z826" s="17"/>
      <c r="AA826" s="17">
        <v>0.27919815981032498</v>
      </c>
      <c r="AB826" s="17">
        <v>0.26381102270305401</v>
      </c>
      <c r="AC826" s="17">
        <v>0.28644381391961699</v>
      </c>
      <c r="AD826" s="17">
        <v>0.24148760017163601</v>
      </c>
      <c r="AE826" s="17">
        <v>0.31109633511742402</v>
      </c>
      <c r="AF826" s="17"/>
      <c r="AG826" s="17">
        <v>0.27731180073059902</v>
      </c>
      <c r="AH826" s="17">
        <v>0.24254494661791401</v>
      </c>
      <c r="AI826" s="17"/>
      <c r="AJ826" s="17">
        <v>0.18567304280088001</v>
      </c>
      <c r="AK826" s="17">
        <v>0.30197489348783002</v>
      </c>
      <c r="AL826" s="17">
        <v>0.25273710188772502</v>
      </c>
      <c r="AM826" s="17">
        <v>0.28647630200672197</v>
      </c>
      <c r="AN826" s="17"/>
      <c r="AO826" s="17">
        <v>0.26863200515303298</v>
      </c>
      <c r="AP826" s="17">
        <v>0.253152786100514</v>
      </c>
      <c r="AQ826" s="17">
        <v>0.25762001424651199</v>
      </c>
      <c r="AR826" s="17"/>
      <c r="AS826" s="17">
        <v>0.205491606281721</v>
      </c>
      <c r="AT826" s="17">
        <v>0.28229677753215898</v>
      </c>
      <c r="AU826" s="17">
        <v>0.24698948926929601</v>
      </c>
      <c r="AV826" s="17">
        <v>0.191856193399561</v>
      </c>
      <c r="AW826" s="17">
        <v>0.27808105867630001</v>
      </c>
      <c r="AX826" s="17"/>
      <c r="AY826" s="17">
        <v>0.23171671771962901</v>
      </c>
      <c r="AZ826" s="17">
        <v>0.29911350298755601</v>
      </c>
      <c r="BA826" s="17">
        <v>0.26704472140125801</v>
      </c>
    </row>
    <row r="827" spans="2:53" x14ac:dyDescent="0.35">
      <c r="B827" t="s">
        <v>382</v>
      </c>
      <c r="C827" s="17">
        <v>0.65869415686422605</v>
      </c>
      <c r="D827" s="17">
        <v>0.61548701453821297</v>
      </c>
      <c r="E827" s="17">
        <v>0.69247165933593402</v>
      </c>
      <c r="F827" s="17"/>
      <c r="G827" s="17">
        <v>0.63260380012309003</v>
      </c>
      <c r="H827" s="17">
        <v>0.72672230186342002</v>
      </c>
      <c r="I827" s="17">
        <v>0.57535897815706005</v>
      </c>
      <c r="J827" s="17">
        <v>0.67580221705277299</v>
      </c>
      <c r="K827" s="17"/>
      <c r="L827" s="17">
        <v>0.71040155425500295</v>
      </c>
      <c r="M827" s="17">
        <v>0.604987855941019</v>
      </c>
      <c r="N827" s="17">
        <v>0.65900428499784702</v>
      </c>
      <c r="O827" s="17">
        <v>0.64769123871204404</v>
      </c>
      <c r="P827" s="17"/>
      <c r="Q827" s="17">
        <v>0.60235362769607204</v>
      </c>
      <c r="R827" s="17">
        <v>0.64789848341602296</v>
      </c>
      <c r="S827" s="17">
        <v>0.73795463044695497</v>
      </c>
      <c r="T827" s="17">
        <v>0.68096495311796301</v>
      </c>
      <c r="U827" s="17">
        <v>0.69276551294174205</v>
      </c>
      <c r="V827" s="17">
        <v>0.71974465850513003</v>
      </c>
      <c r="W827" s="17">
        <v>0.63441345589095599</v>
      </c>
      <c r="X827" s="17">
        <v>0.67246029471154201</v>
      </c>
      <c r="Y827" s="17">
        <v>0.61641104093278798</v>
      </c>
      <c r="Z827" s="17"/>
      <c r="AA827" s="17">
        <v>0.61458618979683799</v>
      </c>
      <c r="AB827" s="17">
        <v>0.67318729095071805</v>
      </c>
      <c r="AC827" s="17">
        <v>0.64767949319345897</v>
      </c>
      <c r="AD827" s="17">
        <v>0.68229102600255598</v>
      </c>
      <c r="AE827" s="17">
        <v>0.68890366488257604</v>
      </c>
      <c r="AF827" s="17"/>
      <c r="AG827" s="17">
        <v>0.64166758063059104</v>
      </c>
      <c r="AH827" s="17">
        <v>0.67748586546177803</v>
      </c>
      <c r="AI827" s="17"/>
      <c r="AJ827" s="17">
        <v>0.77773770214607396</v>
      </c>
      <c r="AK827" s="17">
        <v>0.64999507875711304</v>
      </c>
      <c r="AL827" s="17">
        <v>0.61333580804994803</v>
      </c>
      <c r="AM827" s="17">
        <v>0.60189587661959398</v>
      </c>
      <c r="AN827" s="17"/>
      <c r="AO827" s="17">
        <v>0.67566776193922495</v>
      </c>
      <c r="AP827" s="17">
        <v>0.65810904926830605</v>
      </c>
      <c r="AQ827" s="17">
        <v>0.65242045285013905</v>
      </c>
      <c r="AR827" s="17"/>
      <c r="AS827" s="17">
        <v>0.70050699999814403</v>
      </c>
      <c r="AT827" s="17">
        <v>0.65544961768495602</v>
      </c>
      <c r="AU827" s="17">
        <v>0.73233738902053003</v>
      </c>
      <c r="AV827" s="17">
        <v>0.66849081214911199</v>
      </c>
      <c r="AW827" s="17">
        <v>0.60015859627845503</v>
      </c>
      <c r="AX827" s="17"/>
      <c r="AY827" s="17">
        <v>0.67280102536184605</v>
      </c>
      <c r="AZ827" s="17">
        <v>0.62100069482084796</v>
      </c>
      <c r="BA827" s="17">
        <v>0.71536201911059505</v>
      </c>
    </row>
    <row r="828" spans="2:53" x14ac:dyDescent="0.35">
      <c r="B828" t="s">
        <v>383</v>
      </c>
      <c r="C828" s="17">
        <v>7.0122799812243397E-2</v>
      </c>
      <c r="D828" s="17">
        <v>6.3690621739091305E-2</v>
      </c>
      <c r="E828" s="17">
        <v>7.5151202503748404E-2</v>
      </c>
      <c r="F828" s="17"/>
      <c r="G828" s="17">
        <v>3.2847366056882599E-2</v>
      </c>
      <c r="H828" s="17">
        <v>6.4917903744015196E-2</v>
      </c>
      <c r="I828" s="17">
        <v>9.5543805564855699E-2</v>
      </c>
      <c r="J828" s="17">
        <v>4.7355101922819803E-2</v>
      </c>
      <c r="K828" s="17"/>
      <c r="L828" s="17">
        <v>5.0175054324209399E-2</v>
      </c>
      <c r="M828" s="17">
        <v>8.4315653482905595E-2</v>
      </c>
      <c r="N828" s="17">
        <v>8.7930418330210605E-2</v>
      </c>
      <c r="O828" s="17">
        <v>6.8387848818972002E-2</v>
      </c>
      <c r="P828" s="17"/>
      <c r="Q828" s="17">
        <v>1.22935763211083E-2</v>
      </c>
      <c r="R828" s="17">
        <v>7.8751206973932605E-2</v>
      </c>
      <c r="S828" s="17">
        <v>3.7397383695170303E-2</v>
      </c>
      <c r="T828" s="17">
        <v>0.140228217027943</v>
      </c>
      <c r="U828" s="17">
        <v>6.6805700214977295E-2</v>
      </c>
      <c r="V828" s="17">
        <v>9.5470429855861794E-2</v>
      </c>
      <c r="W828" s="17">
        <v>9.1332437768758004E-2</v>
      </c>
      <c r="X828" s="17">
        <v>0</v>
      </c>
      <c r="Y828" s="17">
        <v>0.10297023648986101</v>
      </c>
      <c r="Z828" s="17"/>
      <c r="AA828" s="17">
        <v>8.7273864839127399E-2</v>
      </c>
      <c r="AB828" s="17">
        <v>5.6667390453870897E-2</v>
      </c>
      <c r="AC828" s="17">
        <v>5.2381388042481901E-2</v>
      </c>
      <c r="AD828" s="17">
        <v>6.5010987147272103E-2</v>
      </c>
      <c r="AE828" s="17">
        <v>0</v>
      </c>
      <c r="AF828" s="17"/>
      <c r="AG828" s="17">
        <v>6.7976083622350095E-2</v>
      </c>
      <c r="AH828" s="17">
        <v>7.2492064456442906E-2</v>
      </c>
      <c r="AI828" s="17"/>
      <c r="AJ828" s="17">
        <v>2.8864634375102199E-2</v>
      </c>
      <c r="AK828" s="17">
        <v>4.80300277550572E-2</v>
      </c>
      <c r="AL828" s="17">
        <v>0.12554667651113899</v>
      </c>
      <c r="AM828" s="17">
        <v>8.5692589960303406E-2</v>
      </c>
      <c r="AN828" s="17"/>
      <c r="AO828" s="17">
        <v>4.9178027223205197E-2</v>
      </c>
      <c r="AP828" s="17">
        <v>8.8738164631180005E-2</v>
      </c>
      <c r="AQ828" s="17">
        <v>7.3452727967724799E-2</v>
      </c>
      <c r="AR828" s="17"/>
      <c r="AS828" s="17">
        <v>8.2656959746987502E-2</v>
      </c>
      <c r="AT828" s="17">
        <v>5.2987368474379903E-2</v>
      </c>
      <c r="AU828" s="17">
        <v>0</v>
      </c>
      <c r="AV828" s="17">
        <v>0.13965299445132801</v>
      </c>
      <c r="AW828" s="17">
        <v>0.10861548468316801</v>
      </c>
      <c r="AX828" s="17"/>
      <c r="AY828" s="17">
        <v>7.5325148811805895E-2</v>
      </c>
      <c r="AZ828" s="17">
        <v>7.3125736391600193E-2</v>
      </c>
      <c r="BA828" s="17">
        <v>0</v>
      </c>
    </row>
    <row r="829" spans="2:53" x14ac:dyDescent="0.35">
      <c r="B829" t="s">
        <v>384</v>
      </c>
      <c r="C829" s="17">
        <v>1.0398010827180001E-2</v>
      </c>
      <c r="D829" s="17">
        <v>1.2054957846609499E-2</v>
      </c>
      <c r="E829" s="17">
        <v>9.1026802630345405E-3</v>
      </c>
      <c r="F829" s="17"/>
      <c r="G829" s="17">
        <v>1.4933350310736501E-2</v>
      </c>
      <c r="H829" s="17">
        <v>0</v>
      </c>
      <c r="I829" s="17">
        <v>2.0475861989235799E-2</v>
      </c>
      <c r="J829" s="17">
        <v>1.5786625618504201E-2</v>
      </c>
      <c r="K829" s="17"/>
      <c r="L829" s="17">
        <v>1.0912525761769E-2</v>
      </c>
      <c r="M829" s="17">
        <v>1.3077291358328601E-2</v>
      </c>
      <c r="N829" s="17">
        <v>0</v>
      </c>
      <c r="O829" s="17">
        <v>1.4449364610503401E-2</v>
      </c>
      <c r="P829" s="17"/>
      <c r="Q829" s="17">
        <v>0</v>
      </c>
      <c r="R829" s="17">
        <v>1.1093732143676699E-2</v>
      </c>
      <c r="S829" s="17">
        <v>0</v>
      </c>
      <c r="T829" s="17">
        <v>0</v>
      </c>
      <c r="U829" s="17">
        <v>2.3488131227664501E-2</v>
      </c>
      <c r="V829" s="17">
        <v>3.1244068329315901E-2</v>
      </c>
      <c r="W829" s="17">
        <v>3.6986427962290902E-2</v>
      </c>
      <c r="X829" s="17">
        <v>0</v>
      </c>
      <c r="Y829" s="17">
        <v>0</v>
      </c>
      <c r="Z829" s="17"/>
      <c r="AA829" s="17">
        <v>1.89417855537099E-2</v>
      </c>
      <c r="AB829" s="17">
        <v>6.3342958923574104E-3</v>
      </c>
      <c r="AC829" s="17">
        <v>1.3495304844442399E-2</v>
      </c>
      <c r="AD829" s="17">
        <v>1.12103866785364E-2</v>
      </c>
      <c r="AE829" s="17">
        <v>0</v>
      </c>
      <c r="AF829" s="17"/>
      <c r="AG829" s="17">
        <v>1.3044535016460501E-2</v>
      </c>
      <c r="AH829" s="17">
        <v>7.4771234638660597E-3</v>
      </c>
      <c r="AI829" s="17"/>
      <c r="AJ829" s="17">
        <v>7.7246206779437799E-3</v>
      </c>
      <c r="AK829" s="17">
        <v>0</v>
      </c>
      <c r="AL829" s="17">
        <v>8.3804135511879301E-3</v>
      </c>
      <c r="AM829" s="17">
        <v>2.5935231413380899E-2</v>
      </c>
      <c r="AN829" s="17"/>
      <c r="AO829" s="17">
        <v>6.5222056845363396E-3</v>
      </c>
      <c r="AP829" s="17">
        <v>0</v>
      </c>
      <c r="AQ829" s="17">
        <v>1.65068049356248E-2</v>
      </c>
      <c r="AR829" s="17"/>
      <c r="AS829" s="17">
        <v>1.1344433973147E-2</v>
      </c>
      <c r="AT829" s="17">
        <v>9.2662363085058794E-3</v>
      </c>
      <c r="AU829" s="17">
        <v>2.0673121710174699E-2</v>
      </c>
      <c r="AV829" s="17">
        <v>0</v>
      </c>
      <c r="AW829" s="17">
        <v>1.3144860362077401E-2</v>
      </c>
      <c r="AX829" s="17"/>
      <c r="AY829" s="17">
        <v>2.01571081067187E-2</v>
      </c>
      <c r="AZ829" s="17">
        <v>6.7600657999967E-3</v>
      </c>
      <c r="BA829" s="17">
        <v>1.75932594881466E-2</v>
      </c>
    </row>
    <row r="830" spans="2:53" x14ac:dyDescent="0.35">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row>
    <row r="831" spans="2:53" x14ac:dyDescent="0.35">
      <c r="B831" s="6" t="s">
        <v>388</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row>
    <row r="832" spans="2:53" x14ac:dyDescent="0.35">
      <c r="B832" s="24" t="s">
        <v>429</v>
      </c>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row>
    <row r="833" spans="2:53" x14ac:dyDescent="0.35">
      <c r="B833" t="s">
        <v>386</v>
      </c>
      <c r="C833" s="17">
        <v>0.68415462093238999</v>
      </c>
      <c r="D833" s="17">
        <v>0.70613384490406295</v>
      </c>
      <c r="E833" s="17">
        <v>0.66703623239361998</v>
      </c>
      <c r="F833" s="17"/>
      <c r="G833" s="17">
        <v>0.77830165757927205</v>
      </c>
      <c r="H833" s="17">
        <v>0.68928177844754002</v>
      </c>
      <c r="I833" s="17">
        <v>0.63746911553742802</v>
      </c>
      <c r="J833" s="17">
        <v>0.71807082876566097</v>
      </c>
      <c r="K833" s="17"/>
      <c r="L833" s="17">
        <v>0.71295820278706901</v>
      </c>
      <c r="M833" s="17">
        <v>0.65754011837391602</v>
      </c>
      <c r="N833" s="17">
        <v>0.68283869077683801</v>
      </c>
      <c r="O833" s="17">
        <v>0.67512238408369296</v>
      </c>
      <c r="P833" s="17"/>
      <c r="Q833" s="17">
        <v>0.67801015850445601</v>
      </c>
      <c r="R833" s="17">
        <v>0.61692658084254703</v>
      </c>
      <c r="S833" s="17">
        <v>0.64613922167682303</v>
      </c>
      <c r="T833" s="17">
        <v>0.70262023912372396</v>
      </c>
      <c r="U833" s="17">
        <v>0.719445960025897</v>
      </c>
      <c r="V833" s="17">
        <v>0.70448075704569801</v>
      </c>
      <c r="W833" s="17">
        <v>0.67560992349436499</v>
      </c>
      <c r="X833" s="17">
        <v>0.74333079168438598</v>
      </c>
      <c r="Y833" s="17">
        <v>0.741266673297302</v>
      </c>
      <c r="Z833" s="17"/>
      <c r="AA833" s="17">
        <v>0.66492377173364703</v>
      </c>
      <c r="AB833" s="17">
        <v>0.68309312658207</v>
      </c>
      <c r="AC833" s="17">
        <v>0.69711716247333699</v>
      </c>
      <c r="AD833" s="17">
        <v>0.71363946735595796</v>
      </c>
      <c r="AE833" s="17">
        <v>0.80578637252809304</v>
      </c>
      <c r="AF833" s="17"/>
      <c r="AG833" s="17">
        <v>0.71962376693899199</v>
      </c>
      <c r="AH833" s="17">
        <v>0.645130416579065</v>
      </c>
      <c r="AI833" s="17"/>
      <c r="AJ833" s="17">
        <v>0.72776899419657304</v>
      </c>
      <c r="AK833" s="17">
        <v>0.68230060216543598</v>
      </c>
      <c r="AL833" s="17">
        <v>0.61572090347198405</v>
      </c>
      <c r="AM833" s="17">
        <v>0.70332722707631901</v>
      </c>
      <c r="AN833" s="17"/>
      <c r="AO833" s="17">
        <v>0.68181823101448202</v>
      </c>
      <c r="AP833" s="17">
        <v>0.65934707726272801</v>
      </c>
      <c r="AQ833" s="17">
        <v>0.69084256426285495</v>
      </c>
      <c r="AR833" s="17"/>
      <c r="AS833" s="17">
        <v>0.66125660797104902</v>
      </c>
      <c r="AT833" s="17">
        <v>0.69190253618395403</v>
      </c>
      <c r="AU833" s="17">
        <v>0.71090758987067104</v>
      </c>
      <c r="AV833" s="17">
        <v>0.73840197871958502</v>
      </c>
      <c r="AW833" s="17">
        <v>0.65830323501133703</v>
      </c>
      <c r="AX833" s="17"/>
      <c r="AY833" s="17">
        <v>0.67409489621659502</v>
      </c>
      <c r="AZ833" s="17">
        <v>0.68327934511914701</v>
      </c>
      <c r="BA833" s="17">
        <v>0.73058912869889303</v>
      </c>
    </row>
    <row r="834" spans="2:53" x14ac:dyDescent="0.35">
      <c r="B834" t="s">
        <v>387</v>
      </c>
      <c r="C834" s="17">
        <v>0.22769987708413</v>
      </c>
      <c r="D834" s="17">
        <v>0.196196582708869</v>
      </c>
      <c r="E834" s="17">
        <v>0.252236031502592</v>
      </c>
      <c r="F834" s="17"/>
      <c r="G834" s="17">
        <v>0.14019932820028899</v>
      </c>
      <c r="H834" s="17">
        <v>0.22385697745984801</v>
      </c>
      <c r="I834" s="17">
        <v>0.26695191944282998</v>
      </c>
      <c r="J834" s="17">
        <v>0.20574374790847699</v>
      </c>
      <c r="K834" s="17"/>
      <c r="L834" s="17">
        <v>0.210457140725895</v>
      </c>
      <c r="M834" s="17">
        <v>0.25219723964311802</v>
      </c>
      <c r="N834" s="17">
        <v>0.21620330834602799</v>
      </c>
      <c r="O834" s="17">
        <v>0.232254773684479</v>
      </c>
      <c r="P834" s="17"/>
      <c r="Q834" s="17">
        <v>0.22274079633086599</v>
      </c>
      <c r="R834" s="17">
        <v>0.304025714341565</v>
      </c>
      <c r="S834" s="17">
        <v>0.24154384940073201</v>
      </c>
      <c r="T834" s="17">
        <v>0.17758626602400801</v>
      </c>
      <c r="U834" s="17">
        <v>0.187309562549134</v>
      </c>
      <c r="V834" s="17">
        <v>0.20321396132283301</v>
      </c>
      <c r="W834" s="17">
        <v>0.249586015805286</v>
      </c>
      <c r="X834" s="17">
        <v>0.22009012117687099</v>
      </c>
      <c r="Y834" s="17">
        <v>0.20282174570768399</v>
      </c>
      <c r="Z834" s="17"/>
      <c r="AA834" s="17">
        <v>0.22124019810961201</v>
      </c>
      <c r="AB834" s="17">
        <v>0.23950687195218201</v>
      </c>
      <c r="AC834" s="17">
        <v>0.22015763156627099</v>
      </c>
      <c r="AD834" s="17">
        <v>0.18750245967847101</v>
      </c>
      <c r="AE834" s="17">
        <v>0.19421362747190701</v>
      </c>
      <c r="AF834" s="17"/>
      <c r="AG834" s="17">
        <v>0.20934493601734699</v>
      </c>
      <c r="AH834" s="17">
        <v>0.24789452656765701</v>
      </c>
      <c r="AI834" s="17"/>
      <c r="AJ834" s="17">
        <v>0.14972170441420299</v>
      </c>
      <c r="AK834" s="17">
        <v>0.244791436635696</v>
      </c>
      <c r="AL834" s="17">
        <v>0.292171162027756</v>
      </c>
      <c r="AM834" s="17">
        <v>0.22450333735870401</v>
      </c>
      <c r="AN834" s="17"/>
      <c r="AO834" s="17">
        <v>0.21528151331961501</v>
      </c>
      <c r="AP834" s="17">
        <v>0.256147096952688</v>
      </c>
      <c r="AQ834" s="17">
        <v>0.22530681904820099</v>
      </c>
      <c r="AR834" s="17"/>
      <c r="AS834" s="17">
        <v>0.25658241195883102</v>
      </c>
      <c r="AT834" s="17">
        <v>0.224276559071905</v>
      </c>
      <c r="AU834" s="17">
        <v>0.22328537406916599</v>
      </c>
      <c r="AV834" s="17">
        <v>0.13268842407283299</v>
      </c>
      <c r="AW834" s="17">
        <v>0.17800950237666499</v>
      </c>
      <c r="AX834" s="17"/>
      <c r="AY834" s="17">
        <v>0.22430111057025801</v>
      </c>
      <c r="AZ834" s="17">
        <v>0.221834423489049</v>
      </c>
      <c r="BA834" s="17">
        <v>0.229605484519988</v>
      </c>
    </row>
    <row r="835" spans="2:53" x14ac:dyDescent="0.35">
      <c r="B835" t="s">
        <v>92</v>
      </c>
      <c r="C835" s="17">
        <v>8.8145501983480506E-2</v>
      </c>
      <c r="D835" s="17">
        <v>9.7669572387067805E-2</v>
      </c>
      <c r="E835" s="17">
        <v>8.0727736103788E-2</v>
      </c>
      <c r="F835" s="17"/>
      <c r="G835" s="17">
        <v>8.1499014220439106E-2</v>
      </c>
      <c r="H835" s="17">
        <v>8.6861244092612602E-2</v>
      </c>
      <c r="I835" s="17">
        <v>9.5578965019741405E-2</v>
      </c>
      <c r="J835" s="17">
        <v>7.61854233258622E-2</v>
      </c>
      <c r="K835" s="17"/>
      <c r="L835" s="17">
        <v>7.6584656487035704E-2</v>
      </c>
      <c r="M835" s="17">
        <v>9.0262641982965797E-2</v>
      </c>
      <c r="N835" s="17">
        <v>0.100958000877134</v>
      </c>
      <c r="O835" s="17">
        <v>9.2622842231828095E-2</v>
      </c>
      <c r="P835" s="17"/>
      <c r="Q835" s="17">
        <v>9.9249045164678501E-2</v>
      </c>
      <c r="R835" s="17">
        <v>7.9047704815887798E-2</v>
      </c>
      <c r="S835" s="17">
        <v>0.11231692892244501</v>
      </c>
      <c r="T835" s="17">
        <v>0.11979349485226801</v>
      </c>
      <c r="U835" s="17">
        <v>9.3244477424969094E-2</v>
      </c>
      <c r="V835" s="17">
        <v>9.2305281631469199E-2</v>
      </c>
      <c r="W835" s="17">
        <v>7.4804060700349007E-2</v>
      </c>
      <c r="X835" s="17">
        <v>3.6579087138742798E-2</v>
      </c>
      <c r="Y835" s="17">
        <v>5.5911580995014802E-2</v>
      </c>
      <c r="Z835" s="17"/>
      <c r="AA835" s="17">
        <v>0.113836030156742</v>
      </c>
      <c r="AB835" s="17">
        <v>7.7400001465748006E-2</v>
      </c>
      <c r="AC835" s="17">
        <v>8.2725205960391401E-2</v>
      </c>
      <c r="AD835" s="17">
        <v>9.88580729655711E-2</v>
      </c>
      <c r="AE835" s="17">
        <v>0</v>
      </c>
      <c r="AF835" s="17"/>
      <c r="AG835" s="17">
        <v>7.1031297043660901E-2</v>
      </c>
      <c r="AH835" s="17">
        <v>0.106975056853279</v>
      </c>
      <c r="AI835" s="17"/>
      <c r="AJ835" s="17">
        <v>0.122509301389223</v>
      </c>
      <c r="AK835" s="17">
        <v>7.2907961198867999E-2</v>
      </c>
      <c r="AL835" s="17">
        <v>9.2107934500260599E-2</v>
      </c>
      <c r="AM835" s="17">
        <v>7.2169435564977596E-2</v>
      </c>
      <c r="AN835" s="17"/>
      <c r="AO835" s="17">
        <v>0.102900255665903</v>
      </c>
      <c r="AP835" s="17">
        <v>8.4505825784584196E-2</v>
      </c>
      <c r="AQ835" s="17">
        <v>8.3850616688943599E-2</v>
      </c>
      <c r="AR835" s="17"/>
      <c r="AS835" s="17">
        <v>8.2160980070119405E-2</v>
      </c>
      <c r="AT835" s="17">
        <v>8.3820904744140695E-2</v>
      </c>
      <c r="AU835" s="17">
        <v>6.5807036060163804E-2</v>
      </c>
      <c r="AV835" s="17">
        <v>0.12890959720758199</v>
      </c>
      <c r="AW835" s="17">
        <v>0.16368726261199801</v>
      </c>
      <c r="AX835" s="17"/>
      <c r="AY835" s="17">
        <v>0.101603993213146</v>
      </c>
      <c r="AZ835" s="17">
        <v>9.4886231391803605E-2</v>
      </c>
      <c r="BA835" s="17">
        <v>3.9805386781118599E-2</v>
      </c>
    </row>
    <row r="836" spans="2:53" x14ac:dyDescent="0.35">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row>
    <row r="837" spans="2:53" x14ac:dyDescent="0.35">
      <c r="B837" s="6" t="s">
        <v>391</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row>
    <row r="838" spans="2:53" x14ac:dyDescent="0.35">
      <c r="B838" s="24" t="s">
        <v>392</v>
      </c>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row>
    <row r="839" spans="2:53" x14ac:dyDescent="0.35">
      <c r="B839" t="s">
        <v>389</v>
      </c>
      <c r="C839" s="17">
        <v>0.49078103026132702</v>
      </c>
      <c r="D839" s="17">
        <v>0.47800628902303899</v>
      </c>
      <c r="E839" s="17">
        <v>0.49852006775232899</v>
      </c>
      <c r="F839" s="17"/>
      <c r="G839" s="17">
        <v>0.66683478941664398</v>
      </c>
      <c r="H839" s="17">
        <v>0.55337792369773697</v>
      </c>
      <c r="I839" s="17">
        <v>0.436632170440863</v>
      </c>
      <c r="J839" s="17">
        <v>0.31840991372605698</v>
      </c>
      <c r="K839" s="17"/>
      <c r="L839" s="17">
        <v>0.45385269686400598</v>
      </c>
      <c r="M839" s="17">
        <v>0.56787193809280601</v>
      </c>
      <c r="N839" s="17">
        <v>0.493020853245216</v>
      </c>
      <c r="O839" s="17">
        <v>0.436619381477311</v>
      </c>
      <c r="P839" s="17"/>
      <c r="Q839" s="17">
        <v>0.50111332706052103</v>
      </c>
      <c r="R839" s="17">
        <v>0.53293346388739304</v>
      </c>
      <c r="S839" s="17">
        <v>0.44541152019367802</v>
      </c>
      <c r="T839" s="17">
        <v>0.22078359323541999</v>
      </c>
      <c r="U839" s="17">
        <v>0.50390761795672301</v>
      </c>
      <c r="V839" s="17">
        <v>0.542529249658947</v>
      </c>
      <c r="W839" s="17">
        <v>0.58144307216034996</v>
      </c>
      <c r="X839" s="17">
        <v>0.67406437000214403</v>
      </c>
      <c r="Y839" s="17">
        <v>0.43390950445501297</v>
      </c>
      <c r="Z839" s="17"/>
      <c r="AA839" s="17">
        <v>0.421325388333115</v>
      </c>
      <c r="AB839" s="17">
        <v>0.54079057068112502</v>
      </c>
      <c r="AC839" s="17">
        <v>0.531223254294935</v>
      </c>
      <c r="AD839" s="17">
        <v>0.40470888532035298</v>
      </c>
      <c r="AE839" s="17">
        <v>1</v>
      </c>
      <c r="AF839" s="17"/>
      <c r="AG839" s="17">
        <v>0.49115263918964802</v>
      </c>
      <c r="AH839" s="17">
        <v>0.49043575537804801</v>
      </c>
      <c r="AI839" s="17"/>
      <c r="AJ839" s="17">
        <v>0.68838202808071303</v>
      </c>
      <c r="AK839" s="17">
        <v>0.508623464101989</v>
      </c>
      <c r="AL839" s="17">
        <v>0.51849293402019003</v>
      </c>
      <c r="AM839" s="17">
        <v>0.32596018154825201</v>
      </c>
      <c r="AN839" s="17"/>
      <c r="AO839" s="17">
        <v>0.56368147973497795</v>
      </c>
      <c r="AP839" s="17">
        <v>0.44052400014910797</v>
      </c>
      <c r="AQ839" s="17">
        <v>0.48075304001385299</v>
      </c>
      <c r="AR839" s="17"/>
      <c r="AS839" s="17">
        <v>0.508740338482365</v>
      </c>
      <c r="AT839" s="17">
        <v>0.43742285645846701</v>
      </c>
      <c r="AU839" s="17">
        <v>0.29867218756856301</v>
      </c>
      <c r="AV839" s="17">
        <v>0</v>
      </c>
      <c r="AW839" s="17">
        <v>0.85360437559193902</v>
      </c>
      <c r="AX839" s="17"/>
      <c r="AY839" s="17">
        <v>0.62663258459020399</v>
      </c>
      <c r="AZ839" s="17">
        <v>0.47847847918029002</v>
      </c>
      <c r="BA839" s="17">
        <v>0.51268663504836498</v>
      </c>
    </row>
    <row r="840" spans="2:53" x14ac:dyDescent="0.35">
      <c r="B840" t="s">
        <v>390</v>
      </c>
      <c r="C840" s="17">
        <v>0.47708435978227698</v>
      </c>
      <c r="D840" s="17">
        <v>0.49891342908249597</v>
      </c>
      <c r="E840" s="17">
        <v>0.46386014000694897</v>
      </c>
      <c r="F840" s="17"/>
      <c r="G840" s="17">
        <v>0.33316521058335602</v>
      </c>
      <c r="H840" s="17">
        <v>0.42695082652661898</v>
      </c>
      <c r="I840" s="17">
        <v>0.52647376061359596</v>
      </c>
      <c r="J840" s="17">
        <v>0.59201065251327201</v>
      </c>
      <c r="K840" s="17"/>
      <c r="L840" s="17">
        <v>0.52047772360740197</v>
      </c>
      <c r="M840" s="17">
        <v>0.37521083711744702</v>
      </c>
      <c r="N840" s="17">
        <v>0.50697914675478395</v>
      </c>
      <c r="O840" s="17">
        <v>0.53205472328783698</v>
      </c>
      <c r="P840" s="17"/>
      <c r="Q840" s="17">
        <v>0.49888667293947903</v>
      </c>
      <c r="R840" s="17">
        <v>0.46706653611260701</v>
      </c>
      <c r="S840" s="17">
        <v>0.31282205807441599</v>
      </c>
      <c r="T840" s="17">
        <v>0.77921640676458004</v>
      </c>
      <c r="U840" s="17">
        <v>0.49609238204327699</v>
      </c>
      <c r="V840" s="17">
        <v>0.457470750341053</v>
      </c>
      <c r="W840" s="17">
        <v>0.34798597061508502</v>
      </c>
      <c r="X840" s="17">
        <v>0.32593562999785503</v>
      </c>
      <c r="Y840" s="17">
        <v>0.56609049554498703</v>
      </c>
      <c r="Z840" s="17"/>
      <c r="AA840" s="17">
        <v>0.53790273113932996</v>
      </c>
      <c r="AB840" s="17">
        <v>0.45920942931887498</v>
      </c>
      <c r="AC840" s="17">
        <v>0.43565079455779498</v>
      </c>
      <c r="AD840" s="17">
        <v>0.52751401395249597</v>
      </c>
      <c r="AE840" s="17">
        <v>0</v>
      </c>
      <c r="AF840" s="17"/>
      <c r="AG840" s="17">
        <v>0.460205898316492</v>
      </c>
      <c r="AH840" s="17">
        <v>0.49276673006027599</v>
      </c>
      <c r="AI840" s="17"/>
      <c r="AJ840" s="17">
        <v>0.31161797191928697</v>
      </c>
      <c r="AK840" s="17">
        <v>0.464679827305571</v>
      </c>
      <c r="AL840" s="17">
        <v>0.42075763337955702</v>
      </c>
      <c r="AM840" s="17">
        <v>0.64660116903812004</v>
      </c>
      <c r="AN840" s="17"/>
      <c r="AO840" s="17">
        <v>0.40602234859675002</v>
      </c>
      <c r="AP840" s="17">
        <v>0.52384021162847705</v>
      </c>
      <c r="AQ840" s="17">
        <v>0.48786563848519598</v>
      </c>
      <c r="AR840" s="17"/>
      <c r="AS840" s="17">
        <v>0.44523165249135599</v>
      </c>
      <c r="AT840" s="17">
        <v>0.52028672439610502</v>
      </c>
      <c r="AU840" s="17">
        <v>0.70132781243143705</v>
      </c>
      <c r="AV840" s="17">
        <v>1</v>
      </c>
      <c r="AW840" s="17">
        <v>0.146395624408061</v>
      </c>
      <c r="AX840" s="17"/>
      <c r="AY840" s="17">
        <v>0.32477170594976301</v>
      </c>
      <c r="AZ840" s="17">
        <v>0.490231226627172</v>
      </c>
      <c r="BA840" s="17">
        <v>0.48731336495163502</v>
      </c>
    </row>
    <row r="841" spans="2:53" x14ac:dyDescent="0.35">
      <c r="B841" t="s">
        <v>92</v>
      </c>
      <c r="C841" s="17">
        <v>3.2134609956395402E-2</v>
      </c>
      <c r="D841" s="17">
        <v>2.3080281894464399E-2</v>
      </c>
      <c r="E841" s="17">
        <v>3.7619792240721699E-2</v>
      </c>
      <c r="F841" s="17"/>
      <c r="G841" s="17">
        <v>0</v>
      </c>
      <c r="H841" s="17">
        <v>1.9671249775643902E-2</v>
      </c>
      <c r="I841" s="17">
        <v>3.6894068945541002E-2</v>
      </c>
      <c r="J841" s="17">
        <v>8.9579433760670193E-2</v>
      </c>
      <c r="K841" s="17"/>
      <c r="L841" s="17">
        <v>2.56695795285924E-2</v>
      </c>
      <c r="M841" s="17">
        <v>5.69172247897477E-2</v>
      </c>
      <c r="N841" s="17">
        <v>0</v>
      </c>
      <c r="O841" s="17">
        <v>3.1325895234852297E-2</v>
      </c>
      <c r="P841" s="17"/>
      <c r="Q841" s="17">
        <v>0</v>
      </c>
      <c r="R841" s="17">
        <v>0</v>
      </c>
      <c r="S841" s="17">
        <v>0.24176642173190499</v>
      </c>
      <c r="T841" s="17">
        <v>0</v>
      </c>
      <c r="U841" s="17">
        <v>0</v>
      </c>
      <c r="V841" s="17">
        <v>0</v>
      </c>
      <c r="W841" s="17">
        <v>7.0570957224564398E-2</v>
      </c>
      <c r="X841" s="17">
        <v>0</v>
      </c>
      <c r="Y841" s="17">
        <v>0</v>
      </c>
      <c r="Z841" s="17"/>
      <c r="AA841" s="17">
        <v>4.0771880527554802E-2</v>
      </c>
      <c r="AB841" s="17">
        <v>0</v>
      </c>
      <c r="AC841" s="17">
        <v>3.3125951147270398E-2</v>
      </c>
      <c r="AD841" s="17">
        <v>6.7777100727151193E-2</v>
      </c>
      <c r="AE841" s="17">
        <v>0</v>
      </c>
      <c r="AF841" s="17"/>
      <c r="AG841" s="17">
        <v>4.8641462493860199E-2</v>
      </c>
      <c r="AH841" s="17">
        <v>1.67975145616759E-2</v>
      </c>
      <c r="AI841" s="17"/>
      <c r="AJ841" s="17">
        <v>0</v>
      </c>
      <c r="AK841" s="17">
        <v>2.6696708592439999E-2</v>
      </c>
      <c r="AL841" s="17">
        <v>6.0749432600253103E-2</v>
      </c>
      <c r="AM841" s="17">
        <v>2.7438649413628301E-2</v>
      </c>
      <c r="AN841" s="17"/>
      <c r="AO841" s="17">
        <v>3.0296171668271501E-2</v>
      </c>
      <c r="AP841" s="17">
        <v>3.5635788222414498E-2</v>
      </c>
      <c r="AQ841" s="17">
        <v>3.1381321500950403E-2</v>
      </c>
      <c r="AR841" s="17"/>
      <c r="AS841" s="17">
        <v>4.6028009026279501E-2</v>
      </c>
      <c r="AT841" s="17">
        <v>4.2290419145427603E-2</v>
      </c>
      <c r="AU841" s="17">
        <v>0</v>
      </c>
      <c r="AV841" s="17">
        <v>0</v>
      </c>
      <c r="AW841" s="17">
        <v>0</v>
      </c>
      <c r="AX841" s="17"/>
      <c r="AY841" s="17">
        <v>4.8595709460033901E-2</v>
      </c>
      <c r="AZ841" s="17">
        <v>3.1290294192538502E-2</v>
      </c>
      <c r="BA841" s="17">
        <v>0</v>
      </c>
    </row>
    <row r="842" spans="2:53" x14ac:dyDescent="0.35">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row>
    <row r="843" spans="2:53" x14ac:dyDescent="0.35">
      <c r="B843" s="6" t="s">
        <v>398</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row>
    <row r="844" spans="2:53" x14ac:dyDescent="0.35">
      <c r="B844" s="24" t="s">
        <v>84</v>
      </c>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row>
    <row r="845" spans="2:53" x14ac:dyDescent="0.35">
      <c r="B845" t="s">
        <v>393</v>
      </c>
      <c r="C845" s="17">
        <v>7.6542466173835699E-2</v>
      </c>
      <c r="D845" s="17">
        <v>7.3419640123875002E-2</v>
      </c>
      <c r="E845" s="17">
        <v>7.9662215937649994E-2</v>
      </c>
      <c r="F845" s="17"/>
      <c r="G845" s="17">
        <v>0.116285278050216</v>
      </c>
      <c r="H845" s="17">
        <v>7.2320319300563096E-2</v>
      </c>
      <c r="I845" s="17">
        <v>7.5722410765694206E-2</v>
      </c>
      <c r="J845" s="17">
        <v>5.1850625130938702E-2</v>
      </c>
      <c r="K845" s="17"/>
      <c r="L845" s="17">
        <v>0.10166252447970001</v>
      </c>
      <c r="M845" s="17">
        <v>6.2665987243616994E-2</v>
      </c>
      <c r="N845" s="17">
        <v>5.3764429647724599E-2</v>
      </c>
      <c r="O845" s="17">
        <v>8.0195183298602604E-2</v>
      </c>
      <c r="P845" s="17"/>
      <c r="Q845" s="17">
        <v>9.8573653450110196E-2</v>
      </c>
      <c r="R845" s="17">
        <v>9.8288720410795699E-2</v>
      </c>
      <c r="S845" s="17">
        <v>8.3111954534776905E-2</v>
      </c>
      <c r="T845" s="17">
        <v>2.1189504192936099E-2</v>
      </c>
      <c r="U845" s="17">
        <v>8.4667727443033997E-2</v>
      </c>
      <c r="V845" s="17">
        <v>0.120551962465968</v>
      </c>
      <c r="W845" s="17">
        <v>1.9909965334354102E-2</v>
      </c>
      <c r="X845" s="17">
        <v>5.05923057260367E-2</v>
      </c>
      <c r="Y845" s="17">
        <v>7.2449128146137895E-2</v>
      </c>
      <c r="Z845" s="17"/>
      <c r="AA845" s="17">
        <v>8.6785603760347996E-2</v>
      </c>
      <c r="AB845" s="17">
        <v>9.0354608207241102E-2</v>
      </c>
      <c r="AC845" s="17">
        <v>7.0709959185979707E-2</v>
      </c>
      <c r="AD845" s="17">
        <v>8.6618481757696597E-2</v>
      </c>
      <c r="AE845" s="17">
        <v>0</v>
      </c>
      <c r="AF845" s="17"/>
      <c r="AG845" s="17">
        <v>8.8131384511752994E-2</v>
      </c>
      <c r="AH845" s="17">
        <v>6.3874328136041297E-2</v>
      </c>
      <c r="AI845" s="17"/>
      <c r="AJ845" s="17">
        <v>9.7237841621838003E-2</v>
      </c>
      <c r="AK845" s="17">
        <v>7.2676309737936803E-2</v>
      </c>
      <c r="AL845" s="17">
        <v>7.0900988022739406E-2</v>
      </c>
      <c r="AM845" s="17">
        <v>6.7427552005418195E-2</v>
      </c>
      <c r="AN845" s="17"/>
      <c r="AO845" s="17">
        <v>0.114586188377246</v>
      </c>
      <c r="AP845" s="17">
        <v>6.7688745159432406E-2</v>
      </c>
      <c r="AQ845" s="17">
        <v>6.1383053503832399E-2</v>
      </c>
      <c r="AR845" s="17"/>
      <c r="AS845" s="17">
        <v>9.3848037858155806E-2</v>
      </c>
      <c r="AT845" s="17">
        <v>5.5994625309288303E-2</v>
      </c>
      <c r="AU845" s="17">
        <v>8.8365404030117806E-2</v>
      </c>
      <c r="AV845" s="17">
        <v>0</v>
      </c>
      <c r="AW845" s="17">
        <v>7.1409859292538805E-2</v>
      </c>
      <c r="AX845" s="17"/>
      <c r="AY845" s="17">
        <v>0.106783094507604</v>
      </c>
      <c r="AZ845" s="17">
        <v>6.3811517629109193E-2</v>
      </c>
      <c r="BA845" s="17">
        <v>9.3330009172903697E-2</v>
      </c>
    </row>
    <row r="846" spans="2:53" x14ac:dyDescent="0.35">
      <c r="B846" t="s">
        <v>394</v>
      </c>
      <c r="C846" s="17">
        <v>0.35466716607089899</v>
      </c>
      <c r="D846" s="17">
        <v>0.35908301781582702</v>
      </c>
      <c r="E846" s="17">
        <v>0.35025566436767502</v>
      </c>
      <c r="F846" s="17"/>
      <c r="G846" s="17">
        <v>0.47196358261148402</v>
      </c>
      <c r="H846" s="17">
        <v>0.349705433585349</v>
      </c>
      <c r="I846" s="17">
        <v>0.321042001729413</v>
      </c>
      <c r="J846" s="17">
        <v>0.34741451655410699</v>
      </c>
      <c r="K846" s="17"/>
      <c r="L846" s="17">
        <v>0.344995244724214</v>
      </c>
      <c r="M846" s="17">
        <v>0.33245988499498302</v>
      </c>
      <c r="N846" s="17">
        <v>0.415462175589209</v>
      </c>
      <c r="O846" s="17">
        <v>0.33612747373244201</v>
      </c>
      <c r="P846" s="17"/>
      <c r="Q846" s="17">
        <v>0.35476248631839302</v>
      </c>
      <c r="R846" s="17">
        <v>0.29410428349430301</v>
      </c>
      <c r="S846" s="17">
        <v>0.31316050516372301</v>
      </c>
      <c r="T846" s="17">
        <v>0.33870105918631099</v>
      </c>
      <c r="U846" s="17">
        <v>0.30246280404939302</v>
      </c>
      <c r="V846" s="17">
        <v>0.46038931162061902</v>
      </c>
      <c r="W846" s="17">
        <v>0.34373828808745399</v>
      </c>
      <c r="X846" s="17">
        <v>0.41509225503171998</v>
      </c>
      <c r="Y846" s="17">
        <v>0.39999989841272798</v>
      </c>
      <c r="Z846" s="17"/>
      <c r="AA846" s="17">
        <v>0.36021927105064699</v>
      </c>
      <c r="AB846" s="17">
        <v>0.356196272448702</v>
      </c>
      <c r="AC846" s="17">
        <v>0.35087993494140801</v>
      </c>
      <c r="AD846" s="17">
        <v>0.36704500258929501</v>
      </c>
      <c r="AE846" s="17">
        <v>0.37161918806400002</v>
      </c>
      <c r="AF846" s="17"/>
      <c r="AG846" s="17">
        <v>0.36832211099552298</v>
      </c>
      <c r="AH846" s="17">
        <v>0.33974060242106902</v>
      </c>
      <c r="AI846" s="17"/>
      <c r="AJ846" s="17">
        <v>0.38647023729597701</v>
      </c>
      <c r="AK846" s="17">
        <v>0.36023800569924802</v>
      </c>
      <c r="AL846" s="17">
        <v>0.35839463854498799</v>
      </c>
      <c r="AM846" s="17">
        <v>0.31743861984499899</v>
      </c>
      <c r="AN846" s="17"/>
      <c r="AO846" s="17">
        <v>0.37476753195211399</v>
      </c>
      <c r="AP846" s="17">
        <v>0.34330255984319202</v>
      </c>
      <c r="AQ846" s="17">
        <v>0.352350882222569</v>
      </c>
      <c r="AR846" s="17"/>
      <c r="AS846" s="17">
        <v>0.371411678017596</v>
      </c>
      <c r="AT846" s="17">
        <v>0.34682465987940297</v>
      </c>
      <c r="AU846" s="17">
        <v>0.25979621234067801</v>
      </c>
      <c r="AV846" s="17">
        <v>0.33860781167076998</v>
      </c>
      <c r="AW846" s="17">
        <v>0.400666685498343</v>
      </c>
      <c r="AX846" s="17"/>
      <c r="AY846" s="17">
        <v>0.41837347514366302</v>
      </c>
      <c r="AZ846" s="17">
        <v>0.35864140889882801</v>
      </c>
      <c r="BA846" s="17">
        <v>0.32972444115879901</v>
      </c>
    </row>
    <row r="847" spans="2:53" x14ac:dyDescent="0.35">
      <c r="B847" t="s">
        <v>395</v>
      </c>
      <c r="C847" s="17">
        <v>0.34742952282515699</v>
      </c>
      <c r="D847" s="17">
        <v>0.35276344884909899</v>
      </c>
      <c r="E847" s="17">
        <v>0.34210085123501</v>
      </c>
      <c r="F847" s="17"/>
      <c r="G847" s="17">
        <v>0.28162865684846</v>
      </c>
      <c r="H847" s="17">
        <v>0.33807654489045602</v>
      </c>
      <c r="I847" s="17">
        <v>0.37622329049694098</v>
      </c>
      <c r="J847" s="17">
        <v>0.37139236298427197</v>
      </c>
      <c r="K847" s="17"/>
      <c r="L847" s="17">
        <v>0.30392760868732299</v>
      </c>
      <c r="M847" s="17">
        <v>0.370467013714606</v>
      </c>
      <c r="N847" s="17">
        <v>0.34433453413226001</v>
      </c>
      <c r="O847" s="17">
        <v>0.374565907710041</v>
      </c>
      <c r="P847" s="17"/>
      <c r="Q847" s="17">
        <v>0.38744357647907601</v>
      </c>
      <c r="R847" s="17">
        <v>0.359786534108404</v>
      </c>
      <c r="S847" s="17">
        <v>0.38281544093342501</v>
      </c>
      <c r="T847" s="17">
        <v>0.38969942075909297</v>
      </c>
      <c r="U847" s="17">
        <v>0.34974568334122103</v>
      </c>
      <c r="V847" s="17">
        <v>0.25041134263058801</v>
      </c>
      <c r="W847" s="17">
        <v>0.41677484743434601</v>
      </c>
      <c r="X847" s="17">
        <v>0.30996518864639999</v>
      </c>
      <c r="Y847" s="17">
        <v>0.26273203362058001</v>
      </c>
      <c r="Z847" s="17"/>
      <c r="AA847" s="17">
        <v>0.38002419849088398</v>
      </c>
      <c r="AB847" s="17">
        <v>0.35079655706021101</v>
      </c>
      <c r="AC847" s="17">
        <v>0.29138942529912798</v>
      </c>
      <c r="AD847" s="17">
        <v>0.338827163917237</v>
      </c>
      <c r="AE847" s="17">
        <v>0.24461547744913301</v>
      </c>
      <c r="AF847" s="17"/>
      <c r="AG847" s="17">
        <v>0.33531722957832699</v>
      </c>
      <c r="AH847" s="17">
        <v>0.36066977513611298</v>
      </c>
      <c r="AI847" s="17"/>
      <c r="AJ847" s="17">
        <v>0.33198977937676999</v>
      </c>
      <c r="AK847" s="17">
        <v>0.33033628766097001</v>
      </c>
      <c r="AL847" s="17">
        <v>0.35642160747764701</v>
      </c>
      <c r="AM847" s="17">
        <v>0.37087295813063997</v>
      </c>
      <c r="AN847" s="17"/>
      <c r="AO847" s="17">
        <v>0.32952443876459397</v>
      </c>
      <c r="AP847" s="17">
        <v>0.37510006947297603</v>
      </c>
      <c r="AQ847" s="17">
        <v>0.34393376684619498</v>
      </c>
      <c r="AR847" s="17"/>
      <c r="AS847" s="17">
        <v>0.361469379186725</v>
      </c>
      <c r="AT847" s="17">
        <v>0.32056250071494402</v>
      </c>
      <c r="AU847" s="17">
        <v>0.41068322444115002</v>
      </c>
      <c r="AV847" s="17">
        <v>0.35244277466289797</v>
      </c>
      <c r="AW847" s="17">
        <v>0.38103114567712099</v>
      </c>
      <c r="AX847" s="17"/>
      <c r="AY847" s="17">
        <v>0.33290099841387899</v>
      </c>
      <c r="AZ847" s="17">
        <v>0.35585411288364599</v>
      </c>
      <c r="BA847" s="17">
        <v>0.338511436247035</v>
      </c>
    </row>
    <row r="848" spans="2:53" x14ac:dyDescent="0.35">
      <c r="B848" t="s">
        <v>396</v>
      </c>
      <c r="C848" s="17">
        <v>0.137387458999219</v>
      </c>
      <c r="D848" s="17">
        <v>0.13394451852664099</v>
      </c>
      <c r="E848" s="17">
        <v>0.140827007841938</v>
      </c>
      <c r="F848" s="17"/>
      <c r="G848" s="17">
        <v>7.9181538070698596E-2</v>
      </c>
      <c r="H848" s="17">
        <v>0.15861035006306301</v>
      </c>
      <c r="I848" s="17">
        <v>0.13270013107343001</v>
      </c>
      <c r="J848" s="17">
        <v>0.128950470465515</v>
      </c>
      <c r="K848" s="17"/>
      <c r="L848" s="17">
        <v>0.131934553735023</v>
      </c>
      <c r="M848" s="17">
        <v>0.17247191608562801</v>
      </c>
      <c r="N848" s="17">
        <v>0.103605245890918</v>
      </c>
      <c r="O848" s="17">
        <v>0.137066658685988</v>
      </c>
      <c r="P848" s="17"/>
      <c r="Q848" s="17">
        <v>7.6653687270964901E-2</v>
      </c>
      <c r="R848" s="17">
        <v>0.17352474499401499</v>
      </c>
      <c r="S848" s="17">
        <v>0.114351071460243</v>
      </c>
      <c r="T848" s="17">
        <v>0.13243423656256101</v>
      </c>
      <c r="U848" s="17">
        <v>0.19009323357390501</v>
      </c>
      <c r="V848" s="17">
        <v>7.9901704489797096E-2</v>
      </c>
      <c r="W848" s="17">
        <v>0.12583351276033899</v>
      </c>
      <c r="X848" s="17">
        <v>0.18945642337844601</v>
      </c>
      <c r="Y848" s="17">
        <v>0.19784921124738</v>
      </c>
      <c r="Z848" s="17"/>
      <c r="AA848" s="17">
        <v>0.126308134913374</v>
      </c>
      <c r="AB848" s="17">
        <v>0.12730175830496901</v>
      </c>
      <c r="AC848" s="17">
        <v>0.16610345033916599</v>
      </c>
      <c r="AD848" s="17">
        <v>0.10200803441030699</v>
      </c>
      <c r="AE848" s="17">
        <v>0.32079323381931801</v>
      </c>
      <c r="AF848" s="17"/>
      <c r="AG848" s="17">
        <v>0.12609522403457901</v>
      </c>
      <c r="AH848" s="17">
        <v>0.14973128498159899</v>
      </c>
      <c r="AI848" s="17"/>
      <c r="AJ848" s="17">
        <v>8.4717209550053005E-2</v>
      </c>
      <c r="AK848" s="17">
        <v>0.169310111450995</v>
      </c>
      <c r="AL848" s="17">
        <v>0.128777553480731</v>
      </c>
      <c r="AM848" s="17">
        <v>0.158091549678298</v>
      </c>
      <c r="AN848" s="17"/>
      <c r="AO848" s="17">
        <v>0.107105532791116</v>
      </c>
      <c r="AP848" s="17">
        <v>0.14922309602049899</v>
      </c>
      <c r="AQ848" s="17">
        <v>0.14573189594092301</v>
      </c>
      <c r="AR848" s="17"/>
      <c r="AS848" s="17">
        <v>0.122552274551325</v>
      </c>
      <c r="AT848" s="17">
        <v>0.17827024819071699</v>
      </c>
      <c r="AU848" s="17">
        <v>0.119631908992978</v>
      </c>
      <c r="AV848" s="17">
        <v>0.23297565905359299</v>
      </c>
      <c r="AW848" s="17">
        <v>7.7652958235985697E-2</v>
      </c>
      <c r="AX848" s="17"/>
      <c r="AY848" s="17">
        <v>9.7782307292155701E-2</v>
      </c>
      <c r="AZ848" s="17">
        <v>0.140561240283191</v>
      </c>
      <c r="BA848" s="17">
        <v>0.15979736735247599</v>
      </c>
    </row>
    <row r="849" spans="2:53" x14ac:dyDescent="0.35">
      <c r="B849" t="s">
        <v>397</v>
      </c>
      <c r="C849" s="17">
        <v>5.9189251799265902E-2</v>
      </c>
      <c r="D849" s="17">
        <v>6.0516469939551697E-2</v>
      </c>
      <c r="E849" s="17">
        <v>5.7863341097406998E-2</v>
      </c>
      <c r="F849" s="17"/>
      <c r="G849" s="17">
        <v>7.57139329684619E-3</v>
      </c>
      <c r="H849" s="17">
        <v>5.4317271325716301E-2</v>
      </c>
      <c r="I849" s="17">
        <v>7.54013871832247E-2</v>
      </c>
      <c r="J849" s="17">
        <v>8.7492423121994095E-2</v>
      </c>
      <c r="K849" s="17"/>
      <c r="L849" s="17">
        <v>9.9413256520360704E-2</v>
      </c>
      <c r="M849" s="17">
        <v>5.2968140322308697E-2</v>
      </c>
      <c r="N849" s="17">
        <v>4.9718250728926203E-2</v>
      </c>
      <c r="O849" s="17">
        <v>3.0788520585615001E-2</v>
      </c>
      <c r="P849" s="17"/>
      <c r="Q849" s="17">
        <v>4.4619153335098E-2</v>
      </c>
      <c r="R849" s="17">
        <v>4.7089703061228803E-2</v>
      </c>
      <c r="S849" s="17">
        <v>9.5966322757324904E-2</v>
      </c>
      <c r="T849" s="17">
        <v>9.6613495524401904E-2</v>
      </c>
      <c r="U849" s="17">
        <v>4.9738911578732198E-2</v>
      </c>
      <c r="V849" s="17">
        <v>4.9958779541294997E-2</v>
      </c>
      <c r="W849" s="17">
        <v>6.5811457793254494E-2</v>
      </c>
      <c r="X849" s="17">
        <v>1.6361141617944799E-2</v>
      </c>
      <c r="Y849" s="17">
        <v>5.9905574202227301E-2</v>
      </c>
      <c r="Z849" s="17"/>
      <c r="AA849" s="17">
        <v>2.4362413887704201E-2</v>
      </c>
      <c r="AB849" s="17">
        <v>4.9850714922824502E-2</v>
      </c>
      <c r="AC849" s="17">
        <v>7.7947996784516804E-2</v>
      </c>
      <c r="AD849" s="17">
        <v>9.7810466874854701E-2</v>
      </c>
      <c r="AE849" s="17">
        <v>6.2972100667549005E-2</v>
      </c>
      <c r="AF849" s="17"/>
      <c r="AG849" s="17">
        <v>5.4410982548043399E-2</v>
      </c>
      <c r="AH849" s="17">
        <v>6.4412498067054694E-2</v>
      </c>
      <c r="AI849" s="17"/>
      <c r="AJ849" s="17">
        <v>6.1902373021047501E-2</v>
      </c>
      <c r="AK849" s="17">
        <v>4.3149533793203299E-2</v>
      </c>
      <c r="AL849" s="17">
        <v>7.4044608387450805E-2</v>
      </c>
      <c r="AM849" s="17">
        <v>6.0251999639501001E-2</v>
      </c>
      <c r="AN849" s="17"/>
      <c r="AO849" s="17">
        <v>3.6451378393978703E-2</v>
      </c>
      <c r="AP849" s="17">
        <v>4.2017104938705599E-2</v>
      </c>
      <c r="AQ849" s="17">
        <v>7.8687686623207201E-2</v>
      </c>
      <c r="AR849" s="17"/>
      <c r="AS849" s="17">
        <v>3.9503382357543297E-2</v>
      </c>
      <c r="AT849" s="17">
        <v>7.6286761938712505E-2</v>
      </c>
      <c r="AU849" s="17">
        <v>0.102915992241357</v>
      </c>
      <c r="AV849" s="17">
        <v>7.5973754612739197E-2</v>
      </c>
      <c r="AW849" s="17">
        <v>4.0814355651974603E-2</v>
      </c>
      <c r="AX849" s="17"/>
      <c r="AY849" s="17">
        <v>2.9853687140977799E-2</v>
      </c>
      <c r="AZ849" s="17">
        <v>6.2963037618330997E-2</v>
      </c>
      <c r="BA849" s="17">
        <v>6.4317502127279699E-2</v>
      </c>
    </row>
    <row r="850" spans="2:53" x14ac:dyDescent="0.35">
      <c r="B850" t="s">
        <v>114</v>
      </c>
      <c r="C850" s="17">
        <v>2.4784134131623101E-2</v>
      </c>
      <c r="D850" s="17">
        <v>2.0272904745007401E-2</v>
      </c>
      <c r="E850" s="17">
        <v>2.9290919520320601E-2</v>
      </c>
      <c r="F850" s="17"/>
      <c r="G850" s="17">
        <v>4.3369551122295402E-2</v>
      </c>
      <c r="H850" s="17">
        <v>2.6970080834853399E-2</v>
      </c>
      <c r="I850" s="17">
        <v>1.8910778751297701E-2</v>
      </c>
      <c r="J850" s="17">
        <v>1.2899601743173899E-2</v>
      </c>
      <c r="K850" s="17"/>
      <c r="L850" s="17">
        <v>1.80668118533787E-2</v>
      </c>
      <c r="M850" s="17">
        <v>8.9670576388572801E-3</v>
      </c>
      <c r="N850" s="17">
        <v>3.3115364010962399E-2</v>
      </c>
      <c r="O850" s="17">
        <v>4.1256255987311398E-2</v>
      </c>
      <c r="P850" s="17"/>
      <c r="Q850" s="17">
        <v>3.7947443146358499E-2</v>
      </c>
      <c r="R850" s="17">
        <v>2.7206013931252999E-2</v>
      </c>
      <c r="S850" s="17">
        <v>1.05947051505067E-2</v>
      </c>
      <c r="T850" s="17">
        <v>2.1362283774697201E-2</v>
      </c>
      <c r="U850" s="17">
        <v>2.3291640013714799E-2</v>
      </c>
      <c r="V850" s="17">
        <v>3.8786899251733099E-2</v>
      </c>
      <c r="W850" s="17">
        <v>2.79319285902517E-2</v>
      </c>
      <c r="X850" s="17">
        <v>1.8532685599452699E-2</v>
      </c>
      <c r="Y850" s="17">
        <v>7.0641543709468102E-3</v>
      </c>
      <c r="Z850" s="17"/>
      <c r="AA850" s="17">
        <v>2.2300377897043401E-2</v>
      </c>
      <c r="AB850" s="17">
        <v>2.5500089056052101E-2</v>
      </c>
      <c r="AC850" s="17">
        <v>4.2969233449801199E-2</v>
      </c>
      <c r="AD850" s="17">
        <v>7.6908504506085704E-3</v>
      </c>
      <c r="AE850" s="17">
        <v>0</v>
      </c>
      <c r="AF850" s="17"/>
      <c r="AG850" s="17">
        <v>2.7723068331775E-2</v>
      </c>
      <c r="AH850" s="17">
        <v>2.15715112581229E-2</v>
      </c>
      <c r="AI850" s="17"/>
      <c r="AJ850" s="17">
        <v>3.7682559134315001E-2</v>
      </c>
      <c r="AK850" s="17">
        <v>2.4289751657646599E-2</v>
      </c>
      <c r="AL850" s="17">
        <v>1.1460604086443799E-2</v>
      </c>
      <c r="AM850" s="17">
        <v>2.59173207011433E-2</v>
      </c>
      <c r="AN850" s="17"/>
      <c r="AO850" s="17">
        <v>3.7564929720951303E-2</v>
      </c>
      <c r="AP850" s="17">
        <v>2.2668424565195699E-2</v>
      </c>
      <c r="AQ850" s="17">
        <v>1.7912714863274001E-2</v>
      </c>
      <c r="AR850" s="17"/>
      <c r="AS850" s="17">
        <v>1.1215248028654401E-2</v>
      </c>
      <c r="AT850" s="17">
        <v>2.20612039669347E-2</v>
      </c>
      <c r="AU850" s="17">
        <v>1.8607257953719598E-2</v>
      </c>
      <c r="AV850" s="17">
        <v>0</v>
      </c>
      <c r="AW850" s="17">
        <v>2.8424995644037599E-2</v>
      </c>
      <c r="AX850" s="17"/>
      <c r="AY850" s="17">
        <v>1.43064375017211E-2</v>
      </c>
      <c r="AZ850" s="17">
        <v>1.8168682686894099E-2</v>
      </c>
      <c r="BA850" s="17">
        <v>1.4319243941506601E-2</v>
      </c>
    </row>
    <row r="851" spans="2:53" x14ac:dyDescent="0.35">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row>
    <row r="852" spans="2:53" x14ac:dyDescent="0.35">
      <c r="B852" s="6" t="s">
        <v>401</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row>
    <row r="853" spans="2:53" x14ac:dyDescent="0.35">
      <c r="B853" s="24" t="s">
        <v>84</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row>
    <row r="854" spans="2:53" x14ac:dyDescent="0.35">
      <c r="B854" t="s">
        <v>399</v>
      </c>
      <c r="C854" s="17">
        <v>0.56561811420450403</v>
      </c>
      <c r="D854" s="17">
        <v>0.56958680110359505</v>
      </c>
      <c r="E854" s="17">
        <v>0.56165333684642704</v>
      </c>
      <c r="F854" s="17"/>
      <c r="G854" s="17">
        <v>0.62860695783771303</v>
      </c>
      <c r="H854" s="17">
        <v>0.56696652754776999</v>
      </c>
      <c r="I854" s="17">
        <v>0.55700523044662997</v>
      </c>
      <c r="J854" s="17">
        <v>0.51558625969202998</v>
      </c>
      <c r="K854" s="17"/>
      <c r="L854" s="17">
        <v>0.54939553479951397</v>
      </c>
      <c r="M854" s="17">
        <v>0.62611345200226898</v>
      </c>
      <c r="N854" s="17">
        <v>0.48923167491931502</v>
      </c>
      <c r="O854" s="17">
        <v>0.58570588767999998</v>
      </c>
      <c r="P854" s="17"/>
      <c r="Q854" s="17">
        <v>0.56955188413941304</v>
      </c>
      <c r="R854" s="17">
        <v>0.52155263951682496</v>
      </c>
      <c r="S854" s="17">
        <v>0.597426287557283</v>
      </c>
      <c r="T854" s="17">
        <v>0.62392362609633301</v>
      </c>
      <c r="U854" s="17">
        <v>0.55653261203398396</v>
      </c>
      <c r="V854" s="17">
        <v>0.52890532964634895</v>
      </c>
      <c r="W854" s="17">
        <v>0.493898868006795</v>
      </c>
      <c r="X854" s="17">
        <v>0.67885959297818899</v>
      </c>
      <c r="Y854" s="17">
        <v>0.58626911814383798</v>
      </c>
      <c r="Z854" s="17"/>
      <c r="AA854" s="17">
        <v>0.63141320646302002</v>
      </c>
      <c r="AB854" s="17">
        <v>0.54159618865603898</v>
      </c>
      <c r="AC854" s="17">
        <v>0.561025654788739</v>
      </c>
      <c r="AD854" s="17">
        <v>0.49816760451240399</v>
      </c>
      <c r="AE854" s="17">
        <v>0.30779700172809998</v>
      </c>
      <c r="AF854" s="17"/>
      <c r="AG854" s="17">
        <v>0.54896144369739097</v>
      </c>
      <c r="AH854" s="17">
        <v>0.58382593956675199</v>
      </c>
      <c r="AI854" s="17"/>
      <c r="AJ854" s="17">
        <v>0.58065893790534095</v>
      </c>
      <c r="AK854" s="17">
        <v>0.53942402948911905</v>
      </c>
      <c r="AL854" s="17">
        <v>0.59982769401692804</v>
      </c>
      <c r="AM854" s="17">
        <v>0.549050766271309</v>
      </c>
      <c r="AN854" s="17"/>
      <c r="AO854" s="17">
        <v>0.55661343009813202</v>
      </c>
      <c r="AP854" s="17">
        <v>0.55603660128551402</v>
      </c>
      <c r="AQ854" s="17">
        <v>0.572994829784499</v>
      </c>
      <c r="AR854" s="17"/>
      <c r="AS854" s="17">
        <v>0.558840819368008</v>
      </c>
      <c r="AT854" s="17">
        <v>0.53811071189395199</v>
      </c>
      <c r="AU854" s="17">
        <v>0.612583249616243</v>
      </c>
      <c r="AV854" s="17">
        <v>0.467148317663165</v>
      </c>
      <c r="AW854" s="17">
        <v>0.64252265974715495</v>
      </c>
      <c r="AX854" s="17"/>
      <c r="AY854" s="17">
        <v>0.57973692496122198</v>
      </c>
      <c r="AZ854" s="17">
        <v>0.56846886220444703</v>
      </c>
      <c r="BA854" s="17">
        <v>0.55546759265231305</v>
      </c>
    </row>
    <row r="855" spans="2:53" x14ac:dyDescent="0.35">
      <c r="B855" t="s">
        <v>400</v>
      </c>
      <c r="C855" s="17">
        <v>0.30358000964987097</v>
      </c>
      <c r="D855" s="17">
        <v>0.33025339030058198</v>
      </c>
      <c r="E855" s="17">
        <v>0.276932904862773</v>
      </c>
      <c r="F855" s="17"/>
      <c r="G855" s="17">
        <v>0.22068613036482801</v>
      </c>
      <c r="H855" s="17">
        <v>0.29514978263950098</v>
      </c>
      <c r="I855" s="17">
        <v>0.33454564395109099</v>
      </c>
      <c r="J855" s="17">
        <v>0.33624396951110302</v>
      </c>
      <c r="K855" s="17"/>
      <c r="L855" s="17">
        <v>0.33724519566271199</v>
      </c>
      <c r="M855" s="17">
        <v>0.275582360010102</v>
      </c>
      <c r="N855" s="17">
        <v>0.36915674456987102</v>
      </c>
      <c r="O855" s="17">
        <v>0.23984595769036399</v>
      </c>
      <c r="P855" s="17"/>
      <c r="Q855" s="17">
        <v>0.297662734233894</v>
      </c>
      <c r="R855" s="17">
        <v>0.33199895794437501</v>
      </c>
      <c r="S855" s="17">
        <v>0.26036873342939998</v>
      </c>
      <c r="T855" s="17">
        <v>0.24793057282744799</v>
      </c>
      <c r="U855" s="17">
        <v>0.27316343088977202</v>
      </c>
      <c r="V855" s="17">
        <v>0.32588239548359299</v>
      </c>
      <c r="W855" s="17">
        <v>0.36231413550832697</v>
      </c>
      <c r="X855" s="17">
        <v>0.28678384190295497</v>
      </c>
      <c r="Y855" s="17">
        <v>0.32066999955098102</v>
      </c>
      <c r="Z855" s="17"/>
      <c r="AA855" s="17">
        <v>0.24798176696997901</v>
      </c>
      <c r="AB855" s="17">
        <v>0.30643283829318102</v>
      </c>
      <c r="AC855" s="17">
        <v>0.30294535471823197</v>
      </c>
      <c r="AD855" s="17">
        <v>0.40170707288400298</v>
      </c>
      <c r="AE855" s="17">
        <v>0.54101954519444595</v>
      </c>
      <c r="AF855" s="17"/>
      <c r="AG855" s="17">
        <v>0.30239758191485799</v>
      </c>
      <c r="AH855" s="17">
        <v>0.30487255113908601</v>
      </c>
      <c r="AI855" s="17"/>
      <c r="AJ855" s="17">
        <v>0.26735775225194403</v>
      </c>
      <c r="AK855" s="17">
        <v>0.305860130401717</v>
      </c>
      <c r="AL855" s="17">
        <v>0.31228584512791302</v>
      </c>
      <c r="AM855" s="17">
        <v>0.32528844470998203</v>
      </c>
      <c r="AN855" s="17"/>
      <c r="AO855" s="17">
        <v>0.27775126810960199</v>
      </c>
      <c r="AP855" s="17">
        <v>0.32022272698214999</v>
      </c>
      <c r="AQ855" s="17">
        <v>0.312089878838472</v>
      </c>
      <c r="AR855" s="17"/>
      <c r="AS855" s="17">
        <v>0.33454351241333802</v>
      </c>
      <c r="AT855" s="17">
        <v>0.32723974073749901</v>
      </c>
      <c r="AU855" s="17">
        <v>0.33127714488797599</v>
      </c>
      <c r="AV855" s="17">
        <v>0.45904158040887799</v>
      </c>
      <c r="AW855" s="17">
        <v>0.17787433960410601</v>
      </c>
      <c r="AX855" s="17"/>
      <c r="AY855" s="17">
        <v>0.33034880041275499</v>
      </c>
      <c r="AZ855" s="17">
        <v>0.28863029165409698</v>
      </c>
      <c r="BA855" s="17">
        <v>0.34098090064133502</v>
      </c>
    </row>
    <row r="856" spans="2:53" x14ac:dyDescent="0.35">
      <c r="B856" t="s">
        <v>92</v>
      </c>
      <c r="C856" s="17">
        <v>0.130801876145625</v>
      </c>
      <c r="D856" s="17">
        <v>0.100159808595823</v>
      </c>
      <c r="E856" s="17">
        <v>0.16141375829080001</v>
      </c>
      <c r="F856" s="17"/>
      <c r="G856" s="17">
        <v>0.15070691179745899</v>
      </c>
      <c r="H856" s="17">
        <v>0.137883689812729</v>
      </c>
      <c r="I856" s="17">
        <v>0.108449125602279</v>
      </c>
      <c r="J856" s="17">
        <v>0.148169770796867</v>
      </c>
      <c r="K856" s="17"/>
      <c r="L856" s="17">
        <v>0.11335926953777301</v>
      </c>
      <c r="M856" s="17">
        <v>9.8304187987629202E-2</v>
      </c>
      <c r="N856" s="17">
        <v>0.14161158051081399</v>
      </c>
      <c r="O856" s="17">
        <v>0.174448154629636</v>
      </c>
      <c r="P856" s="17"/>
      <c r="Q856" s="17">
        <v>0.13278538162669301</v>
      </c>
      <c r="R856" s="17">
        <v>0.14644840253879901</v>
      </c>
      <c r="S856" s="17">
        <v>0.142204979013317</v>
      </c>
      <c r="T856" s="17">
        <v>0.12814580107622001</v>
      </c>
      <c r="U856" s="17">
        <v>0.17030395707624399</v>
      </c>
      <c r="V856" s="17">
        <v>0.145212274870059</v>
      </c>
      <c r="W856" s="17">
        <v>0.143786996484878</v>
      </c>
      <c r="X856" s="17">
        <v>3.4356565118855001E-2</v>
      </c>
      <c r="Y856" s="17">
        <v>9.30608823051816E-2</v>
      </c>
      <c r="Z856" s="17"/>
      <c r="AA856" s="17">
        <v>0.12060502656700101</v>
      </c>
      <c r="AB856" s="17">
        <v>0.15197097305078</v>
      </c>
      <c r="AC856" s="17">
        <v>0.136028990493029</v>
      </c>
      <c r="AD856" s="17">
        <v>0.100125322603593</v>
      </c>
      <c r="AE856" s="17">
        <v>0.15118345307745401</v>
      </c>
      <c r="AF856" s="17"/>
      <c r="AG856" s="17">
        <v>0.14864097438775101</v>
      </c>
      <c r="AH856" s="17">
        <v>0.11130150929416199</v>
      </c>
      <c r="AI856" s="17"/>
      <c r="AJ856" s="17">
        <v>0.15198330984271499</v>
      </c>
      <c r="AK856" s="17">
        <v>0.154715840109164</v>
      </c>
      <c r="AL856" s="17">
        <v>8.7886460855159207E-2</v>
      </c>
      <c r="AM856" s="17">
        <v>0.125660789018709</v>
      </c>
      <c r="AN856" s="17"/>
      <c r="AO856" s="17">
        <v>0.16563530179226599</v>
      </c>
      <c r="AP856" s="17">
        <v>0.12374067173233699</v>
      </c>
      <c r="AQ856" s="17">
        <v>0.11491529137702999</v>
      </c>
      <c r="AR856" s="17"/>
      <c r="AS856" s="17">
        <v>0.10661566821865399</v>
      </c>
      <c r="AT856" s="17">
        <v>0.13464954736854901</v>
      </c>
      <c r="AU856" s="17">
        <v>5.6139605495780599E-2</v>
      </c>
      <c r="AV856" s="17">
        <v>7.3810101927957505E-2</v>
      </c>
      <c r="AW856" s="17">
        <v>0.17960300064873899</v>
      </c>
      <c r="AX856" s="17"/>
      <c r="AY856" s="17">
        <v>8.9914274626023499E-2</v>
      </c>
      <c r="AZ856" s="17">
        <v>0.14290084614145601</v>
      </c>
      <c r="BA856" s="17">
        <v>0.10355150670635099</v>
      </c>
    </row>
    <row r="857" spans="2:53" x14ac:dyDescent="0.35">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row>
    <row r="858" spans="2:53" x14ac:dyDescent="0.35">
      <c r="B858" s="6" t="s">
        <v>408</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17"/>
    </row>
    <row r="859" spans="2:53" x14ac:dyDescent="0.35">
      <c r="B859" s="24" t="s">
        <v>84</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row>
    <row r="860" spans="2:53" x14ac:dyDescent="0.35">
      <c r="B860" t="s">
        <v>402</v>
      </c>
      <c r="C860" s="17">
        <v>0.77263061417573697</v>
      </c>
      <c r="D860" s="17">
        <v>0.76021896779859999</v>
      </c>
      <c r="E860" s="17">
        <v>0.78503003387896098</v>
      </c>
      <c r="F860" s="17"/>
      <c r="G860" s="17">
        <v>0.776068945846483</v>
      </c>
      <c r="H860" s="17">
        <v>0.74429594695934898</v>
      </c>
      <c r="I860" s="17">
        <v>0.81038977837902904</v>
      </c>
      <c r="J860" s="17">
        <v>0.76989491142696098</v>
      </c>
      <c r="K860" s="17"/>
      <c r="L860" s="17">
        <v>0.77008098381671497</v>
      </c>
      <c r="M860" s="17">
        <v>0.74619823352600201</v>
      </c>
      <c r="N860" s="17">
        <v>0.809132064318971</v>
      </c>
      <c r="O860" s="17">
        <v>0.76984313716986297</v>
      </c>
      <c r="P860" s="17"/>
      <c r="Q860" s="17">
        <v>0.76192720614637799</v>
      </c>
      <c r="R860" s="17">
        <v>0.76320771084993499</v>
      </c>
      <c r="S860" s="17">
        <v>0.76524783514428296</v>
      </c>
      <c r="T860" s="17">
        <v>0.79913026263689402</v>
      </c>
      <c r="U860" s="17">
        <v>0.832565532792091</v>
      </c>
      <c r="V860" s="17">
        <v>0.76675360518934499</v>
      </c>
      <c r="W860" s="17">
        <v>0.78749802495772603</v>
      </c>
      <c r="X860" s="17">
        <v>0.76220382565806599</v>
      </c>
      <c r="Y860" s="17">
        <v>0.73988140914053402</v>
      </c>
      <c r="Z860" s="17"/>
      <c r="AA860" s="17">
        <v>0.79603759536254304</v>
      </c>
      <c r="AB860" s="17">
        <v>0.82225085626850702</v>
      </c>
      <c r="AC860" s="17">
        <v>0.77101702267788597</v>
      </c>
      <c r="AD860" s="17">
        <v>0.67072564956117098</v>
      </c>
      <c r="AE860" s="17">
        <v>0.62781722474180601</v>
      </c>
      <c r="AF860" s="17"/>
      <c r="AG860" s="17">
        <v>0.74574013098153402</v>
      </c>
      <c r="AH860" s="17">
        <v>0.802025277514816</v>
      </c>
      <c r="AI860" s="17"/>
      <c r="AJ860" s="17">
        <v>0.80316870556025199</v>
      </c>
      <c r="AK860" s="17">
        <v>0.78271839256905995</v>
      </c>
      <c r="AL860" s="17">
        <v>0.76762705209998505</v>
      </c>
      <c r="AM860" s="17">
        <v>0.73963509406208805</v>
      </c>
      <c r="AN860" s="17"/>
      <c r="AO860" s="17">
        <v>0.78322578142148902</v>
      </c>
      <c r="AP860" s="17">
        <v>0.75728573709924096</v>
      </c>
      <c r="AQ860" s="17">
        <v>0.77485334111637605</v>
      </c>
      <c r="AR860" s="17"/>
      <c r="AS860" s="17">
        <v>0.79250631108333003</v>
      </c>
      <c r="AT860" s="17">
        <v>0.75576848355942805</v>
      </c>
      <c r="AU860" s="17">
        <v>0.78152654247319397</v>
      </c>
      <c r="AV860" s="17">
        <v>0.72178084001087905</v>
      </c>
      <c r="AW860" s="17">
        <v>0.781075545774365</v>
      </c>
      <c r="AX860" s="17"/>
      <c r="AY860" s="17">
        <v>0.81296905902968897</v>
      </c>
      <c r="AZ860" s="17">
        <v>0.76651013309619997</v>
      </c>
      <c r="BA860" s="17">
        <v>0.76586383746523801</v>
      </c>
    </row>
    <row r="861" spans="2:53" x14ac:dyDescent="0.35">
      <c r="B861" t="s">
        <v>344</v>
      </c>
      <c r="C861" s="17">
        <v>0.48113045485637002</v>
      </c>
      <c r="D861" s="17">
        <v>0.469054303839467</v>
      </c>
      <c r="E861" s="17">
        <v>0.49319470969478602</v>
      </c>
      <c r="F861" s="17"/>
      <c r="G861" s="17">
        <v>0.390244691505019</v>
      </c>
      <c r="H861" s="17">
        <v>0.46844432377294998</v>
      </c>
      <c r="I861" s="17">
        <v>0.51354892249581896</v>
      </c>
      <c r="J861" s="17">
        <v>0.53610796088109103</v>
      </c>
      <c r="K861" s="17"/>
      <c r="L861" s="17">
        <v>0.46770348033071202</v>
      </c>
      <c r="M861" s="17">
        <v>0.50013566470476101</v>
      </c>
      <c r="N861" s="17">
        <v>0.49868479239317398</v>
      </c>
      <c r="O861" s="17">
        <v>0.46234287388879097</v>
      </c>
      <c r="P861" s="17"/>
      <c r="Q861" s="17">
        <v>0.46844997462807197</v>
      </c>
      <c r="R861" s="17">
        <v>0.49991853419647198</v>
      </c>
      <c r="S861" s="17">
        <v>0.41295070629876002</v>
      </c>
      <c r="T861" s="17">
        <v>0.49842092372260099</v>
      </c>
      <c r="U861" s="17">
        <v>0.50539172328251802</v>
      </c>
      <c r="V861" s="17">
        <v>0.48556252902403202</v>
      </c>
      <c r="W861" s="17">
        <v>0.47124269661164803</v>
      </c>
      <c r="X861" s="17">
        <v>0.37895471908617101</v>
      </c>
      <c r="Y861" s="17">
        <v>0.53755504008282795</v>
      </c>
      <c r="Z861" s="17"/>
      <c r="AA861" s="17">
        <v>0.48993030118009501</v>
      </c>
      <c r="AB861" s="17">
        <v>0.49184420748339203</v>
      </c>
      <c r="AC861" s="17">
        <v>0.46192901001879</v>
      </c>
      <c r="AD861" s="17">
        <v>0.48672689965270499</v>
      </c>
      <c r="AE861" s="17">
        <v>0.32280851616100997</v>
      </c>
      <c r="AF861" s="17"/>
      <c r="AG861" s="17">
        <v>0.46697789184145899</v>
      </c>
      <c r="AH861" s="17">
        <v>0.49660097735326902</v>
      </c>
      <c r="AI861" s="17"/>
      <c r="AJ861" s="17">
        <v>0.46403583283857502</v>
      </c>
      <c r="AK861" s="17">
        <v>0.46883773065496798</v>
      </c>
      <c r="AL861" s="17">
        <v>0.487009325639365</v>
      </c>
      <c r="AM861" s="17">
        <v>0.50379989860475904</v>
      </c>
      <c r="AN861" s="17"/>
      <c r="AO861" s="17">
        <v>0.43210186400344802</v>
      </c>
      <c r="AP861" s="17">
        <v>0.489873789813768</v>
      </c>
      <c r="AQ861" s="17">
        <v>0.50236037111857401</v>
      </c>
      <c r="AR861" s="17"/>
      <c r="AS861" s="17">
        <v>0.53571063202073399</v>
      </c>
      <c r="AT861" s="17">
        <v>0.44361303711643602</v>
      </c>
      <c r="AU861" s="17">
        <v>0.42611972060421599</v>
      </c>
      <c r="AV861" s="17">
        <v>0.76767750131724799</v>
      </c>
      <c r="AW861" s="17">
        <v>0.46767476864114699</v>
      </c>
      <c r="AX861" s="17"/>
      <c r="AY861" s="17">
        <v>0.52323247569723497</v>
      </c>
      <c r="AZ861" s="17">
        <v>0.44195855834123299</v>
      </c>
      <c r="BA861" s="17">
        <v>0.47184483812289102</v>
      </c>
    </row>
    <row r="862" spans="2:53" x14ac:dyDescent="0.35">
      <c r="B862" t="s">
        <v>403</v>
      </c>
      <c r="C862" s="17">
        <v>0.45965344784565199</v>
      </c>
      <c r="D862" s="17">
        <v>0.45309936973879</v>
      </c>
      <c r="E862" s="17">
        <v>0.46620106955073098</v>
      </c>
      <c r="F862" s="17"/>
      <c r="G862" s="17">
        <v>0.48452560726472799</v>
      </c>
      <c r="H862" s="17">
        <v>0.47556862711650999</v>
      </c>
      <c r="I862" s="17">
        <v>0.42707305377003302</v>
      </c>
      <c r="J862" s="17">
        <v>0.46625316375769998</v>
      </c>
      <c r="K862" s="17"/>
      <c r="L862" s="17">
        <v>0.43475584582669902</v>
      </c>
      <c r="M862" s="17">
        <v>0.476315889948975</v>
      </c>
      <c r="N862" s="17">
        <v>0.45990773334455298</v>
      </c>
      <c r="O862" s="17">
        <v>0.47082876079101699</v>
      </c>
      <c r="P862" s="17"/>
      <c r="Q862" s="17">
        <v>0.36375702789035003</v>
      </c>
      <c r="R862" s="17">
        <v>0.40461110583969401</v>
      </c>
      <c r="S862" s="17">
        <v>0.58483073627025195</v>
      </c>
      <c r="T862" s="17">
        <v>0.51740406556655605</v>
      </c>
      <c r="U862" s="17">
        <v>0.51673514776072005</v>
      </c>
      <c r="V862" s="17">
        <v>0.43061285489645101</v>
      </c>
      <c r="W862" s="17">
        <v>0.49267071415342301</v>
      </c>
      <c r="X862" s="17">
        <v>0.41868084817580498</v>
      </c>
      <c r="Y862" s="17">
        <v>0.49011373687851501</v>
      </c>
      <c r="Z862" s="17"/>
      <c r="AA862" s="17">
        <v>0.51438448318081498</v>
      </c>
      <c r="AB862" s="17">
        <v>0.44470852520468701</v>
      </c>
      <c r="AC862" s="17">
        <v>0.43996647027312402</v>
      </c>
      <c r="AD862" s="17">
        <v>0.42464071659631603</v>
      </c>
      <c r="AE862" s="17">
        <v>0.37019916912874701</v>
      </c>
      <c r="AF862" s="17"/>
      <c r="AG862" s="17">
        <v>0.47563063857114302</v>
      </c>
      <c r="AH862" s="17">
        <v>0.44218837891817098</v>
      </c>
      <c r="AI862" s="17"/>
      <c r="AJ862" s="17">
        <v>0.44851922858270199</v>
      </c>
      <c r="AK862" s="17">
        <v>0.45693865119660898</v>
      </c>
      <c r="AL862" s="17">
        <v>0.49533668519866902</v>
      </c>
      <c r="AM862" s="17">
        <v>0.4402166096415</v>
      </c>
      <c r="AN862" s="17"/>
      <c r="AO862" s="17">
        <v>0.45473855379633399</v>
      </c>
      <c r="AP862" s="17">
        <v>0.441112378565713</v>
      </c>
      <c r="AQ862" s="17">
        <v>0.47413694723771199</v>
      </c>
      <c r="AR862" s="17"/>
      <c r="AS862" s="17">
        <v>0.37785319907548098</v>
      </c>
      <c r="AT862" s="17">
        <v>0.51066977116134604</v>
      </c>
      <c r="AU862" s="17">
        <v>0.51501049799077603</v>
      </c>
      <c r="AV862" s="17">
        <v>0.49089412167978302</v>
      </c>
      <c r="AW862" s="17">
        <v>0.51953541728643704</v>
      </c>
      <c r="AX862" s="17"/>
      <c r="AY862" s="17">
        <v>0.34954630043996499</v>
      </c>
      <c r="AZ862" s="17">
        <v>0.47972846214915899</v>
      </c>
      <c r="BA862" s="17">
        <v>0.51183019680117803</v>
      </c>
    </row>
    <row r="863" spans="2:53" x14ac:dyDescent="0.35">
      <c r="B863" t="s">
        <v>349</v>
      </c>
      <c r="C863" s="17">
        <v>0.369531488728705</v>
      </c>
      <c r="D863" s="17">
        <v>0.26895854005235098</v>
      </c>
      <c r="E863" s="17">
        <v>0.470005363308789</v>
      </c>
      <c r="F863" s="17"/>
      <c r="G863" s="17">
        <v>0.441929329842148</v>
      </c>
      <c r="H863" s="17">
        <v>0.36857128429284303</v>
      </c>
      <c r="I863" s="17">
        <v>0.36577741016993998</v>
      </c>
      <c r="J863" s="17">
        <v>0.303423688751844</v>
      </c>
      <c r="K863" s="17"/>
      <c r="L863" s="17">
        <v>0.318057533374697</v>
      </c>
      <c r="M863" s="17">
        <v>0.31305933857227702</v>
      </c>
      <c r="N863" s="17">
        <v>0.40183521564867097</v>
      </c>
      <c r="O863" s="17">
        <v>0.45690524293906398</v>
      </c>
      <c r="P863" s="17"/>
      <c r="Q863" s="17">
        <v>0.32224687055090501</v>
      </c>
      <c r="R863" s="17">
        <v>0.33393409190231099</v>
      </c>
      <c r="S863" s="17">
        <v>0.46086639293568099</v>
      </c>
      <c r="T863" s="17">
        <v>0.318020365428972</v>
      </c>
      <c r="U863" s="17">
        <v>0.42220094673407499</v>
      </c>
      <c r="V863" s="17">
        <v>0.28340326253950499</v>
      </c>
      <c r="W863" s="17">
        <v>0.44170434989838597</v>
      </c>
      <c r="X863" s="17">
        <v>0.492272272685432</v>
      </c>
      <c r="Y863" s="17">
        <v>0.389509400678476</v>
      </c>
      <c r="Z863" s="17"/>
      <c r="AA863" s="17">
        <v>0.42087667173505899</v>
      </c>
      <c r="AB863" s="17">
        <v>0.37038265496518802</v>
      </c>
      <c r="AC863" s="17">
        <v>0.36115044895265702</v>
      </c>
      <c r="AD863" s="17">
        <v>0.211369346807907</v>
      </c>
      <c r="AE863" s="17">
        <v>0.61966586094036502</v>
      </c>
      <c r="AF863" s="17"/>
      <c r="AG863" s="17">
        <v>0.362556287203391</v>
      </c>
      <c r="AH863" s="17">
        <v>0.37715625690702598</v>
      </c>
      <c r="AI863" s="17"/>
      <c r="AJ863" s="17">
        <v>0.38650814104307302</v>
      </c>
      <c r="AK863" s="17">
        <v>0.36081077706321701</v>
      </c>
      <c r="AL863" s="17">
        <v>0.40754085192966499</v>
      </c>
      <c r="AM863" s="17">
        <v>0.32951929208424302</v>
      </c>
      <c r="AN863" s="17"/>
      <c r="AO863" s="17">
        <v>0.43473491974254902</v>
      </c>
      <c r="AP863" s="17">
        <v>0.366971509839572</v>
      </c>
      <c r="AQ863" s="17">
        <v>0.33544878058685601</v>
      </c>
      <c r="AR863" s="17"/>
      <c r="AS863" s="17">
        <v>0.31156250215833797</v>
      </c>
      <c r="AT863" s="17">
        <v>0.40724276840380302</v>
      </c>
      <c r="AU863" s="17">
        <v>0.38166561827453099</v>
      </c>
      <c r="AV863" s="17">
        <v>0.37197299228818298</v>
      </c>
      <c r="AW863" s="17">
        <v>0.40963904733048701</v>
      </c>
      <c r="AX863" s="17"/>
      <c r="AY863" s="17">
        <v>0.31060110991642498</v>
      </c>
      <c r="AZ863" s="17">
        <v>0.38358401270478498</v>
      </c>
      <c r="BA863" s="17">
        <v>0.41283911514418697</v>
      </c>
    </row>
    <row r="864" spans="2:53" x14ac:dyDescent="0.35">
      <c r="B864" t="s">
        <v>348</v>
      </c>
      <c r="C864" s="17">
        <v>0.36571672018582402</v>
      </c>
      <c r="D864" s="17">
        <v>0.38630473136417998</v>
      </c>
      <c r="E864" s="17">
        <v>0.34514899019270001</v>
      </c>
      <c r="F864" s="17"/>
      <c r="G864" s="17">
        <v>0.312887360895028</v>
      </c>
      <c r="H864" s="17">
        <v>0.34782537691264298</v>
      </c>
      <c r="I864" s="17">
        <v>0.38258769938166898</v>
      </c>
      <c r="J864" s="17">
        <v>0.44779410579261703</v>
      </c>
      <c r="K864" s="17"/>
      <c r="L864" s="17">
        <v>0.40685490962884502</v>
      </c>
      <c r="M864" s="17">
        <v>0.41806099934074897</v>
      </c>
      <c r="N864" s="17">
        <v>0.34608036487220101</v>
      </c>
      <c r="O864" s="17">
        <v>0.28159228482297</v>
      </c>
      <c r="P864" s="17"/>
      <c r="Q864" s="17">
        <v>0.425259386007387</v>
      </c>
      <c r="R864" s="17">
        <v>0.44960401578625198</v>
      </c>
      <c r="S864" s="17">
        <v>0.32685007506763097</v>
      </c>
      <c r="T864" s="17">
        <v>0.31283395830314198</v>
      </c>
      <c r="U864" s="17">
        <v>0.29059408642326101</v>
      </c>
      <c r="V864" s="17">
        <v>0.38931710887721799</v>
      </c>
      <c r="W864" s="17">
        <v>0.246507506484168</v>
      </c>
      <c r="X864" s="17">
        <v>0.36837604741455598</v>
      </c>
      <c r="Y864" s="17">
        <v>0.375659780012078</v>
      </c>
      <c r="Z864" s="17"/>
      <c r="AA864" s="17">
        <v>0.28692645107671999</v>
      </c>
      <c r="AB864" s="17">
        <v>0.37908934571011599</v>
      </c>
      <c r="AC864" s="17">
        <v>0.41439164798410499</v>
      </c>
      <c r="AD864" s="17">
        <v>0.46888100043841702</v>
      </c>
      <c r="AE864" s="17">
        <v>0.36252467935733201</v>
      </c>
      <c r="AF864" s="17"/>
      <c r="AG864" s="17">
        <v>0.35364894360235799</v>
      </c>
      <c r="AH864" s="17">
        <v>0.378908310212688</v>
      </c>
      <c r="AI864" s="17"/>
      <c r="AJ864" s="17">
        <v>0.34152787897875703</v>
      </c>
      <c r="AK864" s="17">
        <v>0.32901961351014702</v>
      </c>
      <c r="AL864" s="17">
        <v>0.36746140028630597</v>
      </c>
      <c r="AM864" s="17">
        <v>0.42394597328892197</v>
      </c>
      <c r="AN864" s="17"/>
      <c r="AO864" s="17">
        <v>0.32557964226719099</v>
      </c>
      <c r="AP864" s="17">
        <v>0.35612815826529098</v>
      </c>
      <c r="AQ864" s="17">
        <v>0.38932895572696802</v>
      </c>
      <c r="AR864" s="17"/>
      <c r="AS864" s="17">
        <v>0.41509157065580199</v>
      </c>
      <c r="AT864" s="17">
        <v>0.33882823087172198</v>
      </c>
      <c r="AU864" s="17">
        <v>0.43242583193314099</v>
      </c>
      <c r="AV864" s="17">
        <v>0.25533204835206702</v>
      </c>
      <c r="AW864" s="17">
        <v>0.34323713323146399</v>
      </c>
      <c r="AX864" s="17"/>
      <c r="AY864" s="17">
        <v>0.42061511407792901</v>
      </c>
      <c r="AZ864" s="17">
        <v>0.36412555104321997</v>
      </c>
      <c r="BA864" s="17">
        <v>0.38692809627817398</v>
      </c>
    </row>
    <row r="865" spans="2:53" x14ac:dyDescent="0.35">
      <c r="B865" t="s">
        <v>404</v>
      </c>
      <c r="C865" s="17">
        <v>0.33528133091110801</v>
      </c>
      <c r="D865" s="17">
        <v>0.38327233714775799</v>
      </c>
      <c r="E865" s="17">
        <v>0.28733760046416501</v>
      </c>
      <c r="F865" s="17"/>
      <c r="G865" s="17">
        <v>0.332692666249082</v>
      </c>
      <c r="H865" s="17">
        <v>0.30687512494696501</v>
      </c>
      <c r="I865" s="17">
        <v>0.38030976607085298</v>
      </c>
      <c r="J865" s="17">
        <v>0.31706001654213001</v>
      </c>
      <c r="K865" s="17"/>
      <c r="L865" s="17">
        <v>0.36481308482694702</v>
      </c>
      <c r="M865" s="17">
        <v>0.36455159664053399</v>
      </c>
      <c r="N865" s="17">
        <v>0.25995439403967502</v>
      </c>
      <c r="O865" s="17">
        <v>0.33657479009390401</v>
      </c>
      <c r="P865" s="17"/>
      <c r="Q865" s="17">
        <v>0.34099662154585603</v>
      </c>
      <c r="R865" s="17">
        <v>0.33177052538355101</v>
      </c>
      <c r="S865" s="17">
        <v>0.42126531035784098</v>
      </c>
      <c r="T865" s="17">
        <v>0.33697833073919697</v>
      </c>
      <c r="U865" s="17">
        <v>0.35368246703564599</v>
      </c>
      <c r="V865" s="17">
        <v>0.34224110396962898</v>
      </c>
      <c r="W865" s="17">
        <v>0.29658108630861801</v>
      </c>
      <c r="X865" s="17">
        <v>0.37693207720211702</v>
      </c>
      <c r="Y865" s="17">
        <v>0.26201564122300303</v>
      </c>
      <c r="Z865" s="17"/>
      <c r="AA865" s="17">
        <v>0.33179191373941203</v>
      </c>
      <c r="AB865" s="17">
        <v>0.315177407442854</v>
      </c>
      <c r="AC865" s="17">
        <v>0.32395024442804099</v>
      </c>
      <c r="AD865" s="17">
        <v>0.38544154690632199</v>
      </c>
      <c r="AE865" s="17">
        <v>0.38110173509325002</v>
      </c>
      <c r="AF865" s="17"/>
      <c r="AG865" s="17">
        <v>0.33253510848430201</v>
      </c>
      <c r="AH865" s="17">
        <v>0.33828329569943799</v>
      </c>
      <c r="AI865" s="17"/>
      <c r="AJ865" s="17">
        <v>0.36057320857619102</v>
      </c>
      <c r="AK865" s="17">
        <v>0.32633348434693599</v>
      </c>
      <c r="AL865" s="17">
        <v>0.31536933530033701</v>
      </c>
      <c r="AM865" s="17">
        <v>0.34027933936006299</v>
      </c>
      <c r="AN865" s="17"/>
      <c r="AO865" s="17">
        <v>0.30872333526218199</v>
      </c>
      <c r="AP865" s="17">
        <v>0.39294644678330898</v>
      </c>
      <c r="AQ865" s="17">
        <v>0.32100928789397998</v>
      </c>
      <c r="AR865" s="17"/>
      <c r="AS865" s="17">
        <v>0.36110527338209802</v>
      </c>
      <c r="AT865" s="17">
        <v>0.326775551246062</v>
      </c>
      <c r="AU865" s="17">
        <v>0.36776403456823398</v>
      </c>
      <c r="AV865" s="17">
        <v>0.28108678535710102</v>
      </c>
      <c r="AW865" s="17">
        <v>0.30677809679921803</v>
      </c>
      <c r="AX865" s="17"/>
      <c r="AY865" s="17">
        <v>0.34626576438706602</v>
      </c>
      <c r="AZ865" s="17">
        <v>0.31974947515602498</v>
      </c>
      <c r="BA865" s="17">
        <v>0.33940880427555198</v>
      </c>
    </row>
    <row r="866" spans="2:53" x14ac:dyDescent="0.35">
      <c r="B866" t="s">
        <v>405</v>
      </c>
      <c r="C866" s="17">
        <v>0.30692356073031002</v>
      </c>
      <c r="D866" s="17">
        <v>0.31473333620128602</v>
      </c>
      <c r="E866" s="17">
        <v>0.29912147864465299</v>
      </c>
      <c r="F866" s="17"/>
      <c r="G866" s="17">
        <v>0.27085548949113297</v>
      </c>
      <c r="H866" s="17">
        <v>0.29606027601110502</v>
      </c>
      <c r="I866" s="17">
        <v>0.33772377745135901</v>
      </c>
      <c r="J866" s="17">
        <v>0.29737606988051302</v>
      </c>
      <c r="K866" s="17"/>
      <c r="L866" s="17">
        <v>0.311876720740349</v>
      </c>
      <c r="M866" s="17">
        <v>0.35757284265943401</v>
      </c>
      <c r="N866" s="17">
        <v>0.28217261400161298</v>
      </c>
      <c r="O866" s="17">
        <v>0.26790742207735302</v>
      </c>
      <c r="P866" s="17"/>
      <c r="Q866" s="17">
        <v>0.28935988354379699</v>
      </c>
      <c r="R866" s="17">
        <v>0.36280804747499801</v>
      </c>
      <c r="S866" s="17">
        <v>0.35684041338636102</v>
      </c>
      <c r="T866" s="17">
        <v>0.34602989922834998</v>
      </c>
      <c r="U866" s="17">
        <v>0.32741529280583997</v>
      </c>
      <c r="V866" s="17">
        <v>0.30437881071953099</v>
      </c>
      <c r="W866" s="17">
        <v>0.21984404419109799</v>
      </c>
      <c r="X866" s="17">
        <v>0.225724054683034</v>
      </c>
      <c r="Y866" s="17">
        <v>0.27750027627440099</v>
      </c>
      <c r="Z866" s="17"/>
      <c r="AA866" s="17">
        <v>0.26855519391363902</v>
      </c>
      <c r="AB866" s="17">
        <v>0.32868449952596701</v>
      </c>
      <c r="AC866" s="17">
        <v>0.32048830085677299</v>
      </c>
      <c r="AD866" s="17">
        <v>0.30679292143722903</v>
      </c>
      <c r="AE866" s="17">
        <v>0.34827676293078402</v>
      </c>
      <c r="AF866" s="17"/>
      <c r="AG866" s="17">
        <v>0.29720641250402402</v>
      </c>
      <c r="AH866" s="17">
        <v>0.31754561979354001</v>
      </c>
      <c r="AI866" s="17"/>
      <c r="AJ866" s="17">
        <v>0.304624036925007</v>
      </c>
      <c r="AK866" s="17">
        <v>0.29330009608464902</v>
      </c>
      <c r="AL866" s="17">
        <v>0.344030612168501</v>
      </c>
      <c r="AM866" s="17">
        <v>0.289855551687621</v>
      </c>
      <c r="AN866" s="17"/>
      <c r="AO866" s="17">
        <v>0.270162000085925</v>
      </c>
      <c r="AP866" s="17">
        <v>0.30229029780029898</v>
      </c>
      <c r="AQ866" s="17">
        <v>0.319524595978596</v>
      </c>
      <c r="AR866" s="17"/>
      <c r="AS866" s="17">
        <v>0.291252429117281</v>
      </c>
      <c r="AT866" s="17">
        <v>0.346595858884303</v>
      </c>
      <c r="AU866" s="17">
        <v>0.30378685179564502</v>
      </c>
      <c r="AV866" s="17">
        <v>0.15273325185152301</v>
      </c>
      <c r="AW866" s="17">
        <v>0.27794132844583302</v>
      </c>
      <c r="AX866" s="17"/>
      <c r="AY866" s="17">
        <v>0.30022500414215503</v>
      </c>
      <c r="AZ866" s="17">
        <v>0.33784185534463901</v>
      </c>
      <c r="BA866" s="17">
        <v>0.33470947332549</v>
      </c>
    </row>
    <row r="867" spans="2:53" x14ac:dyDescent="0.35">
      <c r="B867" t="s">
        <v>346</v>
      </c>
      <c r="C867" s="17">
        <v>0.24326129721371201</v>
      </c>
      <c r="D867" s="17">
        <v>0.25361139069278799</v>
      </c>
      <c r="E867" s="17">
        <v>0.23292139957925601</v>
      </c>
      <c r="F867" s="17"/>
      <c r="G867" s="17">
        <v>0.186003981139792</v>
      </c>
      <c r="H867" s="17">
        <v>0.237944004428261</v>
      </c>
      <c r="I867" s="17">
        <v>0.24783702822373099</v>
      </c>
      <c r="J867" s="17">
        <v>0.315965703116182</v>
      </c>
      <c r="K867" s="17"/>
      <c r="L867" s="17">
        <v>0.258913762630191</v>
      </c>
      <c r="M867" s="17">
        <v>0.24600075218824399</v>
      </c>
      <c r="N867" s="17">
        <v>0.22123844926889899</v>
      </c>
      <c r="O867" s="17">
        <v>0.243860752770691</v>
      </c>
      <c r="P867" s="17"/>
      <c r="Q867" s="17">
        <v>0.22807991231600599</v>
      </c>
      <c r="R867" s="17">
        <v>0.30087664499204397</v>
      </c>
      <c r="S867" s="17">
        <v>0.273168460850504</v>
      </c>
      <c r="T867" s="17">
        <v>0.26888776079960802</v>
      </c>
      <c r="U867" s="17">
        <v>0.20526930057200601</v>
      </c>
      <c r="V867" s="17">
        <v>0.26080784974302801</v>
      </c>
      <c r="W867" s="17">
        <v>0.165536333032063</v>
      </c>
      <c r="X867" s="17">
        <v>0.226877293309832</v>
      </c>
      <c r="Y867" s="17">
        <v>0.224107311148076</v>
      </c>
      <c r="Z867" s="17"/>
      <c r="AA867" s="17">
        <v>0.23927395857209999</v>
      </c>
      <c r="AB867" s="17">
        <v>0.229125756787531</v>
      </c>
      <c r="AC867" s="17">
        <v>0.26299492597488699</v>
      </c>
      <c r="AD867" s="17">
        <v>0.223888700701003</v>
      </c>
      <c r="AE867" s="17">
        <v>0.43346291475670801</v>
      </c>
      <c r="AF867" s="17"/>
      <c r="AG867" s="17">
        <v>0.206561295593024</v>
      </c>
      <c r="AH867" s="17">
        <v>0.28337899180449999</v>
      </c>
      <c r="AI867" s="17"/>
      <c r="AJ867" s="17">
        <v>0.18787771073773399</v>
      </c>
      <c r="AK867" s="17">
        <v>0.264613967445333</v>
      </c>
      <c r="AL867" s="17">
        <v>0.27245203491659298</v>
      </c>
      <c r="AM867" s="17">
        <v>0.24343675500148401</v>
      </c>
      <c r="AN867" s="17"/>
      <c r="AO867" s="17">
        <v>0.20703141644598899</v>
      </c>
      <c r="AP867" s="17">
        <v>0.21987474382696201</v>
      </c>
      <c r="AQ867" s="17">
        <v>0.271448129663451</v>
      </c>
      <c r="AR867" s="17"/>
      <c r="AS867" s="17">
        <v>0.27196677013625398</v>
      </c>
      <c r="AT867" s="17">
        <v>0.23547214403886299</v>
      </c>
      <c r="AU867" s="17">
        <v>0.28239708473140102</v>
      </c>
      <c r="AV867" s="17">
        <v>0.27081810690796199</v>
      </c>
      <c r="AW867" s="17">
        <v>0.18111177441462001</v>
      </c>
      <c r="AX867" s="17"/>
      <c r="AY867" s="17">
        <v>0.30598161551681702</v>
      </c>
      <c r="AZ867" s="17">
        <v>0.24114563054886301</v>
      </c>
      <c r="BA867" s="17">
        <v>0.226876831505923</v>
      </c>
    </row>
    <row r="868" spans="2:53" x14ac:dyDescent="0.35">
      <c r="B868" t="s">
        <v>351</v>
      </c>
      <c r="C868" s="17">
        <v>0.22096031462040899</v>
      </c>
      <c r="D868" s="17">
        <v>0.22729832935364899</v>
      </c>
      <c r="E868" s="17">
        <v>0.214628543445602</v>
      </c>
      <c r="F868" s="17"/>
      <c r="G868" s="17">
        <v>0.24678298711555799</v>
      </c>
      <c r="H868" s="17">
        <v>0.19946714424088</v>
      </c>
      <c r="I868" s="17">
        <v>0.23138534053197399</v>
      </c>
      <c r="J868" s="17">
        <v>0.24927943360572899</v>
      </c>
      <c r="K868" s="17"/>
      <c r="L868" s="17">
        <v>0.21268737848133701</v>
      </c>
      <c r="M868" s="17">
        <v>0.26660762065403798</v>
      </c>
      <c r="N868" s="17">
        <v>0.17454222265979999</v>
      </c>
      <c r="O868" s="17">
        <v>0.224153649559451</v>
      </c>
      <c r="P868" s="17"/>
      <c r="Q868" s="17">
        <v>0.22417944959547201</v>
      </c>
      <c r="R868" s="17">
        <v>0.22173202833981001</v>
      </c>
      <c r="S868" s="17">
        <v>0.11356911313284999</v>
      </c>
      <c r="T868" s="17">
        <v>0.20927748375260799</v>
      </c>
      <c r="U868" s="17">
        <v>0.25003930845364902</v>
      </c>
      <c r="V868" s="17">
        <v>0.21479839964976299</v>
      </c>
      <c r="W868" s="17">
        <v>0.27415993340042799</v>
      </c>
      <c r="X868" s="17">
        <v>0.27674364603437401</v>
      </c>
      <c r="Y868" s="17">
        <v>0.230009743969531</v>
      </c>
      <c r="Z868" s="17"/>
      <c r="AA868" s="17">
        <v>0.22643680995632201</v>
      </c>
      <c r="AB868" s="17">
        <v>0.222780689395394</v>
      </c>
      <c r="AC868" s="17">
        <v>0.20144984383145401</v>
      </c>
      <c r="AD868" s="17">
        <v>0.21601588078022299</v>
      </c>
      <c r="AE868" s="17">
        <v>0.28530466226323498</v>
      </c>
      <c r="AF868" s="17"/>
      <c r="AG868" s="17">
        <v>0.234735502934313</v>
      </c>
      <c r="AH868" s="17">
        <v>0.20590230989824501</v>
      </c>
      <c r="AI868" s="17"/>
      <c r="AJ868" s="17">
        <v>0.220947550461049</v>
      </c>
      <c r="AK868" s="17">
        <v>0.22141548862122801</v>
      </c>
      <c r="AL868" s="17">
        <v>0.20218443217205001</v>
      </c>
      <c r="AM868" s="17">
        <v>0.23738379954963601</v>
      </c>
      <c r="AN868" s="17"/>
      <c r="AO868" s="17">
        <v>0.216679662100281</v>
      </c>
      <c r="AP868" s="17">
        <v>0.223152324331228</v>
      </c>
      <c r="AQ868" s="17">
        <v>0.224103130289867</v>
      </c>
      <c r="AR868" s="17"/>
      <c r="AS868" s="17">
        <v>0.242218084248843</v>
      </c>
      <c r="AT868" s="17">
        <v>0.212634414908347</v>
      </c>
      <c r="AU868" s="17">
        <v>0.18380038463964599</v>
      </c>
      <c r="AV868" s="17">
        <v>0.42231436216764101</v>
      </c>
      <c r="AW868" s="17">
        <v>0.180807086627706</v>
      </c>
      <c r="AX868" s="17"/>
      <c r="AY868" s="17">
        <v>0.235513180000647</v>
      </c>
      <c r="AZ868" s="17">
        <v>0.21951866628383701</v>
      </c>
      <c r="BA868" s="17">
        <v>0.13554683102140699</v>
      </c>
    </row>
    <row r="869" spans="2:53" x14ac:dyDescent="0.35">
      <c r="B869" t="s">
        <v>406</v>
      </c>
      <c r="C869" s="17">
        <v>0.208952156919366</v>
      </c>
      <c r="D869" s="17">
        <v>0.198327868990512</v>
      </c>
      <c r="E869" s="17">
        <v>0.219565978895507</v>
      </c>
      <c r="F869" s="17"/>
      <c r="G869" s="17">
        <v>0.25603750816771598</v>
      </c>
      <c r="H869" s="17">
        <v>0.20806719777833399</v>
      </c>
      <c r="I869" s="17">
        <v>0.19296868239691201</v>
      </c>
      <c r="J869" s="17">
        <v>0.20913722431790899</v>
      </c>
      <c r="K869" s="17"/>
      <c r="L869" s="17">
        <v>0.24887327882103299</v>
      </c>
      <c r="M869" s="17">
        <v>0.21311402447632399</v>
      </c>
      <c r="N869" s="17">
        <v>0.17089813274393101</v>
      </c>
      <c r="O869" s="17">
        <v>0.19583235290838999</v>
      </c>
      <c r="P869" s="17"/>
      <c r="Q869" s="17">
        <v>0.25828689039834202</v>
      </c>
      <c r="R869" s="17">
        <v>0.14727645401053899</v>
      </c>
      <c r="S869" s="17">
        <v>0.20239357168109801</v>
      </c>
      <c r="T869" s="17">
        <v>0.21578886392779401</v>
      </c>
      <c r="U869" s="17">
        <v>0.25340832560774401</v>
      </c>
      <c r="V869" s="17">
        <v>0.13925867589302099</v>
      </c>
      <c r="W869" s="17">
        <v>0.28022109559884001</v>
      </c>
      <c r="X869" s="17">
        <v>0.24323857224304599</v>
      </c>
      <c r="Y869" s="17">
        <v>0.18120060182887601</v>
      </c>
      <c r="Z869" s="17"/>
      <c r="AA869" s="17">
        <v>0.144731232260214</v>
      </c>
      <c r="AB869" s="17">
        <v>0.19929640145988201</v>
      </c>
      <c r="AC869" s="17">
        <v>0.276757242648763</v>
      </c>
      <c r="AD869" s="17">
        <v>0.14433821939596</v>
      </c>
      <c r="AE869" s="17">
        <v>0.22772075544665801</v>
      </c>
      <c r="AF869" s="17"/>
      <c r="AG869" s="17">
        <v>0.20531499249310001</v>
      </c>
      <c r="AH869" s="17">
        <v>0.21292803280998701</v>
      </c>
      <c r="AI869" s="17"/>
      <c r="AJ869" s="17">
        <v>0.22559127445739299</v>
      </c>
      <c r="AK869" s="17">
        <v>0.22587872527361699</v>
      </c>
      <c r="AL869" s="17">
        <v>0.20623798708263799</v>
      </c>
      <c r="AM869" s="17">
        <v>0.17897903514503299</v>
      </c>
      <c r="AN869" s="17"/>
      <c r="AO869" s="17">
        <v>0.21822174863796301</v>
      </c>
      <c r="AP869" s="17">
        <v>0.224410336160976</v>
      </c>
      <c r="AQ869" s="17">
        <v>0.195876337308584</v>
      </c>
      <c r="AR869" s="17"/>
      <c r="AS869" s="17">
        <v>0.15826215615730699</v>
      </c>
      <c r="AT869" s="17">
        <v>0.26102732244148202</v>
      </c>
      <c r="AU869" s="17">
        <v>0.35231363005287297</v>
      </c>
      <c r="AV869" s="17">
        <v>0</v>
      </c>
      <c r="AW869" s="17">
        <v>0.15721485911062399</v>
      </c>
      <c r="AX869" s="17"/>
      <c r="AY869" s="17">
        <v>0.20075721959738399</v>
      </c>
      <c r="AZ869" s="17">
        <v>0.24248434184359899</v>
      </c>
      <c r="BA869" s="17">
        <v>0.19056277953464701</v>
      </c>
    </row>
    <row r="870" spans="2:53" x14ac:dyDescent="0.35">
      <c r="B870" t="s">
        <v>407</v>
      </c>
      <c r="C870" s="17">
        <v>0.18775677628714299</v>
      </c>
      <c r="D870" s="17">
        <v>0.21643171619000601</v>
      </c>
      <c r="E870" s="17">
        <v>0.15911008397763299</v>
      </c>
      <c r="F870" s="17"/>
      <c r="G870" s="17">
        <v>0.18193249444992701</v>
      </c>
      <c r="H870" s="17">
        <v>0.17001692576730601</v>
      </c>
      <c r="I870" s="17">
        <v>0.201726720372984</v>
      </c>
      <c r="J870" s="17">
        <v>0.225113002594378</v>
      </c>
      <c r="K870" s="17"/>
      <c r="L870" s="17">
        <v>0.23308640818520099</v>
      </c>
      <c r="M870" s="17">
        <v>0.170382008371988</v>
      </c>
      <c r="N870" s="17">
        <v>0.20759532827940899</v>
      </c>
      <c r="O870" s="17">
        <v>0.14016363382095701</v>
      </c>
      <c r="P870" s="17"/>
      <c r="Q870" s="17">
        <v>0.26895233532224799</v>
      </c>
      <c r="R870" s="17">
        <v>0.223549956226962</v>
      </c>
      <c r="S870" s="17">
        <v>0.16287105080604899</v>
      </c>
      <c r="T870" s="17">
        <v>0.16187234512371099</v>
      </c>
      <c r="U870" s="17">
        <v>0.14840450130546901</v>
      </c>
      <c r="V870" s="17">
        <v>0.152240619240404</v>
      </c>
      <c r="W870" s="17">
        <v>0.146899170350307</v>
      </c>
      <c r="X870" s="17">
        <v>0.18326175248314899</v>
      </c>
      <c r="Y870" s="17">
        <v>0.16563251292970099</v>
      </c>
      <c r="Z870" s="17"/>
      <c r="AA870" s="17">
        <v>0.158753983198896</v>
      </c>
      <c r="AB870" s="17">
        <v>0.17483901875205701</v>
      </c>
      <c r="AC870" s="17">
        <v>0.19488627952619</v>
      </c>
      <c r="AD870" s="17">
        <v>0.26624873266388299</v>
      </c>
      <c r="AE870" s="17">
        <v>0.46260569801385598</v>
      </c>
      <c r="AF870" s="17"/>
      <c r="AG870" s="17">
        <v>0.20087648088667501</v>
      </c>
      <c r="AH870" s="17">
        <v>0.17341529729525501</v>
      </c>
      <c r="AI870" s="17"/>
      <c r="AJ870" s="17">
        <v>0.18468133345349899</v>
      </c>
      <c r="AK870" s="17">
        <v>0.174259962499802</v>
      </c>
      <c r="AL870" s="17">
        <v>0.183530060707154</v>
      </c>
      <c r="AM870" s="17">
        <v>0.20842092410631399</v>
      </c>
      <c r="AN870" s="17"/>
      <c r="AO870" s="17">
        <v>0.19074373695428601</v>
      </c>
      <c r="AP870" s="17">
        <v>0.14882901286388101</v>
      </c>
      <c r="AQ870" s="17">
        <v>0.204552423490725</v>
      </c>
      <c r="AR870" s="17"/>
      <c r="AS870" s="17">
        <v>0.21755028584435299</v>
      </c>
      <c r="AT870" s="17">
        <v>0.160501490963634</v>
      </c>
      <c r="AU870" s="17">
        <v>0.24326722862856701</v>
      </c>
      <c r="AV870" s="17">
        <v>0</v>
      </c>
      <c r="AW870" s="17">
        <v>0.16496651882664401</v>
      </c>
      <c r="AX870" s="17"/>
      <c r="AY870" s="17">
        <v>0.19295271056042501</v>
      </c>
      <c r="AZ870" s="17">
        <v>0.18050166311107599</v>
      </c>
      <c r="BA870" s="17">
        <v>0.20620437350929699</v>
      </c>
    </row>
    <row r="871" spans="2:53" x14ac:dyDescent="0.35">
      <c r="B871" t="s">
        <v>352</v>
      </c>
      <c r="C871" s="17">
        <v>0.16940158223174701</v>
      </c>
      <c r="D871" s="17">
        <v>0.16912694721107299</v>
      </c>
      <c r="E871" s="17">
        <v>0.16967594671032399</v>
      </c>
      <c r="F871" s="17"/>
      <c r="G871" s="17">
        <v>0.172037400250933</v>
      </c>
      <c r="H871" s="17">
        <v>0.17635017048676599</v>
      </c>
      <c r="I871" s="17">
        <v>0.17406304726258301</v>
      </c>
      <c r="J871" s="17">
        <v>0.122872924832892</v>
      </c>
      <c r="K871" s="17"/>
      <c r="L871" s="17">
        <v>0.16834121825706599</v>
      </c>
      <c r="M871" s="17">
        <v>0.153090947625591</v>
      </c>
      <c r="N871" s="17">
        <v>0.23217231872362401</v>
      </c>
      <c r="O871" s="17">
        <v>0.12894919353088</v>
      </c>
      <c r="P871" s="17"/>
      <c r="Q871" s="17">
        <v>0.19714623163108499</v>
      </c>
      <c r="R871" s="17">
        <v>0.175984072890189</v>
      </c>
      <c r="S871" s="17">
        <v>0.187943916027483</v>
      </c>
      <c r="T871" s="17">
        <v>0.11524580148958501</v>
      </c>
      <c r="U871" s="17">
        <v>0.26169307089527999</v>
      </c>
      <c r="V871" s="17">
        <v>0.17869840144697799</v>
      </c>
      <c r="W871" s="17">
        <v>0.16485829590120801</v>
      </c>
      <c r="X871" s="17">
        <v>0.1051634776691</v>
      </c>
      <c r="Y871" s="17">
        <v>0.117130563522925</v>
      </c>
      <c r="Z871" s="17"/>
      <c r="AA871" s="17">
        <v>0.16901970215153</v>
      </c>
      <c r="AB871" s="17">
        <v>0.15603216136617001</v>
      </c>
      <c r="AC871" s="17">
        <v>0.124925183196588</v>
      </c>
      <c r="AD871" s="17">
        <v>0.244813048773111</v>
      </c>
      <c r="AE871" s="17">
        <v>0.30639349080571998</v>
      </c>
      <c r="AF871" s="17"/>
      <c r="AG871" s="17">
        <v>0.17269341158207499</v>
      </c>
      <c r="AH871" s="17">
        <v>0.165803200796064</v>
      </c>
      <c r="AI871" s="17"/>
      <c r="AJ871" s="17">
        <v>0.14187407587693701</v>
      </c>
      <c r="AK871" s="17">
        <v>0.17339294987892301</v>
      </c>
      <c r="AL871" s="17">
        <v>0.205434809874497</v>
      </c>
      <c r="AM871" s="17">
        <v>0.15706950678213799</v>
      </c>
      <c r="AN871" s="17"/>
      <c r="AO871" s="17">
        <v>0.17083395417192501</v>
      </c>
      <c r="AP871" s="17">
        <v>0.16415265919709099</v>
      </c>
      <c r="AQ871" s="17">
        <v>0.17011591958186401</v>
      </c>
      <c r="AR871" s="17"/>
      <c r="AS871" s="17">
        <v>0.20720395329536601</v>
      </c>
      <c r="AT871" s="17">
        <v>0.154992393091922</v>
      </c>
      <c r="AU871" s="17">
        <v>0.15812303513060399</v>
      </c>
      <c r="AV871" s="17">
        <v>8.4992754764215903E-2</v>
      </c>
      <c r="AW871" s="17">
        <v>0.14691919869915801</v>
      </c>
      <c r="AX871" s="17"/>
      <c r="AY871" s="17">
        <v>0.17901182097646601</v>
      </c>
      <c r="AZ871" s="17">
        <v>0.15793407104368001</v>
      </c>
      <c r="BA871" s="17">
        <v>0.198280494121823</v>
      </c>
    </row>
    <row r="872" spans="2:53" x14ac:dyDescent="0.35">
      <c r="B872" t="s">
        <v>354</v>
      </c>
      <c r="C872" s="17">
        <v>0.128442827382106</v>
      </c>
      <c r="D872" s="17">
        <v>0.164289526901821</v>
      </c>
      <c r="E872" s="17">
        <v>9.2631440333646203E-2</v>
      </c>
      <c r="F872" s="17"/>
      <c r="G872" s="17">
        <v>0.105077724749965</v>
      </c>
      <c r="H872" s="17">
        <v>0.12175637143717701</v>
      </c>
      <c r="I872" s="17">
        <v>0.125550260141405</v>
      </c>
      <c r="J872" s="17">
        <v>0.191796218384819</v>
      </c>
      <c r="K872" s="17"/>
      <c r="L872" s="17">
        <v>0.18401347384265401</v>
      </c>
      <c r="M872" s="17">
        <v>0.14582289571649101</v>
      </c>
      <c r="N872" s="17">
        <v>9.9160150164378902E-2</v>
      </c>
      <c r="O872" s="17">
        <v>7.6633785398082604E-2</v>
      </c>
      <c r="P872" s="17"/>
      <c r="Q872" s="17">
        <v>0.182460270435883</v>
      </c>
      <c r="R872" s="17">
        <v>0.16402641162357201</v>
      </c>
      <c r="S872" s="17">
        <v>8.5259997908383706E-2</v>
      </c>
      <c r="T872" s="17">
        <v>5.3223284818793799E-2</v>
      </c>
      <c r="U872" s="17">
        <v>4.7243310540694798E-2</v>
      </c>
      <c r="V872" s="17">
        <v>0.14652265923371299</v>
      </c>
      <c r="W872" s="17">
        <v>0.14926848206994101</v>
      </c>
      <c r="X872" s="17">
        <v>8.7493976808238103E-2</v>
      </c>
      <c r="Y872" s="17">
        <v>0.14839497690161099</v>
      </c>
      <c r="Z872" s="17"/>
      <c r="AA872" s="17">
        <v>0.107260257475792</v>
      </c>
      <c r="AB872" s="17">
        <v>0.110613786691444</v>
      </c>
      <c r="AC872" s="17">
        <v>0.16110852299857101</v>
      </c>
      <c r="AD872" s="17">
        <v>0.15873057236506999</v>
      </c>
      <c r="AE872" s="17">
        <v>8.7870944153251307E-2</v>
      </c>
      <c r="AF872" s="17"/>
      <c r="AG872" s="17">
        <v>0.14290488774188001</v>
      </c>
      <c r="AH872" s="17">
        <v>0.11263398555524599</v>
      </c>
      <c r="AI872" s="17"/>
      <c r="AJ872" s="17">
        <v>9.9533911889150395E-2</v>
      </c>
      <c r="AK872" s="17">
        <v>0.109819707040748</v>
      </c>
      <c r="AL872" s="17">
        <v>0.13457065949586799</v>
      </c>
      <c r="AM872" s="17">
        <v>0.16793998456179399</v>
      </c>
      <c r="AN872" s="17"/>
      <c r="AO872" s="17">
        <v>0.105096772224341</v>
      </c>
      <c r="AP872" s="17">
        <v>9.4097944024195496E-2</v>
      </c>
      <c r="AQ872" s="17">
        <v>0.15683863776971499</v>
      </c>
      <c r="AR872" s="17"/>
      <c r="AS872" s="17">
        <v>0.13133020266370901</v>
      </c>
      <c r="AT872" s="17">
        <v>0.149166141720394</v>
      </c>
      <c r="AU872" s="17">
        <v>0.15719697371831301</v>
      </c>
      <c r="AV872" s="17">
        <v>0.154912683115115</v>
      </c>
      <c r="AW872" s="17">
        <v>9.2532876129658201E-2</v>
      </c>
      <c r="AX872" s="17"/>
      <c r="AY872" s="17">
        <v>0.13927910286623599</v>
      </c>
      <c r="AZ872" s="17">
        <v>0.13798857440095899</v>
      </c>
      <c r="BA872" s="17">
        <v>0.12452822587213799</v>
      </c>
    </row>
    <row r="873" spans="2:53" x14ac:dyDescent="0.35">
      <c r="B873" t="s">
        <v>92</v>
      </c>
      <c r="C873" s="17">
        <v>3.0079398833499402E-2</v>
      </c>
      <c r="D873" s="17">
        <v>2.91725886996646E-2</v>
      </c>
      <c r="E873" s="17">
        <v>3.0985315671515901E-2</v>
      </c>
      <c r="F873" s="17"/>
      <c r="G873" s="17">
        <v>2.47293010919938E-2</v>
      </c>
      <c r="H873" s="17">
        <v>3.7890320841694497E-2</v>
      </c>
      <c r="I873" s="17">
        <v>2.4723010594199801E-2</v>
      </c>
      <c r="J873" s="17">
        <v>2.0103022057766502E-2</v>
      </c>
      <c r="K873" s="17"/>
      <c r="L873" s="17">
        <v>2.0646397096405599E-2</v>
      </c>
      <c r="M873" s="17">
        <v>1.78680491530844E-2</v>
      </c>
      <c r="N873" s="17">
        <v>4.1254277976769102E-2</v>
      </c>
      <c r="O873" s="17">
        <v>4.3253268326449101E-2</v>
      </c>
      <c r="P873" s="17"/>
      <c r="Q873" s="17">
        <v>1.54524172583185E-2</v>
      </c>
      <c r="R873" s="17">
        <v>2.79885324763973E-2</v>
      </c>
      <c r="S873" s="17">
        <v>1.0287564909441599E-2</v>
      </c>
      <c r="T873" s="17">
        <v>5.31572581887658E-2</v>
      </c>
      <c r="U873" s="17">
        <v>1.19083319701622E-2</v>
      </c>
      <c r="V873" s="17">
        <v>4.8037841812359802E-2</v>
      </c>
      <c r="W873" s="17">
        <v>3.7499873563475297E-2</v>
      </c>
      <c r="X873" s="17">
        <v>1.7145558588151501E-2</v>
      </c>
      <c r="Y873" s="17">
        <v>4.30093524370289E-2</v>
      </c>
      <c r="Z873" s="17"/>
      <c r="AA873" s="17">
        <v>4.6672034447907802E-2</v>
      </c>
      <c r="AB873" s="17">
        <v>2.4595764004043799E-2</v>
      </c>
      <c r="AC873" s="17">
        <v>2.7932628258219901E-2</v>
      </c>
      <c r="AD873" s="17">
        <v>2.5958220949283298E-2</v>
      </c>
      <c r="AE873" s="17">
        <v>0</v>
      </c>
      <c r="AF873" s="17"/>
      <c r="AG873" s="17">
        <v>2.9302661527650799E-2</v>
      </c>
      <c r="AH873" s="17">
        <v>3.0928469913532899E-2</v>
      </c>
      <c r="AI873" s="17"/>
      <c r="AJ873" s="17">
        <v>4.6224195303280098E-2</v>
      </c>
      <c r="AK873" s="17">
        <v>4.2328282586233897E-2</v>
      </c>
      <c r="AL873" s="17">
        <v>1.16006924987059E-2</v>
      </c>
      <c r="AM873" s="17">
        <v>1.9627131663068301E-2</v>
      </c>
      <c r="AN873" s="17"/>
      <c r="AO873" s="17">
        <v>3.5878928026155298E-2</v>
      </c>
      <c r="AP873" s="17">
        <v>3.31577666192997E-2</v>
      </c>
      <c r="AQ873" s="17">
        <v>2.6421090006204798E-2</v>
      </c>
      <c r="AR873" s="17"/>
      <c r="AS873" s="17">
        <v>2.2662028263927301E-2</v>
      </c>
      <c r="AT873" s="17">
        <v>2.83198819891659E-2</v>
      </c>
      <c r="AU873" s="17">
        <v>0</v>
      </c>
      <c r="AV873" s="17">
        <v>7.9961476711453996E-2</v>
      </c>
      <c r="AW873" s="17">
        <v>5.0416778337165E-2</v>
      </c>
      <c r="AX873" s="17"/>
      <c r="AY873" s="17">
        <v>1.15990413102725E-2</v>
      </c>
      <c r="AZ873" s="17">
        <v>3.30905854286416E-2</v>
      </c>
      <c r="BA873" s="17">
        <v>1.1485767604530401E-2</v>
      </c>
    </row>
    <row r="874" spans="2:53" x14ac:dyDescent="0.35">
      <c r="B874" t="s">
        <v>82</v>
      </c>
      <c r="C874" s="17">
        <v>4.8659044985019601E-3</v>
      </c>
      <c r="D874" s="17">
        <v>6.1810336973864496E-3</v>
      </c>
      <c r="E874" s="17">
        <v>3.5520708292660699E-3</v>
      </c>
      <c r="F874" s="17"/>
      <c r="G874" s="17">
        <v>8.1241372948579298E-3</v>
      </c>
      <c r="H874" s="17">
        <v>4.6273883613548103E-3</v>
      </c>
      <c r="I874" s="17">
        <v>0</v>
      </c>
      <c r="J874" s="17">
        <v>1.7306363329620801E-2</v>
      </c>
      <c r="K874" s="17"/>
      <c r="L874" s="17">
        <v>7.0790257048204703E-3</v>
      </c>
      <c r="M874" s="17">
        <v>0</v>
      </c>
      <c r="N874" s="17">
        <v>1.34519702849952E-2</v>
      </c>
      <c r="O874" s="17">
        <v>0</v>
      </c>
      <c r="P874" s="17"/>
      <c r="Q874" s="17">
        <v>7.3237759654696697E-3</v>
      </c>
      <c r="R874" s="17">
        <v>0</v>
      </c>
      <c r="S874" s="17">
        <v>0</v>
      </c>
      <c r="T874" s="17">
        <v>0</v>
      </c>
      <c r="U874" s="17">
        <v>0</v>
      </c>
      <c r="V874" s="17">
        <v>0</v>
      </c>
      <c r="W874" s="17">
        <v>1.9358128448499601E-2</v>
      </c>
      <c r="X874" s="17">
        <v>1.6058720664646101E-2</v>
      </c>
      <c r="Y874" s="17">
        <v>7.5029392724556797E-3</v>
      </c>
      <c r="Z874" s="17"/>
      <c r="AA874" s="17">
        <v>0</v>
      </c>
      <c r="AB874" s="17">
        <v>1.11859076035382E-2</v>
      </c>
      <c r="AC874" s="17">
        <v>3.9837365853795199E-3</v>
      </c>
      <c r="AD874" s="17">
        <v>8.14853818026684E-3</v>
      </c>
      <c r="AE874" s="17">
        <v>0</v>
      </c>
      <c r="AF874" s="17"/>
      <c r="AG874" s="17">
        <v>5.7245198258944197E-3</v>
      </c>
      <c r="AH874" s="17">
        <v>3.9273304943012802E-3</v>
      </c>
      <c r="AI874" s="17"/>
      <c r="AJ874" s="17">
        <v>0</v>
      </c>
      <c r="AK874" s="17">
        <v>4.5724227107410403E-3</v>
      </c>
      <c r="AL874" s="17">
        <v>3.4168885437939498E-3</v>
      </c>
      <c r="AM874" s="17">
        <v>1.0766384315808401E-2</v>
      </c>
      <c r="AN874" s="17"/>
      <c r="AO874" s="17">
        <v>3.8785846575954699E-3</v>
      </c>
      <c r="AP874" s="17">
        <v>9.1719372734178906E-3</v>
      </c>
      <c r="AQ874" s="17">
        <v>3.55872308740915E-3</v>
      </c>
      <c r="AR874" s="17"/>
      <c r="AS874" s="17">
        <v>5.7586975153706404E-3</v>
      </c>
      <c r="AT874" s="17">
        <v>0</v>
      </c>
      <c r="AU874" s="17">
        <v>1.4385602552792901E-2</v>
      </c>
      <c r="AV874" s="17">
        <v>0</v>
      </c>
      <c r="AW874" s="17">
        <v>0</v>
      </c>
      <c r="AX874" s="17"/>
      <c r="AY874" s="17">
        <v>4.7861450184123197E-3</v>
      </c>
      <c r="AZ874" s="17">
        <v>3.5669194264906202E-3</v>
      </c>
      <c r="BA874" s="17">
        <v>1.10704625426996E-2</v>
      </c>
    </row>
    <row r="875" spans="2:53" x14ac:dyDescent="0.35">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row>
    <row r="876" spans="2:53" x14ac:dyDescent="0.35">
      <c r="B876" s="6" t="s">
        <v>202</v>
      </c>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row>
    <row r="877" spans="2:53" x14ac:dyDescent="0.35">
      <c r="B877" s="24" t="s">
        <v>84</v>
      </c>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row>
    <row r="878" spans="2:53" x14ac:dyDescent="0.35">
      <c r="B878" t="s">
        <v>409</v>
      </c>
      <c r="C878" s="17">
        <v>0.47298871309422102</v>
      </c>
      <c r="D878" s="17">
        <v>0.48931769240223999</v>
      </c>
      <c r="E878" s="17">
        <v>0.45667581941250002</v>
      </c>
      <c r="F878" s="17"/>
      <c r="G878" s="17">
        <v>0.467938783173108</v>
      </c>
      <c r="H878" s="17">
        <v>0.44872792428630098</v>
      </c>
      <c r="I878" s="17">
        <v>0.48551852025526199</v>
      </c>
      <c r="J878" s="17">
        <v>0.54121997273255296</v>
      </c>
      <c r="K878" s="17"/>
      <c r="L878" s="17">
        <v>0.49443024094604199</v>
      </c>
      <c r="M878" s="17">
        <v>0.47025023969976798</v>
      </c>
      <c r="N878" s="17">
        <v>0.45084871817050798</v>
      </c>
      <c r="O878" s="17">
        <v>0.47005502572973201</v>
      </c>
      <c r="P878" s="17"/>
      <c r="Q878" s="17">
        <v>0.51808855117950403</v>
      </c>
      <c r="R878" s="17">
        <v>0.45461534318782498</v>
      </c>
      <c r="S878" s="17">
        <v>0.37887689305787903</v>
      </c>
      <c r="T878" s="17">
        <v>0.44725000808262899</v>
      </c>
      <c r="U878" s="17">
        <v>0.37917181867262001</v>
      </c>
      <c r="V878" s="17">
        <v>0.56435182368020098</v>
      </c>
      <c r="W878" s="17">
        <v>0.46760184887886802</v>
      </c>
      <c r="X878" s="17">
        <v>0.511344460297805</v>
      </c>
      <c r="Y878" s="17">
        <v>0.49926708172772299</v>
      </c>
      <c r="Z878" s="17"/>
      <c r="AA878" s="17">
        <v>0.43884987616788301</v>
      </c>
      <c r="AB878" s="17">
        <v>0.47513401241897602</v>
      </c>
      <c r="AC878" s="17">
        <v>0.47006893516286202</v>
      </c>
      <c r="AD878" s="17">
        <v>0.52438506691917097</v>
      </c>
      <c r="AE878" s="17">
        <v>0.68108682879507698</v>
      </c>
      <c r="AF878" s="17"/>
      <c r="AG878" s="17">
        <v>0.49655934505971</v>
      </c>
      <c r="AH878" s="17">
        <v>0.447223062610699</v>
      </c>
      <c r="AI878" s="17"/>
      <c r="AJ878" s="17">
        <v>0.509618872934539</v>
      </c>
      <c r="AK878" s="17">
        <v>0.439938139006117</v>
      </c>
      <c r="AL878" s="17">
        <v>0.47721587948387201</v>
      </c>
      <c r="AM878" s="17">
        <v>0.47154910712988601</v>
      </c>
      <c r="AN878" s="17"/>
      <c r="AO878" s="17">
        <v>0.49943637147229297</v>
      </c>
      <c r="AP878" s="17">
        <v>0.50162015554796702</v>
      </c>
      <c r="AQ878" s="17">
        <v>0.44780853602265802</v>
      </c>
      <c r="AR878" s="17"/>
      <c r="AS878" s="17">
        <v>0.55941546469465497</v>
      </c>
      <c r="AT878" s="17">
        <v>0.41215814445392601</v>
      </c>
      <c r="AU878" s="17">
        <v>0.51896453128347197</v>
      </c>
      <c r="AV878" s="17">
        <v>0.38252779277917398</v>
      </c>
      <c r="AW878" s="17">
        <v>0.42861154226436998</v>
      </c>
      <c r="AX878" s="17"/>
      <c r="AY878" s="17">
        <v>0.60341608228646004</v>
      </c>
      <c r="AZ878" s="17">
        <v>0.46047930066734999</v>
      </c>
      <c r="BA878" s="17">
        <v>0.54198005664000004</v>
      </c>
    </row>
    <row r="879" spans="2:53" x14ac:dyDescent="0.35">
      <c r="B879" t="s">
        <v>410</v>
      </c>
      <c r="C879" s="17">
        <v>0.259820982395158</v>
      </c>
      <c r="D879" s="17">
        <v>0.26346979350285099</v>
      </c>
      <c r="E879" s="17">
        <v>0.25617576571984302</v>
      </c>
      <c r="F879" s="17"/>
      <c r="G879" s="17">
        <v>0.29961000772913599</v>
      </c>
      <c r="H879" s="17">
        <v>0.28068294710538799</v>
      </c>
      <c r="I879" s="17">
        <v>0.222401199717425</v>
      </c>
      <c r="J879" s="17">
        <v>0.24391986668273</v>
      </c>
      <c r="K879" s="17"/>
      <c r="L879" s="17">
        <v>0.26568633187948898</v>
      </c>
      <c r="M879" s="17">
        <v>0.23643067943984999</v>
      </c>
      <c r="N879" s="17">
        <v>0.29350015189738099</v>
      </c>
      <c r="O879" s="17">
        <v>0.24921393479322701</v>
      </c>
      <c r="P879" s="17"/>
      <c r="Q879" s="17">
        <v>0.28542608283558002</v>
      </c>
      <c r="R879" s="17">
        <v>0.23395962154452199</v>
      </c>
      <c r="S879" s="17">
        <v>0.26708571765073402</v>
      </c>
      <c r="T879" s="17">
        <v>0.24483451066161299</v>
      </c>
      <c r="U879" s="17">
        <v>0.37976504079801698</v>
      </c>
      <c r="V879" s="17">
        <v>0.20255487392042101</v>
      </c>
      <c r="W879" s="17">
        <v>0.222715127475302</v>
      </c>
      <c r="X879" s="17">
        <v>0.20872004668309099</v>
      </c>
      <c r="Y879" s="17">
        <v>0.28115643089180098</v>
      </c>
      <c r="Z879" s="17"/>
      <c r="AA879" s="17">
        <v>0.28622927134441301</v>
      </c>
      <c r="AB879" s="17">
        <v>0.23876532315773699</v>
      </c>
      <c r="AC879" s="17">
        <v>0.25122759905700098</v>
      </c>
      <c r="AD879" s="17">
        <v>0.261006468760897</v>
      </c>
      <c r="AE879" s="17">
        <v>0.12618830376649601</v>
      </c>
      <c r="AF879" s="17"/>
      <c r="AG879" s="17">
        <v>0.24991233876273999</v>
      </c>
      <c r="AH879" s="17">
        <v>0.270652369901971</v>
      </c>
      <c r="AI879" s="17"/>
      <c r="AJ879" s="17">
        <v>0.270072674731549</v>
      </c>
      <c r="AK879" s="17">
        <v>0.27116465699297099</v>
      </c>
      <c r="AL879" s="17">
        <v>0.224050156015558</v>
      </c>
      <c r="AM879" s="17">
        <v>0.27106740995338802</v>
      </c>
      <c r="AN879" s="17"/>
      <c r="AO879" s="17">
        <v>0.27479371576598299</v>
      </c>
      <c r="AP879" s="17">
        <v>0.24222940672336299</v>
      </c>
      <c r="AQ879" s="17">
        <v>0.260622658092245</v>
      </c>
      <c r="AR879" s="17"/>
      <c r="AS879" s="17">
        <v>0.25498808554393498</v>
      </c>
      <c r="AT879" s="17">
        <v>0.27647822699717101</v>
      </c>
      <c r="AU879" s="17">
        <v>0.189577432280467</v>
      </c>
      <c r="AV879" s="17">
        <v>0.45866935052865199</v>
      </c>
      <c r="AW879" s="17">
        <v>0.27476303430707599</v>
      </c>
      <c r="AX879" s="17"/>
      <c r="AY879" s="17">
        <v>0.27271572224345098</v>
      </c>
      <c r="AZ879" s="17">
        <v>0.259954478642835</v>
      </c>
      <c r="BA879" s="17">
        <v>0.176252708329838</v>
      </c>
    </row>
    <row r="880" spans="2:53" x14ac:dyDescent="0.35">
      <c r="B880" t="s">
        <v>411</v>
      </c>
      <c r="C880" s="17">
        <v>0.108685240710058</v>
      </c>
      <c r="D880" s="17">
        <v>0.102925679672513</v>
      </c>
      <c r="E880" s="17">
        <v>0.11443912802209</v>
      </c>
      <c r="F880" s="17"/>
      <c r="G880" s="17">
        <v>7.5448187703536507E-2</v>
      </c>
      <c r="H880" s="17">
        <v>0.123484572239472</v>
      </c>
      <c r="I880" s="17">
        <v>0.102937198718157</v>
      </c>
      <c r="J880" s="17">
        <v>0.102202762420337</v>
      </c>
      <c r="K880" s="17"/>
      <c r="L880" s="17">
        <v>0.111274690452334</v>
      </c>
      <c r="M880" s="17">
        <v>0.14275898357473099</v>
      </c>
      <c r="N880" s="17">
        <v>7.9084901791067003E-2</v>
      </c>
      <c r="O880" s="17">
        <v>9.6934981620690003E-2</v>
      </c>
      <c r="P880" s="17"/>
      <c r="Q880" s="17">
        <v>5.3041027930674702E-2</v>
      </c>
      <c r="R880" s="17">
        <v>0.13938763708174001</v>
      </c>
      <c r="S880" s="17">
        <v>0.18856710007523</v>
      </c>
      <c r="T880" s="17">
        <v>0.118843106850906</v>
      </c>
      <c r="U880" s="17">
        <v>0.12080770495021199</v>
      </c>
      <c r="V880" s="17">
        <v>9.8365296753099296E-2</v>
      </c>
      <c r="W880" s="17">
        <v>0.118172395249343</v>
      </c>
      <c r="X880" s="17">
        <v>0.105216004173374</v>
      </c>
      <c r="Y880" s="17">
        <v>7.3565608673375499E-2</v>
      </c>
      <c r="Z880" s="17"/>
      <c r="AA880" s="17">
        <v>8.6253847276069107E-2</v>
      </c>
      <c r="AB880" s="17">
        <v>9.4690873835184E-2</v>
      </c>
      <c r="AC880" s="17">
        <v>0.14099385098983699</v>
      </c>
      <c r="AD880" s="17">
        <v>8.6869419150048699E-2</v>
      </c>
      <c r="AE880" s="17">
        <v>0.126284609591752</v>
      </c>
      <c r="AF880" s="17"/>
      <c r="AG880" s="17">
        <v>0.10203816024373</v>
      </c>
      <c r="AH880" s="17">
        <v>0.115951331508217</v>
      </c>
      <c r="AI880" s="17"/>
      <c r="AJ880" s="17">
        <v>8.0715107363097394E-2</v>
      </c>
      <c r="AK880" s="17">
        <v>0.11401218613027</v>
      </c>
      <c r="AL880" s="17">
        <v>0.122114948268698</v>
      </c>
      <c r="AM880" s="17">
        <v>0.115675572824749</v>
      </c>
      <c r="AN880" s="17"/>
      <c r="AO880" s="17">
        <v>8.33519501943423E-2</v>
      </c>
      <c r="AP880" s="17">
        <v>9.9848631282368802E-2</v>
      </c>
      <c r="AQ880" s="17">
        <v>0.12665170923983199</v>
      </c>
      <c r="AR880" s="17"/>
      <c r="AS880" s="17">
        <v>8.2840346786862307E-2</v>
      </c>
      <c r="AT880" s="17">
        <v>0.152827174977339</v>
      </c>
      <c r="AU880" s="17">
        <v>0.110677079379946</v>
      </c>
      <c r="AV880" s="17">
        <v>8.4992754764215903E-2</v>
      </c>
      <c r="AW880" s="17">
        <v>8.1252906560928498E-2</v>
      </c>
      <c r="AX880" s="17"/>
      <c r="AY880" s="17">
        <v>3.0802571541020601E-2</v>
      </c>
      <c r="AZ880" s="17">
        <v>0.124674024172592</v>
      </c>
      <c r="BA880" s="17">
        <v>0.15677243657642501</v>
      </c>
    </row>
    <row r="881" spans="2:53" x14ac:dyDescent="0.35">
      <c r="B881" t="s">
        <v>92</v>
      </c>
      <c r="C881" s="17">
        <v>0.15850506380056201</v>
      </c>
      <c r="D881" s="17">
        <v>0.14428683442239701</v>
      </c>
      <c r="E881" s="17">
        <v>0.172709286845566</v>
      </c>
      <c r="F881" s="17"/>
      <c r="G881" s="17">
        <v>0.15700302139422001</v>
      </c>
      <c r="H881" s="17">
        <v>0.14710455636883901</v>
      </c>
      <c r="I881" s="17">
        <v>0.189143081309155</v>
      </c>
      <c r="J881" s="17">
        <v>0.11265739816438</v>
      </c>
      <c r="K881" s="17"/>
      <c r="L881" s="17">
        <v>0.12860873672213499</v>
      </c>
      <c r="M881" s="17">
        <v>0.15056009728565001</v>
      </c>
      <c r="N881" s="17">
        <v>0.176566228141044</v>
      </c>
      <c r="O881" s="17">
        <v>0.183796057856351</v>
      </c>
      <c r="P881" s="17"/>
      <c r="Q881" s="17">
        <v>0.14344433805424101</v>
      </c>
      <c r="R881" s="17">
        <v>0.17203739818591299</v>
      </c>
      <c r="S881" s="17">
        <v>0.165470289216156</v>
      </c>
      <c r="T881" s="17">
        <v>0.189072374404853</v>
      </c>
      <c r="U881" s="17">
        <v>0.120255435579151</v>
      </c>
      <c r="V881" s="17">
        <v>0.13472800564627899</v>
      </c>
      <c r="W881" s="17">
        <v>0.191510628396487</v>
      </c>
      <c r="X881" s="17">
        <v>0.17471948884572999</v>
      </c>
      <c r="Y881" s="17">
        <v>0.1460108787071</v>
      </c>
      <c r="Z881" s="17"/>
      <c r="AA881" s="17">
        <v>0.18866700521163501</v>
      </c>
      <c r="AB881" s="17">
        <v>0.19140979058810301</v>
      </c>
      <c r="AC881" s="17">
        <v>0.1377096147903</v>
      </c>
      <c r="AD881" s="17">
        <v>0.12773904516988299</v>
      </c>
      <c r="AE881" s="17">
        <v>6.6440257846674899E-2</v>
      </c>
      <c r="AF881" s="17"/>
      <c r="AG881" s="17">
        <v>0.15149015593382001</v>
      </c>
      <c r="AH881" s="17">
        <v>0.16617323597911299</v>
      </c>
      <c r="AI881" s="17"/>
      <c r="AJ881" s="17">
        <v>0.13959334497081499</v>
      </c>
      <c r="AK881" s="17">
        <v>0.17488501787064301</v>
      </c>
      <c r="AL881" s="17">
        <v>0.17661901623187201</v>
      </c>
      <c r="AM881" s="17">
        <v>0.141707910091976</v>
      </c>
      <c r="AN881" s="17"/>
      <c r="AO881" s="17">
        <v>0.14241796256738101</v>
      </c>
      <c r="AP881" s="17">
        <v>0.15630180644630101</v>
      </c>
      <c r="AQ881" s="17">
        <v>0.16491709664526499</v>
      </c>
      <c r="AR881" s="17"/>
      <c r="AS881" s="17">
        <v>0.102756102974547</v>
      </c>
      <c r="AT881" s="17">
        <v>0.15853645357156401</v>
      </c>
      <c r="AU881" s="17">
        <v>0.18078095705611499</v>
      </c>
      <c r="AV881" s="17">
        <v>7.3810101927957505E-2</v>
      </c>
      <c r="AW881" s="17">
        <v>0.21537251686762601</v>
      </c>
      <c r="AX881" s="17"/>
      <c r="AY881" s="17">
        <v>9.3065623929069197E-2</v>
      </c>
      <c r="AZ881" s="17">
        <v>0.154892196517222</v>
      </c>
      <c r="BA881" s="17">
        <v>0.124994798453736</v>
      </c>
    </row>
    <row r="882" spans="2:53" x14ac:dyDescent="0.35">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row>
    <row r="883" spans="2:53" x14ac:dyDescent="0.35">
      <c r="B883" s="6" t="s">
        <v>202</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row>
    <row r="884" spans="2:53" x14ac:dyDescent="0.35">
      <c r="B884" s="24" t="s">
        <v>84</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row>
    <row r="885" spans="2:53" x14ac:dyDescent="0.35">
      <c r="B885" t="s">
        <v>412</v>
      </c>
      <c r="C885" s="17">
        <v>0.24320312202856201</v>
      </c>
      <c r="D885" s="17">
        <v>0.26162652886007398</v>
      </c>
      <c r="E885" s="17">
        <v>0.22479786403733101</v>
      </c>
      <c r="F885" s="17"/>
      <c r="G885" s="17">
        <v>0.307306859794581</v>
      </c>
      <c r="H885" s="17">
        <v>0.22481504900163499</v>
      </c>
      <c r="I885" s="17">
        <v>0.231309052486423</v>
      </c>
      <c r="J885" s="17">
        <v>0.28465762549720502</v>
      </c>
      <c r="K885" s="17"/>
      <c r="L885" s="17">
        <v>0.222325896654919</v>
      </c>
      <c r="M885" s="17">
        <v>0.253157903129967</v>
      </c>
      <c r="N885" s="17">
        <v>0.210326082558324</v>
      </c>
      <c r="O885" s="17">
        <v>0.28130216030855998</v>
      </c>
      <c r="P885" s="17"/>
      <c r="Q885" s="17">
        <v>0.23533599353533499</v>
      </c>
      <c r="R885" s="17">
        <v>0.26119917078570298</v>
      </c>
      <c r="S885" s="17">
        <v>0.21372668753319299</v>
      </c>
      <c r="T885" s="17">
        <v>0.15876844038687599</v>
      </c>
      <c r="U885" s="17">
        <v>0.18310456296840899</v>
      </c>
      <c r="V885" s="17">
        <v>0.30288499469783497</v>
      </c>
      <c r="W885" s="17">
        <v>0.23390448422591001</v>
      </c>
      <c r="X885" s="17">
        <v>0.290333917594711</v>
      </c>
      <c r="Y885" s="17">
        <v>0.30248852753198502</v>
      </c>
      <c r="Z885" s="17"/>
      <c r="AA885" s="17">
        <v>0.28046403076855703</v>
      </c>
      <c r="AB885" s="17">
        <v>0.21943026003449201</v>
      </c>
      <c r="AC885" s="17">
        <v>0.23735538897281</v>
      </c>
      <c r="AD885" s="17">
        <v>0.262421123432377</v>
      </c>
      <c r="AE885" s="17">
        <v>0.29812714498253301</v>
      </c>
      <c r="AF885" s="17"/>
      <c r="AG885" s="17">
        <v>0.25944195287897498</v>
      </c>
      <c r="AH885" s="17">
        <v>0.22545204770160401</v>
      </c>
      <c r="AI885" s="17"/>
      <c r="AJ885" s="17">
        <v>0.26948946044347999</v>
      </c>
      <c r="AK885" s="17">
        <v>0.208020553375524</v>
      </c>
      <c r="AL885" s="17">
        <v>0.26213757038910901</v>
      </c>
      <c r="AM885" s="17">
        <v>0.239887385391028</v>
      </c>
      <c r="AN885" s="17"/>
      <c r="AO885" s="17">
        <v>0.29123158273930599</v>
      </c>
      <c r="AP885" s="17">
        <v>0.19842415305091901</v>
      </c>
      <c r="AQ885" s="17">
        <v>0.23983305230195701</v>
      </c>
      <c r="AR885" s="17"/>
      <c r="AS885" s="17">
        <v>0.29148133303749602</v>
      </c>
      <c r="AT885" s="17">
        <v>0.20612270707336999</v>
      </c>
      <c r="AU885" s="17">
        <v>0.201650735266619</v>
      </c>
      <c r="AV885" s="17">
        <v>0.23237170635825199</v>
      </c>
      <c r="AW885" s="17">
        <v>0.24128674177169701</v>
      </c>
      <c r="AX885" s="17"/>
      <c r="AY885" s="17">
        <v>0.32326427562222199</v>
      </c>
      <c r="AZ885" s="17">
        <v>0.23094085601294601</v>
      </c>
      <c r="BA885" s="17">
        <v>0.284214303306835</v>
      </c>
    </row>
    <row r="886" spans="2:53" x14ac:dyDescent="0.35">
      <c r="B886" t="s">
        <v>413</v>
      </c>
      <c r="C886" s="17">
        <v>0.60353077778870901</v>
      </c>
      <c r="D886" s="17">
        <v>0.58337786491879695</v>
      </c>
      <c r="E886" s="17">
        <v>0.62366383808736603</v>
      </c>
      <c r="F886" s="17"/>
      <c r="G886" s="17">
        <v>0.53794108391787598</v>
      </c>
      <c r="H886" s="17">
        <v>0.59246022093950901</v>
      </c>
      <c r="I886" s="17">
        <v>0.63026514158281999</v>
      </c>
      <c r="J886" s="17">
        <v>0.64083969512904404</v>
      </c>
      <c r="K886" s="17"/>
      <c r="L886" s="17">
        <v>0.64253287060334396</v>
      </c>
      <c r="M886" s="17">
        <v>0.61961698649703301</v>
      </c>
      <c r="N886" s="17">
        <v>0.58251035456393296</v>
      </c>
      <c r="O886" s="17">
        <v>0.56559095604120202</v>
      </c>
      <c r="P886" s="17"/>
      <c r="Q886" s="17">
        <v>0.62069298655316496</v>
      </c>
      <c r="R886" s="17">
        <v>0.58346862284057099</v>
      </c>
      <c r="S886" s="17">
        <v>0.65252287440430801</v>
      </c>
      <c r="T886" s="17">
        <v>0.62091761724469297</v>
      </c>
      <c r="U886" s="17">
        <v>0.72137239583253798</v>
      </c>
      <c r="V886" s="17">
        <v>0.49493631839208102</v>
      </c>
      <c r="W886" s="17">
        <v>0.61280637720712094</v>
      </c>
      <c r="X886" s="17">
        <v>0.57219050887139</v>
      </c>
      <c r="Y886" s="17">
        <v>0.57449702469195696</v>
      </c>
      <c r="Z886" s="17"/>
      <c r="AA886" s="17">
        <v>0.53396572853675806</v>
      </c>
      <c r="AB886" s="17">
        <v>0.61418248142491805</v>
      </c>
      <c r="AC886" s="17">
        <v>0.63230504642639096</v>
      </c>
      <c r="AD886" s="17">
        <v>0.64475971159285295</v>
      </c>
      <c r="AE886" s="17">
        <v>0.54161463665961795</v>
      </c>
      <c r="AF886" s="17"/>
      <c r="AG886" s="17">
        <v>0.57501435063970396</v>
      </c>
      <c r="AH886" s="17">
        <v>0.634702801349038</v>
      </c>
      <c r="AI886" s="17"/>
      <c r="AJ886" s="17">
        <v>0.55253866261428397</v>
      </c>
      <c r="AK886" s="17">
        <v>0.62371966209153196</v>
      </c>
      <c r="AL886" s="17">
        <v>0.605648996563796</v>
      </c>
      <c r="AM886" s="17">
        <v>0.62540785934463405</v>
      </c>
      <c r="AN886" s="17"/>
      <c r="AO886" s="17">
        <v>0.53402299047809598</v>
      </c>
      <c r="AP886" s="17">
        <v>0.63958039366476205</v>
      </c>
      <c r="AQ886" s="17">
        <v>0.62205280409121599</v>
      </c>
      <c r="AR886" s="17"/>
      <c r="AS886" s="17">
        <v>0.58532612109460203</v>
      </c>
      <c r="AT886" s="17">
        <v>0.65390379250424102</v>
      </c>
      <c r="AU886" s="17">
        <v>0.69047844271714398</v>
      </c>
      <c r="AV886" s="17">
        <v>0.76762829364174801</v>
      </c>
      <c r="AW886" s="17">
        <v>0.52808144259200196</v>
      </c>
      <c r="AX886" s="17"/>
      <c r="AY886" s="17">
        <v>0.58289300235844299</v>
      </c>
      <c r="AZ886" s="17">
        <v>0.62681684217014599</v>
      </c>
      <c r="BA886" s="17">
        <v>0.60063400657725097</v>
      </c>
    </row>
    <row r="887" spans="2:53" x14ac:dyDescent="0.35">
      <c r="B887" t="s">
        <v>414</v>
      </c>
      <c r="C887" s="17">
        <v>2.5707860817330001E-2</v>
      </c>
      <c r="D887" s="17">
        <v>2.25863514613013E-2</v>
      </c>
      <c r="E887" s="17">
        <v>2.8826295184283399E-2</v>
      </c>
      <c r="F887" s="17"/>
      <c r="G887" s="17">
        <v>0</v>
      </c>
      <c r="H887" s="17">
        <v>3.1376148487874601E-2</v>
      </c>
      <c r="I887" s="17">
        <v>3.3055529355690103E-2</v>
      </c>
      <c r="J887" s="17">
        <v>8.2064507497970098E-3</v>
      </c>
      <c r="K887" s="17"/>
      <c r="L887" s="17">
        <v>2.8469073819111599E-2</v>
      </c>
      <c r="M887" s="17">
        <v>2.6240954043050602E-2</v>
      </c>
      <c r="N887" s="17">
        <v>3.4527378989319499E-2</v>
      </c>
      <c r="O887" s="17">
        <v>1.4512989272574999E-2</v>
      </c>
      <c r="P887" s="17"/>
      <c r="Q887" s="17">
        <v>7.9691112970713095E-3</v>
      </c>
      <c r="R887" s="17">
        <v>3.4835139659271097E-2</v>
      </c>
      <c r="S887" s="17">
        <v>3.1662531973085703E-2</v>
      </c>
      <c r="T887" s="17">
        <v>5.3913781825701799E-2</v>
      </c>
      <c r="U887" s="17">
        <v>2.4701154224936701E-2</v>
      </c>
      <c r="V887" s="17">
        <v>2.4212856914383199E-2</v>
      </c>
      <c r="W887" s="17">
        <v>9.0305318918325606E-3</v>
      </c>
      <c r="X887" s="17">
        <v>4.9269473720640798E-2</v>
      </c>
      <c r="Y887" s="17">
        <v>1.5010212671824801E-2</v>
      </c>
      <c r="Z887" s="17"/>
      <c r="AA887" s="17">
        <v>1.7679840390941299E-2</v>
      </c>
      <c r="AB887" s="17">
        <v>2.17622341646335E-2</v>
      </c>
      <c r="AC887" s="17">
        <v>3.7758845484425797E-2</v>
      </c>
      <c r="AD887" s="17">
        <v>3.2511238439302002E-2</v>
      </c>
      <c r="AE887" s="17">
        <v>0</v>
      </c>
      <c r="AF887" s="17"/>
      <c r="AG887" s="17">
        <v>2.61024334375697E-2</v>
      </c>
      <c r="AH887" s="17">
        <v>2.5276543564642401E-2</v>
      </c>
      <c r="AI887" s="17"/>
      <c r="AJ887" s="17">
        <v>8.3721323167423693E-3</v>
      </c>
      <c r="AK887" s="17">
        <v>2.4614533518925799E-2</v>
      </c>
      <c r="AL887" s="17">
        <v>3.24402481449226E-2</v>
      </c>
      <c r="AM887" s="17">
        <v>3.6079800750227098E-2</v>
      </c>
      <c r="AN887" s="17"/>
      <c r="AO887" s="17">
        <v>2.3346881856860499E-2</v>
      </c>
      <c r="AP887" s="17">
        <v>2.4870919079521901E-2</v>
      </c>
      <c r="AQ887" s="17">
        <v>2.7646795201328501E-2</v>
      </c>
      <c r="AR887" s="17"/>
      <c r="AS887" s="17">
        <v>1.22378085917279E-2</v>
      </c>
      <c r="AT887" s="17">
        <v>3.5502371488979098E-2</v>
      </c>
      <c r="AU887" s="17">
        <v>1.4412883277885501E-2</v>
      </c>
      <c r="AV887" s="17">
        <v>0</v>
      </c>
      <c r="AW887" s="17">
        <v>3.3875628224397103E-2</v>
      </c>
      <c r="AX887" s="17"/>
      <c r="AY887" s="17">
        <v>4.4586544529852503E-3</v>
      </c>
      <c r="AZ887" s="17">
        <v>3.1766094436186998E-2</v>
      </c>
      <c r="BA887" s="17">
        <v>3.4148604754112202E-2</v>
      </c>
    </row>
    <row r="888" spans="2:53" x14ac:dyDescent="0.35">
      <c r="B888" t="s">
        <v>92</v>
      </c>
      <c r="C888" s="17">
        <v>0.12755823936539901</v>
      </c>
      <c r="D888" s="17">
        <v>0.13240925475982701</v>
      </c>
      <c r="E888" s="17">
        <v>0.12271200269102001</v>
      </c>
      <c r="F888" s="17"/>
      <c r="G888" s="17">
        <v>0.15475205628754299</v>
      </c>
      <c r="H888" s="17">
        <v>0.15134858157098199</v>
      </c>
      <c r="I888" s="17">
        <v>0.10537027657506701</v>
      </c>
      <c r="J888" s="17">
        <v>6.6296228623954401E-2</v>
      </c>
      <c r="K888" s="17"/>
      <c r="L888" s="17">
        <v>0.10667215892262499</v>
      </c>
      <c r="M888" s="17">
        <v>0.100984156329949</v>
      </c>
      <c r="N888" s="17">
        <v>0.172636183888423</v>
      </c>
      <c r="O888" s="17">
        <v>0.13859389437766301</v>
      </c>
      <c r="P888" s="17"/>
      <c r="Q888" s="17">
        <v>0.13600190861442901</v>
      </c>
      <c r="R888" s="17">
        <v>0.120497066714455</v>
      </c>
      <c r="S888" s="17">
        <v>0.102087906089413</v>
      </c>
      <c r="T888" s="17">
        <v>0.16640016054272999</v>
      </c>
      <c r="U888" s="17">
        <v>7.0821886974116205E-2</v>
      </c>
      <c r="V888" s="17">
        <v>0.17796582999570201</v>
      </c>
      <c r="W888" s="17">
        <v>0.14425860667513599</v>
      </c>
      <c r="X888" s="17">
        <v>8.8206099813258304E-2</v>
      </c>
      <c r="Y888" s="17">
        <v>0.108004235104233</v>
      </c>
      <c r="Z888" s="17"/>
      <c r="AA888" s="17">
        <v>0.167890400303744</v>
      </c>
      <c r="AB888" s="17">
        <v>0.14462502437595601</v>
      </c>
      <c r="AC888" s="17">
        <v>9.2580719116373403E-2</v>
      </c>
      <c r="AD888" s="17">
        <v>6.0307926535468501E-2</v>
      </c>
      <c r="AE888" s="17">
        <v>0.16025821835785001</v>
      </c>
      <c r="AF888" s="17"/>
      <c r="AG888" s="17">
        <v>0.13944126304375101</v>
      </c>
      <c r="AH888" s="17">
        <v>0.114568607384716</v>
      </c>
      <c r="AI888" s="17"/>
      <c r="AJ888" s="17">
        <v>0.16959974462549399</v>
      </c>
      <c r="AK888" s="17">
        <v>0.14364525101401701</v>
      </c>
      <c r="AL888" s="17">
        <v>9.9773184902172796E-2</v>
      </c>
      <c r="AM888" s="17">
        <v>9.8624954514110796E-2</v>
      </c>
      <c r="AN888" s="17"/>
      <c r="AO888" s="17">
        <v>0.15139854492573701</v>
      </c>
      <c r="AP888" s="17">
        <v>0.13712453420479601</v>
      </c>
      <c r="AQ888" s="17">
        <v>0.110467348405499</v>
      </c>
      <c r="AR888" s="17"/>
      <c r="AS888" s="17">
        <v>0.110954737276174</v>
      </c>
      <c r="AT888" s="17">
        <v>0.10447112893341</v>
      </c>
      <c r="AU888" s="17">
        <v>9.3457938738351301E-2</v>
      </c>
      <c r="AV888" s="17">
        <v>0</v>
      </c>
      <c r="AW888" s="17">
        <v>0.19675618741190401</v>
      </c>
      <c r="AX888" s="17"/>
      <c r="AY888" s="17">
        <v>8.9384067566349604E-2</v>
      </c>
      <c r="AZ888" s="17">
        <v>0.110476207380721</v>
      </c>
      <c r="BA888" s="17">
        <v>8.1003085361802396E-2</v>
      </c>
    </row>
    <row r="889" spans="2:53" x14ac:dyDescent="0.35">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row>
    <row r="890" spans="2:53" x14ac:dyDescent="0.35">
      <c r="B890" s="6" t="s">
        <v>424</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row>
    <row r="891" spans="2:53" x14ac:dyDescent="0.35">
      <c r="B891" s="24" t="s">
        <v>84</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row>
    <row r="892" spans="2:53" x14ac:dyDescent="0.35">
      <c r="B892" t="s">
        <v>415</v>
      </c>
      <c r="C892" s="17">
        <v>0.42298265992186102</v>
      </c>
      <c r="D892" s="17">
        <v>0.42989040711951299</v>
      </c>
      <c r="E892" s="17">
        <v>0.41608171752430601</v>
      </c>
      <c r="F892" s="17"/>
      <c r="G892" s="17">
        <v>0.41998157205646502</v>
      </c>
      <c r="H892" s="17">
        <v>0.37926026742820901</v>
      </c>
      <c r="I892" s="17">
        <v>0.44458802447537699</v>
      </c>
      <c r="J892" s="17">
        <v>0.54208903867800196</v>
      </c>
      <c r="K892" s="17"/>
      <c r="L892" s="17">
        <v>0.46551597522850702</v>
      </c>
      <c r="M892" s="17">
        <v>0.42664451618336102</v>
      </c>
      <c r="N892" s="17">
        <v>0.40765418338930098</v>
      </c>
      <c r="O892" s="17">
        <v>0.38441933886706497</v>
      </c>
      <c r="P892" s="17"/>
      <c r="Q892" s="17">
        <v>0.41620499106418102</v>
      </c>
      <c r="R892" s="17">
        <v>0.44849110094345501</v>
      </c>
      <c r="S892" s="17">
        <v>0.43500889738488802</v>
      </c>
      <c r="T892" s="17">
        <v>0.43592808091655899</v>
      </c>
      <c r="U892" s="17">
        <v>0.47239154318290699</v>
      </c>
      <c r="V892" s="17">
        <v>0.36233090122731798</v>
      </c>
      <c r="W892" s="17">
        <v>0.446088042154068</v>
      </c>
      <c r="X892" s="17">
        <v>0.38176478792188501</v>
      </c>
      <c r="Y892" s="17">
        <v>0.399747110789204</v>
      </c>
      <c r="Z892" s="17"/>
      <c r="AA892" s="17">
        <v>0.36986370433040799</v>
      </c>
      <c r="AB892" s="17">
        <v>0.39911257740499101</v>
      </c>
      <c r="AC892" s="17">
        <v>0.49488510936150598</v>
      </c>
      <c r="AD892" s="17">
        <v>0.43199710620999199</v>
      </c>
      <c r="AE892" s="17">
        <v>0.46996900086768201</v>
      </c>
      <c r="AF892" s="17"/>
      <c r="AG892" s="17">
        <v>0.39879633740370901</v>
      </c>
      <c r="AH892" s="17">
        <v>0.44942133723</v>
      </c>
      <c r="AI892" s="17"/>
      <c r="AJ892" s="17">
        <v>0.439324226938127</v>
      </c>
      <c r="AK892" s="17">
        <v>0.38681770744682598</v>
      </c>
      <c r="AL892" s="17">
        <v>0.44451920406676398</v>
      </c>
      <c r="AM892" s="17">
        <v>0.42712266866690302</v>
      </c>
      <c r="AN892" s="17"/>
      <c r="AO892" s="17">
        <v>0.41012531807797797</v>
      </c>
      <c r="AP892" s="17">
        <v>0.41343089648729497</v>
      </c>
      <c r="AQ892" s="17">
        <v>0.435163135472453</v>
      </c>
      <c r="AR892" s="17"/>
      <c r="AS892" s="17">
        <v>0.46749387346927401</v>
      </c>
      <c r="AT892" s="17">
        <v>0.43563369404276098</v>
      </c>
      <c r="AU892" s="17">
        <v>0.42851354757390597</v>
      </c>
      <c r="AV892" s="17">
        <v>0.23263685827005701</v>
      </c>
      <c r="AW892" s="17">
        <v>0.33008025470239599</v>
      </c>
      <c r="AX892" s="17"/>
      <c r="AY892" s="17">
        <v>0.42952065970063202</v>
      </c>
      <c r="AZ892" s="17">
        <v>0.42602552339663102</v>
      </c>
      <c r="BA892" s="17">
        <v>0.46877311654409898</v>
      </c>
    </row>
    <row r="893" spans="2:53" x14ac:dyDescent="0.35">
      <c r="B893" t="s">
        <v>416</v>
      </c>
      <c r="C893" s="17">
        <v>0.37185744971373602</v>
      </c>
      <c r="D893" s="17">
        <v>0.36744909085085597</v>
      </c>
      <c r="E893" s="17">
        <v>0.37626146591612702</v>
      </c>
      <c r="F893" s="17"/>
      <c r="G893" s="17">
        <v>0.29721626229670201</v>
      </c>
      <c r="H893" s="17">
        <v>0.36960929338971199</v>
      </c>
      <c r="I893" s="17">
        <v>0.38351287199383199</v>
      </c>
      <c r="J893" s="17">
        <v>0.42936017385623299</v>
      </c>
      <c r="K893" s="17"/>
      <c r="L893" s="17">
        <v>0.447026053042966</v>
      </c>
      <c r="M893" s="17">
        <v>0.38525932204326602</v>
      </c>
      <c r="N893" s="17">
        <v>0.30907328822784502</v>
      </c>
      <c r="O893" s="17">
        <v>0.33347490280189301</v>
      </c>
      <c r="P893" s="17"/>
      <c r="Q893" s="17">
        <v>0.431044439465323</v>
      </c>
      <c r="R893" s="17">
        <v>0.40340803741020997</v>
      </c>
      <c r="S893" s="17">
        <v>0.270903160386395</v>
      </c>
      <c r="T893" s="17">
        <v>0.34621625915563398</v>
      </c>
      <c r="U893" s="17">
        <v>0.30276189436907103</v>
      </c>
      <c r="V893" s="17">
        <v>0.34103357622878999</v>
      </c>
      <c r="W893" s="17">
        <v>0.43918394027012903</v>
      </c>
      <c r="X893" s="17">
        <v>0.38068948300759098</v>
      </c>
      <c r="Y893" s="17">
        <v>0.370421113284917</v>
      </c>
      <c r="Z893" s="17"/>
      <c r="AA893" s="17">
        <v>0.310336434162028</v>
      </c>
      <c r="AB893" s="17">
        <v>0.36077190039951101</v>
      </c>
      <c r="AC893" s="17">
        <v>0.42909889822081898</v>
      </c>
      <c r="AD893" s="17">
        <v>0.44180862143328797</v>
      </c>
      <c r="AE893" s="17">
        <v>0.641453213176573</v>
      </c>
      <c r="AF893" s="17"/>
      <c r="AG893" s="17">
        <v>0.36449124526679899</v>
      </c>
      <c r="AH893" s="17">
        <v>0.37990963301742497</v>
      </c>
      <c r="AI893" s="17"/>
      <c r="AJ893" s="17">
        <v>0.34230845508065499</v>
      </c>
      <c r="AK893" s="17">
        <v>0.34313972384069402</v>
      </c>
      <c r="AL893" s="17">
        <v>0.40654424200485401</v>
      </c>
      <c r="AM893" s="17">
        <v>0.39681313054630202</v>
      </c>
      <c r="AN893" s="17"/>
      <c r="AO893" s="17">
        <v>0.34641864541408901</v>
      </c>
      <c r="AP893" s="17">
        <v>0.40965217573711099</v>
      </c>
      <c r="AQ893" s="17">
        <v>0.366273419999389</v>
      </c>
      <c r="AR893" s="17"/>
      <c r="AS893" s="17">
        <v>0.41079529706433399</v>
      </c>
      <c r="AT893" s="17">
        <v>0.36789659521094897</v>
      </c>
      <c r="AU893" s="17">
        <v>0.41449627166862302</v>
      </c>
      <c r="AV893" s="17">
        <v>0.14764410350584201</v>
      </c>
      <c r="AW893" s="17">
        <v>0.30609881842320802</v>
      </c>
      <c r="AX893" s="17"/>
      <c r="AY893" s="17">
        <v>0.411536752239894</v>
      </c>
      <c r="AZ893" s="17">
        <v>0.35767706443027802</v>
      </c>
      <c r="BA893" s="17">
        <v>0.33404358495809799</v>
      </c>
    </row>
    <row r="894" spans="2:53" x14ac:dyDescent="0.35">
      <c r="B894" t="s">
        <v>417</v>
      </c>
      <c r="C894" s="17">
        <v>0.360400087448421</v>
      </c>
      <c r="D894" s="17">
        <v>0.35585782923980602</v>
      </c>
      <c r="E894" s="17">
        <v>0.36493787109272302</v>
      </c>
      <c r="F894" s="17"/>
      <c r="G894" s="17">
        <v>0.38793739341621702</v>
      </c>
      <c r="H894" s="17">
        <v>0.33393788804711599</v>
      </c>
      <c r="I894" s="17">
        <v>0.37816975125505098</v>
      </c>
      <c r="J894" s="17">
        <v>0.384736856846363</v>
      </c>
      <c r="K894" s="17"/>
      <c r="L894" s="17">
        <v>0.35532957194901799</v>
      </c>
      <c r="M894" s="17">
        <v>0.36582807859256999</v>
      </c>
      <c r="N894" s="17">
        <v>0.31182634626768402</v>
      </c>
      <c r="O894" s="17">
        <v>0.40041762598670499</v>
      </c>
      <c r="P894" s="17"/>
      <c r="Q894" s="17">
        <v>0.399588200942469</v>
      </c>
      <c r="R894" s="17">
        <v>0.39468403560753901</v>
      </c>
      <c r="S894" s="17">
        <v>0.38492292427566199</v>
      </c>
      <c r="T894" s="17">
        <v>0.33814975632042998</v>
      </c>
      <c r="U894" s="17">
        <v>0.42075580244549798</v>
      </c>
      <c r="V894" s="17">
        <v>0.33403930115881197</v>
      </c>
      <c r="W894" s="17">
        <v>0.28395564734470302</v>
      </c>
      <c r="X894" s="17">
        <v>0.222623353916031</v>
      </c>
      <c r="Y894" s="17">
        <v>0.36057493552979702</v>
      </c>
      <c r="Z894" s="17"/>
      <c r="AA894" s="17">
        <v>0.34615548379053701</v>
      </c>
      <c r="AB894" s="17">
        <v>0.368863612552913</v>
      </c>
      <c r="AC894" s="17">
        <v>0.38576288532749697</v>
      </c>
      <c r="AD894" s="17">
        <v>0.33692625900420298</v>
      </c>
      <c r="AE894" s="17">
        <v>0.155865696043303</v>
      </c>
      <c r="AF894" s="17"/>
      <c r="AG894" s="17">
        <v>0.33969443707004399</v>
      </c>
      <c r="AH894" s="17">
        <v>0.38303395451929201</v>
      </c>
      <c r="AI894" s="17"/>
      <c r="AJ894" s="17">
        <v>0.38458889761718401</v>
      </c>
      <c r="AK894" s="17">
        <v>0.341516276712587</v>
      </c>
      <c r="AL894" s="17">
        <v>0.358077393283739</v>
      </c>
      <c r="AM894" s="17">
        <v>0.36096595474857401</v>
      </c>
      <c r="AN894" s="17"/>
      <c r="AO894" s="17">
        <v>0.42382392607446701</v>
      </c>
      <c r="AP894" s="17">
        <v>0.36133396392855899</v>
      </c>
      <c r="AQ894" s="17">
        <v>0.33260324162683702</v>
      </c>
      <c r="AR894" s="17"/>
      <c r="AS894" s="17">
        <v>0.433755590657117</v>
      </c>
      <c r="AT894" s="17">
        <v>0.327231736836473</v>
      </c>
      <c r="AU894" s="17">
        <v>0.27868630962376101</v>
      </c>
      <c r="AV894" s="17">
        <v>0.42369961081018098</v>
      </c>
      <c r="AW894" s="17">
        <v>0.30789526503783499</v>
      </c>
      <c r="AX894" s="17"/>
      <c r="AY894" s="17">
        <v>0.43324754127412402</v>
      </c>
      <c r="AZ894" s="17">
        <v>0.35783597805916501</v>
      </c>
      <c r="BA894" s="17">
        <v>0.27635250492469798</v>
      </c>
    </row>
    <row r="895" spans="2:53" x14ac:dyDescent="0.35">
      <c r="B895" t="s">
        <v>418</v>
      </c>
      <c r="C895" s="17">
        <v>0.33667098560247299</v>
      </c>
      <c r="D895" s="17">
        <v>0.34474471110273802</v>
      </c>
      <c r="E895" s="17">
        <v>0.32860521350387401</v>
      </c>
      <c r="F895" s="17"/>
      <c r="G895" s="17">
        <v>0.344830960810943</v>
      </c>
      <c r="H895" s="17">
        <v>0.32504728002657501</v>
      </c>
      <c r="I895" s="17">
        <v>0.35304590263764501</v>
      </c>
      <c r="J895" s="17">
        <v>0.32517272888672299</v>
      </c>
      <c r="K895" s="17"/>
      <c r="L895" s="17">
        <v>0.35176621183294698</v>
      </c>
      <c r="M895" s="17">
        <v>0.39647932921071199</v>
      </c>
      <c r="N895" s="17">
        <v>0.26566277031746299</v>
      </c>
      <c r="O895" s="17">
        <v>0.32200137731421302</v>
      </c>
      <c r="P895" s="17"/>
      <c r="Q895" s="17">
        <v>0.36164269375651598</v>
      </c>
      <c r="R895" s="17">
        <v>0.32685520508084098</v>
      </c>
      <c r="S895" s="17">
        <v>0.35556109867576402</v>
      </c>
      <c r="T895" s="17">
        <v>0.29264744785205499</v>
      </c>
      <c r="U895" s="17">
        <v>0.39721867973761799</v>
      </c>
      <c r="V895" s="17">
        <v>0.29926687992988299</v>
      </c>
      <c r="W895" s="17">
        <v>0.32486042928546</v>
      </c>
      <c r="X895" s="17">
        <v>0.359745080907176</v>
      </c>
      <c r="Y895" s="17">
        <v>0.330754073142069</v>
      </c>
      <c r="Z895" s="17"/>
      <c r="AA895" s="17">
        <v>0.27538633549512498</v>
      </c>
      <c r="AB895" s="17">
        <v>0.327997168552144</v>
      </c>
      <c r="AC895" s="17">
        <v>0.40570089417345001</v>
      </c>
      <c r="AD895" s="17">
        <v>0.32889679314040998</v>
      </c>
      <c r="AE895" s="17">
        <v>0.42510234675879099</v>
      </c>
      <c r="AF895" s="17"/>
      <c r="AG895" s="17">
        <v>0.30267701611632902</v>
      </c>
      <c r="AH895" s="17">
        <v>0.373830648423986</v>
      </c>
      <c r="AI895" s="17"/>
      <c r="AJ895" s="17">
        <v>0.331823115650758</v>
      </c>
      <c r="AK895" s="17">
        <v>0.34207651125706301</v>
      </c>
      <c r="AL895" s="17">
        <v>0.33882415430999602</v>
      </c>
      <c r="AM895" s="17">
        <v>0.33334003262602402</v>
      </c>
      <c r="AN895" s="17"/>
      <c r="AO895" s="17">
        <v>0.35578801080075101</v>
      </c>
      <c r="AP895" s="17">
        <v>0.30526553873004802</v>
      </c>
      <c r="AQ895" s="17">
        <v>0.34658644387667797</v>
      </c>
      <c r="AR895" s="17"/>
      <c r="AS895" s="17">
        <v>0.331512690047503</v>
      </c>
      <c r="AT895" s="17">
        <v>0.40020597481162101</v>
      </c>
      <c r="AU895" s="17">
        <v>0.34793917446993</v>
      </c>
      <c r="AV895" s="17">
        <v>0.160966509376955</v>
      </c>
      <c r="AW895" s="17">
        <v>0.27833062505934197</v>
      </c>
      <c r="AX895" s="17"/>
      <c r="AY895" s="17">
        <v>0.27301689424620001</v>
      </c>
      <c r="AZ895" s="17">
        <v>0.38221851221918501</v>
      </c>
      <c r="BA895" s="17">
        <v>0.37606970479053897</v>
      </c>
    </row>
    <row r="896" spans="2:53" x14ac:dyDescent="0.35">
      <c r="B896" t="s">
        <v>419</v>
      </c>
      <c r="C896" s="17">
        <v>0.33427923300298401</v>
      </c>
      <c r="D896" s="17">
        <v>0.334414659872383</v>
      </c>
      <c r="E896" s="17">
        <v>0.33414393954216998</v>
      </c>
      <c r="F896" s="17"/>
      <c r="G896" s="17">
        <v>0.31411037533434599</v>
      </c>
      <c r="H896" s="17">
        <v>0.31240749001903201</v>
      </c>
      <c r="I896" s="17">
        <v>0.34231740916971198</v>
      </c>
      <c r="J896" s="17">
        <v>0.423559660192875</v>
      </c>
      <c r="K896" s="17"/>
      <c r="L896" s="17">
        <v>0.357506245130431</v>
      </c>
      <c r="M896" s="17">
        <v>0.34984838245894601</v>
      </c>
      <c r="N896" s="17">
        <v>0.28486735920824802</v>
      </c>
      <c r="O896" s="17">
        <v>0.33782171034252101</v>
      </c>
      <c r="P896" s="17"/>
      <c r="Q896" s="17">
        <v>0.325327601463754</v>
      </c>
      <c r="R896" s="17">
        <v>0.360938295815175</v>
      </c>
      <c r="S896" s="17">
        <v>0.33236015582501299</v>
      </c>
      <c r="T896" s="17">
        <v>0.3512133607272</v>
      </c>
      <c r="U896" s="17">
        <v>0.42061264476159799</v>
      </c>
      <c r="V896" s="17">
        <v>0.29485109181890401</v>
      </c>
      <c r="W896" s="17">
        <v>0.242665880275031</v>
      </c>
      <c r="X896" s="17">
        <v>0.33310155829226901</v>
      </c>
      <c r="Y896" s="17">
        <v>0.34568265138019499</v>
      </c>
      <c r="Z896" s="17"/>
      <c r="AA896" s="17">
        <v>0.297316675394034</v>
      </c>
      <c r="AB896" s="17">
        <v>0.27826253340763102</v>
      </c>
      <c r="AC896" s="17">
        <v>0.36971528670845899</v>
      </c>
      <c r="AD896" s="17">
        <v>0.36824033450817401</v>
      </c>
      <c r="AE896" s="17">
        <v>0.55381035170149895</v>
      </c>
      <c r="AF896" s="17"/>
      <c r="AG896" s="17">
        <v>0.32666010796141498</v>
      </c>
      <c r="AH896" s="17">
        <v>0.34260789016833898</v>
      </c>
      <c r="AI896" s="17"/>
      <c r="AJ896" s="17">
        <v>0.37057285582361899</v>
      </c>
      <c r="AK896" s="17">
        <v>0.29406763068538</v>
      </c>
      <c r="AL896" s="17">
        <v>0.28734923504576199</v>
      </c>
      <c r="AM896" s="17">
        <v>0.38666184900794698</v>
      </c>
      <c r="AN896" s="17"/>
      <c r="AO896" s="17">
        <v>0.344671582248324</v>
      </c>
      <c r="AP896" s="17">
        <v>0.29582632946131199</v>
      </c>
      <c r="AQ896" s="17">
        <v>0.34981007471916897</v>
      </c>
      <c r="AR896" s="17"/>
      <c r="AS896" s="17">
        <v>0.33604342709646601</v>
      </c>
      <c r="AT896" s="17">
        <v>0.36545238763918497</v>
      </c>
      <c r="AU896" s="17">
        <v>0.42185574257646602</v>
      </c>
      <c r="AV896" s="17">
        <v>0.38493269772583399</v>
      </c>
      <c r="AW896" s="17">
        <v>0.27105552297100399</v>
      </c>
      <c r="AX896" s="17"/>
      <c r="AY896" s="17">
        <v>0.32971816069807802</v>
      </c>
      <c r="AZ896" s="17">
        <v>0.34951615892306198</v>
      </c>
      <c r="BA896" s="17">
        <v>0.38839783313917497</v>
      </c>
    </row>
    <row r="897" spans="2:53" x14ac:dyDescent="0.35">
      <c r="B897" t="s">
        <v>420</v>
      </c>
      <c r="C897" s="17">
        <v>0.204705260371917</v>
      </c>
      <c r="D897" s="17">
        <v>0.20129807514933701</v>
      </c>
      <c r="E897" s="17">
        <v>0.20810908918702101</v>
      </c>
      <c r="F897" s="17"/>
      <c r="G897" s="17">
        <v>0.18180702171660801</v>
      </c>
      <c r="H897" s="17">
        <v>0.173422206156747</v>
      </c>
      <c r="I897" s="17">
        <v>0.244681499956593</v>
      </c>
      <c r="J897" s="17">
        <v>0.237164117669136</v>
      </c>
      <c r="K897" s="17"/>
      <c r="L897" s="17">
        <v>0.23451811507800099</v>
      </c>
      <c r="M897" s="17">
        <v>0.21494199618686399</v>
      </c>
      <c r="N897" s="17">
        <v>0.19260660829276199</v>
      </c>
      <c r="O897" s="17">
        <v>0.16932680691294499</v>
      </c>
      <c r="P897" s="17"/>
      <c r="Q897" s="17">
        <v>0.268674106003847</v>
      </c>
      <c r="R897" s="17">
        <v>0.18876359763226699</v>
      </c>
      <c r="S897" s="17">
        <v>0.26836847224830901</v>
      </c>
      <c r="T897" s="17">
        <v>0.17552186515948201</v>
      </c>
      <c r="U897" s="17">
        <v>0.14597877569641199</v>
      </c>
      <c r="V897" s="17">
        <v>0.234592515113316</v>
      </c>
      <c r="W897" s="17">
        <v>0.164453966259341</v>
      </c>
      <c r="X897" s="17">
        <v>0.20343287665013601</v>
      </c>
      <c r="Y897" s="17">
        <v>0.160682015944415</v>
      </c>
      <c r="Z897" s="17"/>
      <c r="AA897" s="17">
        <v>0.13706174117306</v>
      </c>
      <c r="AB897" s="17">
        <v>0.165946830308289</v>
      </c>
      <c r="AC897" s="17">
        <v>0.25687464893210299</v>
      </c>
      <c r="AD897" s="17">
        <v>0.31435846616062502</v>
      </c>
      <c r="AE897" s="17">
        <v>0.45750158065173302</v>
      </c>
      <c r="AF897" s="17"/>
      <c r="AG897" s="17">
        <v>0.209350621875767</v>
      </c>
      <c r="AH897" s="17">
        <v>0.19962729890473799</v>
      </c>
      <c r="AI897" s="17"/>
      <c r="AJ897" s="17">
        <v>0.19877616693823399</v>
      </c>
      <c r="AK897" s="17">
        <v>0.20976598970023499</v>
      </c>
      <c r="AL897" s="17">
        <v>0.186412121987173</v>
      </c>
      <c r="AM897" s="17">
        <v>0.22108099417193899</v>
      </c>
      <c r="AN897" s="17"/>
      <c r="AO897" s="17">
        <v>0.20207838585594601</v>
      </c>
      <c r="AP897" s="17">
        <v>0.18921197804158399</v>
      </c>
      <c r="AQ897" s="17">
        <v>0.216105562793137</v>
      </c>
      <c r="AR897" s="17"/>
      <c r="AS897" s="17">
        <v>0.24062140690452399</v>
      </c>
      <c r="AT897" s="17">
        <v>0.198787583663915</v>
      </c>
      <c r="AU897" s="17">
        <v>0.19583464908616299</v>
      </c>
      <c r="AV897" s="17">
        <v>0.25783450182038398</v>
      </c>
      <c r="AW897" s="17">
        <v>0.15985670734299201</v>
      </c>
      <c r="AX897" s="17"/>
      <c r="AY897" s="17">
        <v>0.200743555141397</v>
      </c>
      <c r="AZ897" s="17">
        <v>0.21224799519940801</v>
      </c>
      <c r="BA897" s="17">
        <v>0.24329055581921299</v>
      </c>
    </row>
    <row r="898" spans="2:53" x14ac:dyDescent="0.35">
      <c r="B898" t="s">
        <v>92</v>
      </c>
      <c r="C898" s="17">
        <v>0.113996802142199</v>
      </c>
      <c r="D898" s="17">
        <v>0.12111785491499601</v>
      </c>
      <c r="E898" s="17">
        <v>0.106882764296153</v>
      </c>
      <c r="F898" s="17"/>
      <c r="G898" s="17">
        <v>0.145408721058883</v>
      </c>
      <c r="H898" s="17">
        <v>0.119388245372888</v>
      </c>
      <c r="I898" s="17">
        <v>0.101634699498293</v>
      </c>
      <c r="J898" s="17">
        <v>9.4382384749897005E-2</v>
      </c>
      <c r="K898" s="17"/>
      <c r="L898" s="17">
        <v>9.3773379806146806E-2</v>
      </c>
      <c r="M898" s="17">
        <v>9.2334487551264097E-2</v>
      </c>
      <c r="N898" s="17">
        <v>0.157048013311686</v>
      </c>
      <c r="O898" s="17">
        <v>0.12093782681913</v>
      </c>
      <c r="P898" s="17"/>
      <c r="Q898" s="17">
        <v>0.119719738356152</v>
      </c>
      <c r="R898" s="17">
        <v>0.12557472212790999</v>
      </c>
      <c r="S898" s="17">
        <v>0.102923170053627</v>
      </c>
      <c r="T898" s="17">
        <v>0.11580775351579101</v>
      </c>
      <c r="U898" s="17">
        <v>8.3967396172033207E-2</v>
      </c>
      <c r="V898" s="17">
        <v>0.12788420601814501</v>
      </c>
      <c r="W898" s="17">
        <v>0.11507095181103601</v>
      </c>
      <c r="X898" s="17">
        <v>8.7960097878240801E-2</v>
      </c>
      <c r="Y898" s="17">
        <v>0.116332026201038</v>
      </c>
      <c r="Z898" s="17"/>
      <c r="AA898" s="17">
        <v>0.16829114422154001</v>
      </c>
      <c r="AB898" s="17">
        <v>0.119429766595473</v>
      </c>
      <c r="AC898" s="17">
        <v>7.6567919976026397E-2</v>
      </c>
      <c r="AD898" s="17">
        <v>7.8061180008965003E-2</v>
      </c>
      <c r="AE898" s="17">
        <v>0.16025821835785001</v>
      </c>
      <c r="AF898" s="17"/>
      <c r="AG898" s="17">
        <v>0.115378287201911</v>
      </c>
      <c r="AH898" s="17">
        <v>0.11248666608607399</v>
      </c>
      <c r="AI898" s="17"/>
      <c r="AJ898" s="17">
        <v>0.110461669284698</v>
      </c>
      <c r="AK898" s="17">
        <v>0.12893953005678399</v>
      </c>
      <c r="AL898" s="17">
        <v>0.114270792163384</v>
      </c>
      <c r="AM898" s="17">
        <v>0.101199527976909</v>
      </c>
      <c r="AN898" s="17"/>
      <c r="AO898" s="17">
        <v>0.12748137079744701</v>
      </c>
      <c r="AP898" s="17">
        <v>0.13274174291003099</v>
      </c>
      <c r="AQ898" s="17">
        <v>9.7452924696563498E-2</v>
      </c>
      <c r="AR898" s="17"/>
      <c r="AS898" s="17">
        <v>9.0752899335811293E-2</v>
      </c>
      <c r="AT898" s="17">
        <v>0.10127764273479301</v>
      </c>
      <c r="AU898" s="17">
        <v>0.12414405792028101</v>
      </c>
      <c r="AV898" s="17">
        <v>0</v>
      </c>
      <c r="AW898" s="17">
        <v>0.16552073789063201</v>
      </c>
      <c r="AX898" s="17"/>
      <c r="AY898" s="17">
        <v>0.11140349973409901</v>
      </c>
      <c r="AZ898" s="17">
        <v>8.7751686616472299E-2</v>
      </c>
      <c r="BA898" s="17">
        <v>0.11857084802985</v>
      </c>
    </row>
    <row r="899" spans="2:53" x14ac:dyDescent="0.35">
      <c r="B899" t="s">
        <v>421</v>
      </c>
      <c r="C899" s="17">
        <v>0.104547352368657</v>
      </c>
      <c r="D899" s="17">
        <v>9.8612343852149703E-2</v>
      </c>
      <c r="E899" s="17">
        <v>0.110476514326891</v>
      </c>
      <c r="F899" s="17"/>
      <c r="G899" s="17">
        <v>0.115480196746788</v>
      </c>
      <c r="H899" s="17">
        <v>0.116971755208765</v>
      </c>
      <c r="I899" s="17">
        <v>8.9294799706392106E-2</v>
      </c>
      <c r="J899" s="17">
        <v>8.7637986236739601E-2</v>
      </c>
      <c r="K899" s="17"/>
      <c r="L899" s="17">
        <v>0.11817747231945799</v>
      </c>
      <c r="M899" s="17">
        <v>9.5441933705314994E-2</v>
      </c>
      <c r="N899" s="17">
        <v>0.108585270215124</v>
      </c>
      <c r="O899" s="17">
        <v>9.6161279936250899E-2</v>
      </c>
      <c r="P899" s="17"/>
      <c r="Q899" s="17">
        <v>0.12701481621420199</v>
      </c>
      <c r="R899" s="17">
        <v>0.10662060716102401</v>
      </c>
      <c r="S899" s="17">
        <v>0.148825556171786</v>
      </c>
      <c r="T899" s="17">
        <v>5.4183297106918903E-2</v>
      </c>
      <c r="U899" s="17">
        <v>8.5345345010891305E-2</v>
      </c>
      <c r="V899" s="17">
        <v>0.132819791787257</v>
      </c>
      <c r="W899" s="17">
        <v>9.6876674001124805E-2</v>
      </c>
      <c r="X899" s="17">
        <v>0.11705069829956199</v>
      </c>
      <c r="Y899" s="17">
        <v>7.2164224946301897E-2</v>
      </c>
      <c r="Z899" s="17"/>
      <c r="AA899" s="17">
        <v>0.116697480153462</v>
      </c>
      <c r="AB899" s="17">
        <v>8.62063965072392E-2</v>
      </c>
      <c r="AC899" s="17">
        <v>0.10065451630851301</v>
      </c>
      <c r="AD899" s="17">
        <v>9.7158230030553502E-2</v>
      </c>
      <c r="AE899" s="17">
        <v>0.122722429519284</v>
      </c>
      <c r="AF899" s="17"/>
      <c r="AG899" s="17">
        <v>9.8570303143256502E-2</v>
      </c>
      <c r="AH899" s="17">
        <v>0.111081015169466</v>
      </c>
      <c r="AI899" s="17"/>
      <c r="AJ899" s="17">
        <v>0.12203583920776299</v>
      </c>
      <c r="AK899" s="17">
        <v>0.121265240300785</v>
      </c>
      <c r="AL899" s="17">
        <v>6.9678555610577897E-2</v>
      </c>
      <c r="AM899" s="17">
        <v>0.102968354648258</v>
      </c>
      <c r="AN899" s="17"/>
      <c r="AO899" s="17">
        <v>9.7227729040353497E-2</v>
      </c>
      <c r="AP899" s="17">
        <v>0.101247708006177</v>
      </c>
      <c r="AQ899" s="17">
        <v>0.10962868221517701</v>
      </c>
      <c r="AR899" s="17"/>
      <c r="AS899" s="17">
        <v>7.7406170039473698E-2</v>
      </c>
      <c r="AT899" s="17">
        <v>0.13225758354841699</v>
      </c>
      <c r="AU899" s="17">
        <v>0.103469365343824</v>
      </c>
      <c r="AV899" s="17">
        <v>0.27501718051645102</v>
      </c>
      <c r="AW899" s="17">
        <v>8.5943314141458296E-2</v>
      </c>
      <c r="AX899" s="17"/>
      <c r="AY899" s="17">
        <v>5.95900287838627E-2</v>
      </c>
      <c r="AZ899" s="17">
        <v>0.12863368766449401</v>
      </c>
      <c r="BA899" s="17">
        <v>5.1136400216816202E-2</v>
      </c>
    </row>
    <row r="900" spans="2:53" x14ac:dyDescent="0.35">
      <c r="B900" t="s">
        <v>422</v>
      </c>
      <c r="C900" s="17">
        <v>9.3522306491815296E-2</v>
      </c>
      <c r="D900" s="17">
        <v>0.114204520429111</v>
      </c>
      <c r="E900" s="17">
        <v>7.2860466538594196E-2</v>
      </c>
      <c r="F900" s="17"/>
      <c r="G900" s="17">
        <v>0.139451571153689</v>
      </c>
      <c r="H900" s="17">
        <v>7.7896161437691597E-2</v>
      </c>
      <c r="I900" s="17">
        <v>9.7090966556255806E-2</v>
      </c>
      <c r="J900" s="17">
        <v>9.5897606500769797E-2</v>
      </c>
      <c r="K900" s="17"/>
      <c r="L900" s="17">
        <v>0.115470140076655</v>
      </c>
      <c r="M900" s="17">
        <v>9.3974418011846195E-2</v>
      </c>
      <c r="N900" s="17">
        <v>9.2545291380196196E-2</v>
      </c>
      <c r="O900" s="17">
        <v>7.0582312763548205E-2</v>
      </c>
      <c r="P900" s="17"/>
      <c r="Q900" s="17">
        <v>0.128637496338424</v>
      </c>
      <c r="R900" s="17">
        <v>8.0754023188024895E-2</v>
      </c>
      <c r="S900" s="17">
        <v>9.5190820035076798E-2</v>
      </c>
      <c r="T900" s="17">
        <v>6.3692737829528598E-2</v>
      </c>
      <c r="U900" s="17">
        <v>6.1008112720259598E-2</v>
      </c>
      <c r="V900" s="17">
        <v>9.0903608878790398E-2</v>
      </c>
      <c r="W900" s="17">
        <v>9.94281464367653E-2</v>
      </c>
      <c r="X900" s="17">
        <v>0.119295254102829</v>
      </c>
      <c r="Y900" s="17">
        <v>9.5768982264094901E-2</v>
      </c>
      <c r="Z900" s="17"/>
      <c r="AA900" s="17">
        <v>9.7204060203355896E-2</v>
      </c>
      <c r="AB900" s="17">
        <v>6.9842321920727202E-2</v>
      </c>
      <c r="AC900" s="17">
        <v>0.11273505919283</v>
      </c>
      <c r="AD900" s="17">
        <v>8.9150203853170101E-2</v>
      </c>
      <c r="AE900" s="17">
        <v>0.18961503334119001</v>
      </c>
      <c r="AF900" s="17"/>
      <c r="AG900" s="17">
        <v>9.6388930017526103E-2</v>
      </c>
      <c r="AH900" s="17">
        <v>9.0388728234793894E-2</v>
      </c>
      <c r="AI900" s="17"/>
      <c r="AJ900" s="17">
        <v>8.7757355285538394E-2</v>
      </c>
      <c r="AK900" s="17">
        <v>9.7339940506707204E-2</v>
      </c>
      <c r="AL900" s="17">
        <v>7.6803939115339295E-2</v>
      </c>
      <c r="AM900" s="17">
        <v>0.10964014676565299</v>
      </c>
      <c r="AN900" s="17"/>
      <c r="AO900" s="17">
        <v>9.2011234111751897E-2</v>
      </c>
      <c r="AP900" s="17">
        <v>0.108049889800672</v>
      </c>
      <c r="AQ900" s="17">
        <v>8.7628545312405604E-2</v>
      </c>
      <c r="AR900" s="17"/>
      <c r="AS900" s="17">
        <v>7.2677606151334395E-2</v>
      </c>
      <c r="AT900" s="17">
        <v>0.124282664052529</v>
      </c>
      <c r="AU900" s="17">
        <v>0.120087518230235</v>
      </c>
      <c r="AV900" s="17">
        <v>0.109851597531007</v>
      </c>
      <c r="AW900" s="17">
        <v>7.8852363123246394E-2</v>
      </c>
      <c r="AX900" s="17"/>
      <c r="AY900" s="17">
        <v>7.3873761324411202E-2</v>
      </c>
      <c r="AZ900" s="17">
        <v>0.120308609452107</v>
      </c>
      <c r="BA900" s="17">
        <v>8.7856210018579906E-2</v>
      </c>
    </row>
    <row r="901" spans="2:53" x14ac:dyDescent="0.35">
      <c r="B901" t="s">
        <v>423</v>
      </c>
      <c r="C901" s="17">
        <v>5.3151374848185502E-2</v>
      </c>
      <c r="D901" s="17">
        <v>5.1893355863274503E-2</v>
      </c>
      <c r="E901" s="17">
        <v>5.4408154562540598E-2</v>
      </c>
      <c r="F901" s="17"/>
      <c r="G901" s="17">
        <v>4.1564359707635799E-2</v>
      </c>
      <c r="H901" s="17">
        <v>5.6539903218178603E-2</v>
      </c>
      <c r="I901" s="17">
        <v>5.3760266634727598E-2</v>
      </c>
      <c r="J901" s="17">
        <v>5.0176909034733597E-2</v>
      </c>
      <c r="K901" s="17"/>
      <c r="L901" s="17">
        <v>3.9922739107762902E-2</v>
      </c>
      <c r="M901" s="17">
        <v>6.2221257575222101E-2</v>
      </c>
      <c r="N901" s="17">
        <v>3.1279904971079603E-2</v>
      </c>
      <c r="O901" s="17">
        <v>7.7465122402969794E-2</v>
      </c>
      <c r="P901" s="17"/>
      <c r="Q901" s="17">
        <v>3.8284567856916897E-2</v>
      </c>
      <c r="R901" s="17">
        <v>4.5152402557098403E-2</v>
      </c>
      <c r="S901" s="17">
        <v>5.5456867360409702E-2</v>
      </c>
      <c r="T901" s="17">
        <v>8.4572839882566198E-2</v>
      </c>
      <c r="U901" s="17">
        <v>4.8456016045926899E-2</v>
      </c>
      <c r="V901" s="17">
        <v>3.37215550429774E-2</v>
      </c>
      <c r="W901" s="17">
        <v>5.8290989579879299E-2</v>
      </c>
      <c r="X901" s="17">
        <v>8.8161062733558296E-2</v>
      </c>
      <c r="Y901" s="17">
        <v>5.6280016412807998E-2</v>
      </c>
      <c r="Z901" s="17"/>
      <c r="AA901" s="17">
        <v>7.2031795032869994E-2</v>
      </c>
      <c r="AB901" s="17">
        <v>6.4624879954293807E-2</v>
      </c>
      <c r="AC901" s="17">
        <v>1.9455523699637E-2</v>
      </c>
      <c r="AD901" s="17">
        <v>5.9861944727988101E-2</v>
      </c>
      <c r="AE901" s="17">
        <v>0</v>
      </c>
      <c r="AF901" s="17"/>
      <c r="AG901" s="17">
        <v>5.0334777311387302E-2</v>
      </c>
      <c r="AH901" s="17">
        <v>5.6230268438826198E-2</v>
      </c>
      <c r="AI901" s="17"/>
      <c r="AJ901" s="17">
        <v>7.3314684565932098E-2</v>
      </c>
      <c r="AK901" s="17">
        <v>5.2503889650437001E-2</v>
      </c>
      <c r="AL901" s="17">
        <v>4.4292482905300003E-2</v>
      </c>
      <c r="AM901" s="17">
        <v>4.4024948507386301E-2</v>
      </c>
      <c r="AN901" s="17"/>
      <c r="AO901" s="17">
        <v>7.3875917500208999E-2</v>
      </c>
      <c r="AP901" s="17">
        <v>3.1504072630328998E-2</v>
      </c>
      <c r="AQ901" s="17">
        <v>5.15823810051559E-2</v>
      </c>
      <c r="AR901" s="17"/>
      <c r="AS901" s="17">
        <v>5.1163514881479799E-2</v>
      </c>
      <c r="AT901" s="17">
        <v>4.4617750179287798E-2</v>
      </c>
      <c r="AU901" s="17">
        <v>4.3054059695036201E-2</v>
      </c>
      <c r="AV901" s="17">
        <v>8.0739880753695994E-2</v>
      </c>
      <c r="AW901" s="17">
        <v>7.4430292350956995E-2</v>
      </c>
      <c r="AX901" s="17"/>
      <c r="AY901" s="17">
        <v>6.5369706940772196E-2</v>
      </c>
      <c r="AZ901" s="17">
        <v>5.15215236307121E-2</v>
      </c>
      <c r="BA901" s="17">
        <v>4.3628993986224399E-2</v>
      </c>
    </row>
    <row r="902" spans="2:53" x14ac:dyDescent="0.35">
      <c r="B902" t="s">
        <v>196</v>
      </c>
      <c r="C902" s="17">
        <v>2.8367282486702599E-2</v>
      </c>
      <c r="D902" s="17">
        <v>2.5992960859442901E-2</v>
      </c>
      <c r="E902" s="17">
        <v>3.0739265177174999E-2</v>
      </c>
      <c r="F902" s="17"/>
      <c r="G902" s="17">
        <v>7.57139329684619E-3</v>
      </c>
      <c r="H902" s="17">
        <v>3.3718153403123702E-2</v>
      </c>
      <c r="I902" s="17">
        <v>2.4853177523064499E-2</v>
      </c>
      <c r="J902" s="17">
        <v>4.0403970913095499E-2</v>
      </c>
      <c r="K902" s="17"/>
      <c r="L902" s="17">
        <v>4.3450608101329301E-2</v>
      </c>
      <c r="M902" s="17">
        <v>1.98378294664854E-2</v>
      </c>
      <c r="N902" s="17">
        <v>1.8637820378614899E-2</v>
      </c>
      <c r="O902" s="17">
        <v>2.96233177489959E-2</v>
      </c>
      <c r="P902" s="17"/>
      <c r="Q902" s="17">
        <v>2.2695219313495801E-2</v>
      </c>
      <c r="R902" s="17">
        <v>2.8926595876527201E-2</v>
      </c>
      <c r="S902" s="17">
        <v>2.9529456971993599E-2</v>
      </c>
      <c r="T902" s="17">
        <v>5.4291679856834398E-2</v>
      </c>
      <c r="U902" s="17">
        <v>3.6982967192054898E-2</v>
      </c>
      <c r="V902" s="17">
        <v>7.5779080151561796E-3</v>
      </c>
      <c r="W902" s="17">
        <v>1.8796936782117399E-2</v>
      </c>
      <c r="X902" s="17">
        <v>3.2707229932108499E-2</v>
      </c>
      <c r="Y902" s="17">
        <v>2.9674588374599499E-2</v>
      </c>
      <c r="Z902" s="17"/>
      <c r="AA902" s="17">
        <v>1.7858993869305801E-2</v>
      </c>
      <c r="AB902" s="17">
        <v>3.0586612296763401E-2</v>
      </c>
      <c r="AC902" s="17">
        <v>3.7263037275465399E-2</v>
      </c>
      <c r="AD902" s="17">
        <v>1.0532581232700899E-2</v>
      </c>
      <c r="AE902" s="17">
        <v>6.2972100667549005E-2</v>
      </c>
      <c r="AF902" s="17"/>
      <c r="AG902" s="17">
        <v>2.26254371113584E-2</v>
      </c>
      <c r="AH902" s="17">
        <v>3.46438380448294E-2</v>
      </c>
      <c r="AI902" s="17"/>
      <c r="AJ902" s="17">
        <v>2.9439028284160999E-2</v>
      </c>
      <c r="AK902" s="17">
        <v>1.6343121862566399E-2</v>
      </c>
      <c r="AL902" s="17">
        <v>4.8695842705958697E-2</v>
      </c>
      <c r="AM902" s="17">
        <v>2.17433981552826E-2</v>
      </c>
      <c r="AN902" s="17"/>
      <c r="AO902" s="17">
        <v>1.5731046675596799E-2</v>
      </c>
      <c r="AP902" s="17">
        <v>3.7340929579944497E-2</v>
      </c>
      <c r="AQ902" s="17">
        <v>3.1093491373843301E-2</v>
      </c>
      <c r="AR902" s="17"/>
      <c r="AS902" s="17">
        <v>3.0923297307683398E-2</v>
      </c>
      <c r="AT902" s="17">
        <v>3.6209136257202401E-2</v>
      </c>
      <c r="AU902" s="17">
        <v>0</v>
      </c>
      <c r="AV902" s="17">
        <v>0</v>
      </c>
      <c r="AW902" s="17">
        <v>1.61869705307566E-2</v>
      </c>
      <c r="AX902" s="17"/>
      <c r="AY902" s="17">
        <v>2.08228704464129E-2</v>
      </c>
      <c r="AZ902" s="17">
        <v>3.3123899618268102E-2</v>
      </c>
      <c r="BA902" s="17">
        <v>1.04684706725242E-2</v>
      </c>
    </row>
    <row r="903" spans="2:53" x14ac:dyDescent="0.35">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row>
    <row r="904" spans="2:53" x14ac:dyDescent="0.35">
      <c r="B904" s="6" t="s">
        <v>427</v>
      </c>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17"/>
    </row>
    <row r="905" spans="2:53" x14ac:dyDescent="0.35">
      <c r="B905" s="24" t="s">
        <v>84</v>
      </c>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row>
    <row r="906" spans="2:53" x14ac:dyDescent="0.35">
      <c r="B906" t="s">
        <v>425</v>
      </c>
      <c r="C906" s="17">
        <v>0.76768978372666197</v>
      </c>
      <c r="D906" s="17">
        <v>0.79942267670203404</v>
      </c>
      <c r="E906" s="17">
        <v>0.73598815072462298</v>
      </c>
      <c r="F906" s="17"/>
      <c r="G906" s="17">
        <v>0.79801376653547995</v>
      </c>
      <c r="H906" s="17">
        <v>0.75705635813408401</v>
      </c>
      <c r="I906" s="17">
        <v>0.78119586941452601</v>
      </c>
      <c r="J906" s="17">
        <v>0.735926449395916</v>
      </c>
      <c r="K906" s="17"/>
      <c r="L906" s="17">
        <v>0.78182466879891699</v>
      </c>
      <c r="M906" s="17">
        <v>0.80901421606985802</v>
      </c>
      <c r="N906" s="17">
        <v>0.74562306177837101</v>
      </c>
      <c r="O906" s="17">
        <v>0.727936172661106</v>
      </c>
      <c r="P906" s="17"/>
      <c r="Q906" s="17">
        <v>0.75990673183889401</v>
      </c>
      <c r="R906" s="17">
        <v>0.77336638889047105</v>
      </c>
      <c r="S906" s="17">
        <v>0.815730556447676</v>
      </c>
      <c r="T906" s="17">
        <v>0.76724112081090201</v>
      </c>
      <c r="U906" s="17">
        <v>0.74901106768944703</v>
      </c>
      <c r="V906" s="17">
        <v>0.78280872313249805</v>
      </c>
      <c r="W906" s="17">
        <v>0.72546657945321003</v>
      </c>
      <c r="X906" s="17">
        <v>0.77862004890135805</v>
      </c>
      <c r="Y906" s="17">
        <v>0.76250946178326096</v>
      </c>
      <c r="Z906" s="17"/>
      <c r="AA906" s="17">
        <v>0.72323886096013401</v>
      </c>
      <c r="AB906" s="17">
        <v>0.78978536991958803</v>
      </c>
      <c r="AC906" s="17">
        <v>0.76539680737139204</v>
      </c>
      <c r="AD906" s="17">
        <v>0.81430131340009204</v>
      </c>
      <c r="AE906" s="17">
        <v>0.84727689256480399</v>
      </c>
      <c r="AF906" s="17"/>
      <c r="AG906" s="17">
        <v>0.76759289370509298</v>
      </c>
      <c r="AH906" s="17">
        <v>0.76779569664553304</v>
      </c>
      <c r="AI906" s="17"/>
      <c r="AJ906" s="17">
        <v>0.74213590601264001</v>
      </c>
      <c r="AK906" s="17">
        <v>0.75071555831205194</v>
      </c>
      <c r="AL906" s="17">
        <v>0.79829885180663096</v>
      </c>
      <c r="AM906" s="17">
        <v>0.78047901294663102</v>
      </c>
      <c r="AN906" s="17"/>
      <c r="AO906" s="17">
        <v>0.759013555494648</v>
      </c>
      <c r="AP906" s="17">
        <v>0.75851891512917802</v>
      </c>
      <c r="AQ906" s="17">
        <v>0.77543862088618198</v>
      </c>
      <c r="AR906" s="17"/>
      <c r="AS906" s="17">
        <v>0.78763083126734701</v>
      </c>
      <c r="AT906" s="17">
        <v>0.80969102489042699</v>
      </c>
      <c r="AU906" s="17">
        <v>0.77067271604281595</v>
      </c>
      <c r="AV906" s="17">
        <v>0.92832965110689802</v>
      </c>
      <c r="AW906" s="17">
        <v>0.65668038923938499</v>
      </c>
      <c r="AX906" s="17"/>
      <c r="AY906" s="17">
        <v>0.78490889164522604</v>
      </c>
      <c r="AZ906" s="17">
        <v>0.78751310857087498</v>
      </c>
      <c r="BA906" s="17">
        <v>0.79024735503241095</v>
      </c>
    </row>
    <row r="907" spans="2:53" x14ac:dyDescent="0.35">
      <c r="B907" t="s">
        <v>426</v>
      </c>
      <c r="C907" s="17">
        <v>5.8832226760699699E-2</v>
      </c>
      <c r="D907" s="17">
        <v>5.9761952102694298E-2</v>
      </c>
      <c r="E907" s="17">
        <v>5.7903417288223097E-2</v>
      </c>
      <c r="F907" s="17"/>
      <c r="G907" s="17">
        <v>4.0698568501882498E-2</v>
      </c>
      <c r="H907" s="17">
        <v>7.2500947850297801E-2</v>
      </c>
      <c r="I907" s="17">
        <v>4.78120834743802E-2</v>
      </c>
      <c r="J907" s="17">
        <v>5.6401729137734898E-2</v>
      </c>
      <c r="K907" s="17"/>
      <c r="L907" s="17">
        <v>5.1073167245181197E-2</v>
      </c>
      <c r="M907" s="17">
        <v>7.3384475027160403E-2</v>
      </c>
      <c r="N907" s="17">
        <v>5.0238375727059102E-2</v>
      </c>
      <c r="O907" s="17">
        <v>5.9875590656986902E-2</v>
      </c>
      <c r="P907" s="17"/>
      <c r="Q907" s="17">
        <v>6.9008775724128404E-2</v>
      </c>
      <c r="R907" s="17">
        <v>5.2548531987357698E-2</v>
      </c>
      <c r="S907" s="17">
        <v>3.9665961919796697E-2</v>
      </c>
      <c r="T907" s="17">
        <v>5.4117862904596803E-2</v>
      </c>
      <c r="U907" s="17">
        <v>8.3868537447984101E-2</v>
      </c>
      <c r="V907" s="17">
        <v>5.8171564489498201E-2</v>
      </c>
      <c r="W907" s="17">
        <v>4.9072997760598203E-2</v>
      </c>
      <c r="X907" s="17">
        <v>6.76010571495059E-2</v>
      </c>
      <c r="Y907" s="17">
        <v>5.8872308693361297E-2</v>
      </c>
      <c r="Z907" s="17"/>
      <c r="AA907" s="17">
        <v>5.2489152319719699E-2</v>
      </c>
      <c r="AB907" s="17">
        <v>4.52843778621718E-2</v>
      </c>
      <c r="AC907" s="17">
        <v>5.8761724341902501E-2</v>
      </c>
      <c r="AD907" s="17">
        <v>5.7847291090041601E-2</v>
      </c>
      <c r="AE907" s="17">
        <v>0</v>
      </c>
      <c r="AF907" s="17"/>
      <c r="AG907" s="17">
        <v>5.2024707951232298E-2</v>
      </c>
      <c r="AH907" s="17">
        <v>6.62736967459574E-2</v>
      </c>
      <c r="AI907" s="17"/>
      <c r="AJ907" s="17">
        <v>6.6969550316252097E-2</v>
      </c>
      <c r="AK907" s="17">
        <v>6.9556794628424207E-2</v>
      </c>
      <c r="AL907" s="17">
        <v>5.23949254361286E-2</v>
      </c>
      <c r="AM907" s="17">
        <v>4.6205218031106401E-2</v>
      </c>
      <c r="AN907" s="17"/>
      <c r="AO907" s="17">
        <v>4.9481816929995703E-2</v>
      </c>
      <c r="AP907" s="17">
        <v>6.7551721861085504E-2</v>
      </c>
      <c r="AQ907" s="17">
        <v>6.0575719822223803E-2</v>
      </c>
      <c r="AR907" s="17"/>
      <c r="AS907" s="17">
        <v>5.2194760411804403E-2</v>
      </c>
      <c r="AT907" s="17">
        <v>5.2131604854626402E-2</v>
      </c>
      <c r="AU907" s="17">
        <v>8.1896899338309903E-2</v>
      </c>
      <c r="AV907" s="17">
        <v>0</v>
      </c>
      <c r="AW907" s="17">
        <v>5.8803586109831697E-2</v>
      </c>
      <c r="AX907" s="17"/>
      <c r="AY907" s="17">
        <v>4.8238916856547902E-2</v>
      </c>
      <c r="AZ907" s="17">
        <v>5.7314535270010701E-2</v>
      </c>
      <c r="BA907" s="17">
        <v>5.1682414434285E-2</v>
      </c>
    </row>
    <row r="908" spans="2:53" x14ac:dyDescent="0.35">
      <c r="B908" t="s">
        <v>114</v>
      </c>
      <c r="C908" s="17">
        <v>0.17347798951263799</v>
      </c>
      <c r="D908" s="17">
        <v>0.14081537119527199</v>
      </c>
      <c r="E908" s="17">
        <v>0.20610843198715401</v>
      </c>
      <c r="F908" s="17"/>
      <c r="G908" s="17">
        <v>0.16128766496263799</v>
      </c>
      <c r="H908" s="17">
        <v>0.17044269401561801</v>
      </c>
      <c r="I908" s="17">
        <v>0.170992047111094</v>
      </c>
      <c r="J908" s="17">
        <v>0.20767182146634899</v>
      </c>
      <c r="K908" s="17"/>
      <c r="L908" s="17">
        <v>0.16710216395590199</v>
      </c>
      <c r="M908" s="17">
        <v>0.117601308902981</v>
      </c>
      <c r="N908" s="17">
        <v>0.20413856249456999</v>
      </c>
      <c r="O908" s="17">
        <v>0.21218823668190701</v>
      </c>
      <c r="P908" s="17"/>
      <c r="Q908" s="17">
        <v>0.17108449243697699</v>
      </c>
      <c r="R908" s="17">
        <v>0.174085079122171</v>
      </c>
      <c r="S908" s="17">
        <v>0.14460348163252801</v>
      </c>
      <c r="T908" s="17">
        <v>0.17864101628450199</v>
      </c>
      <c r="U908" s="17">
        <v>0.16712039486256799</v>
      </c>
      <c r="V908" s="17">
        <v>0.159019712378003</v>
      </c>
      <c r="W908" s="17">
        <v>0.22546042278619099</v>
      </c>
      <c r="X908" s="17">
        <v>0.15377889394913599</v>
      </c>
      <c r="Y908" s="17">
        <v>0.178618229523377</v>
      </c>
      <c r="Z908" s="17"/>
      <c r="AA908" s="17">
        <v>0.224271986720146</v>
      </c>
      <c r="AB908" s="17">
        <v>0.16493025221824001</v>
      </c>
      <c r="AC908" s="17">
        <v>0.17584146828670599</v>
      </c>
      <c r="AD908" s="17">
        <v>0.12785139550986599</v>
      </c>
      <c r="AE908" s="17">
        <v>0.15272310743519599</v>
      </c>
      <c r="AF908" s="17"/>
      <c r="AG908" s="17">
        <v>0.180382398343675</v>
      </c>
      <c r="AH908" s="17">
        <v>0.165930606608509</v>
      </c>
      <c r="AI908" s="17"/>
      <c r="AJ908" s="17">
        <v>0.190894543671108</v>
      </c>
      <c r="AK908" s="17">
        <v>0.17972764705952299</v>
      </c>
      <c r="AL908" s="17">
        <v>0.14930622275724101</v>
      </c>
      <c r="AM908" s="17">
        <v>0.17331576902226201</v>
      </c>
      <c r="AN908" s="17"/>
      <c r="AO908" s="17">
        <v>0.191504627575356</v>
      </c>
      <c r="AP908" s="17">
        <v>0.17392936300973699</v>
      </c>
      <c r="AQ908" s="17">
        <v>0.163985659291594</v>
      </c>
      <c r="AR908" s="17"/>
      <c r="AS908" s="17">
        <v>0.160174408320849</v>
      </c>
      <c r="AT908" s="17">
        <v>0.138177370254946</v>
      </c>
      <c r="AU908" s="17">
        <v>0.14743038461887401</v>
      </c>
      <c r="AV908" s="17">
        <v>7.1670348893102406E-2</v>
      </c>
      <c r="AW908" s="17">
        <v>0.28451602465078302</v>
      </c>
      <c r="AX908" s="17"/>
      <c r="AY908" s="17">
        <v>0.166852191498226</v>
      </c>
      <c r="AZ908" s="17">
        <v>0.15517235615911401</v>
      </c>
      <c r="BA908" s="17">
        <v>0.15807023053330399</v>
      </c>
    </row>
    <row r="909" spans="2:53" x14ac:dyDescent="0.35">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row>
    <row r="910" spans="2:53" x14ac:dyDescent="0.35">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A3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66</v>
      </c>
      <c r="C9" s="17">
        <v>0.82282389429157099</v>
      </c>
      <c r="D9" s="17">
        <v>0.78061492901827301</v>
      </c>
      <c r="E9" s="17">
        <v>0.86499127964557598</v>
      </c>
      <c r="F9" s="17"/>
      <c r="G9" s="17">
        <v>0.859354836141206</v>
      </c>
      <c r="H9" s="17">
        <v>0.86542837588285904</v>
      </c>
      <c r="I9" s="17">
        <v>0.79913043653865201</v>
      </c>
      <c r="J9" s="17">
        <v>0.67700262301376402</v>
      </c>
      <c r="K9" s="17"/>
      <c r="L9" s="17">
        <v>0.76693878017700201</v>
      </c>
      <c r="M9" s="17">
        <v>0.80104983041158495</v>
      </c>
      <c r="N9" s="17">
        <v>0.86328518380077601</v>
      </c>
      <c r="O9" s="17">
        <v>0.86951020477955598</v>
      </c>
      <c r="P9" s="17"/>
      <c r="Q9" s="17">
        <v>0.81758513284497603</v>
      </c>
      <c r="R9" s="17">
        <v>0.80853263616302895</v>
      </c>
      <c r="S9" s="17">
        <v>0.83613239943925599</v>
      </c>
      <c r="T9" s="17">
        <v>0.80298318715411998</v>
      </c>
      <c r="U9" s="17">
        <v>0.82959290715853296</v>
      </c>
      <c r="V9" s="17">
        <v>0.80243887855247298</v>
      </c>
      <c r="W9" s="17">
        <v>0.83382355514227802</v>
      </c>
      <c r="X9" s="17">
        <v>0.78426072720013296</v>
      </c>
      <c r="Y9" s="17">
        <v>0.87344491383056899</v>
      </c>
      <c r="Z9" s="17"/>
      <c r="AA9" s="17">
        <v>0.87440010481592501</v>
      </c>
      <c r="AB9" s="17">
        <v>0.83046537329882497</v>
      </c>
      <c r="AC9" s="17">
        <v>0.812667654398043</v>
      </c>
      <c r="AD9" s="17">
        <v>0.75348591532922304</v>
      </c>
      <c r="AE9" s="17">
        <v>0.85237872699501405</v>
      </c>
      <c r="AF9" s="17"/>
      <c r="AG9" s="17">
        <v>0.82009875266335597</v>
      </c>
      <c r="AH9" s="17">
        <v>0.82580281512888598</v>
      </c>
      <c r="AI9" s="17"/>
      <c r="AJ9" s="17">
        <v>0.83452955210748203</v>
      </c>
      <c r="AK9" s="17">
        <v>0.81697082697835499</v>
      </c>
      <c r="AL9" s="17">
        <v>0.84738371315034899</v>
      </c>
      <c r="AM9" s="17">
        <v>0.79654974551810398</v>
      </c>
      <c r="AN9" s="17"/>
      <c r="AO9" s="17">
        <v>0.84612029729695104</v>
      </c>
      <c r="AP9" s="17">
        <v>0.86768666125019001</v>
      </c>
      <c r="AQ9" s="17">
        <v>0.78907917363693203</v>
      </c>
      <c r="AR9" s="17"/>
      <c r="AS9" s="17">
        <v>0.80352792915757598</v>
      </c>
      <c r="AT9" s="17">
        <v>0.862451775391751</v>
      </c>
      <c r="AU9" s="17">
        <v>0.62786657433622395</v>
      </c>
      <c r="AV9" s="17">
        <v>0.72535504936377404</v>
      </c>
      <c r="AW9" s="17">
        <v>0.88079339427595604</v>
      </c>
      <c r="AX9" s="17"/>
      <c r="AY9" s="17">
        <v>0.75154068372357696</v>
      </c>
      <c r="AZ9" s="17">
        <v>0.87347858703930603</v>
      </c>
      <c r="BA9" s="17">
        <v>0.74735111849980795</v>
      </c>
    </row>
    <row r="10" spans="2:53" x14ac:dyDescent="0.35">
      <c r="B10" s="18" t="s">
        <v>67</v>
      </c>
      <c r="C10" s="17">
        <v>0.477604035122219</v>
      </c>
      <c r="D10" s="17">
        <v>0.43840487434944098</v>
      </c>
      <c r="E10" s="17">
        <v>0.51676458092467903</v>
      </c>
      <c r="F10" s="17"/>
      <c r="G10" s="17">
        <v>0.38144506290929903</v>
      </c>
      <c r="H10" s="17">
        <v>0.462407412956856</v>
      </c>
      <c r="I10" s="17">
        <v>0.54600387304875697</v>
      </c>
      <c r="J10" s="17">
        <v>0.43720416638412002</v>
      </c>
      <c r="K10" s="17"/>
      <c r="L10" s="17">
        <v>0.42445935546763203</v>
      </c>
      <c r="M10" s="17">
        <v>0.49951240900326599</v>
      </c>
      <c r="N10" s="17">
        <v>0.50113325594637004</v>
      </c>
      <c r="O10" s="17">
        <v>0.493420282128122</v>
      </c>
      <c r="P10" s="17"/>
      <c r="Q10" s="17">
        <v>0.35000347655465502</v>
      </c>
      <c r="R10" s="17">
        <v>0.46776864528309398</v>
      </c>
      <c r="S10" s="17">
        <v>0.54874819722422097</v>
      </c>
      <c r="T10" s="17">
        <v>0.53855100131734801</v>
      </c>
      <c r="U10" s="17">
        <v>0.58010802529696204</v>
      </c>
      <c r="V10" s="17">
        <v>0.53942865498598902</v>
      </c>
      <c r="W10" s="17">
        <v>0.422463571866457</v>
      </c>
      <c r="X10" s="17">
        <v>0.55946373320842402</v>
      </c>
      <c r="Y10" s="17">
        <v>0.44324082698706002</v>
      </c>
      <c r="Z10" s="17"/>
      <c r="AA10" s="17">
        <v>0.490704555067077</v>
      </c>
      <c r="AB10" s="17">
        <v>0.50757727231719696</v>
      </c>
      <c r="AC10" s="17">
        <v>0.45060091025518201</v>
      </c>
      <c r="AD10" s="17">
        <v>0.40001537242074803</v>
      </c>
      <c r="AE10" s="17">
        <v>0.47415209957081</v>
      </c>
      <c r="AF10" s="17"/>
      <c r="AG10" s="17">
        <v>0.47868955596116403</v>
      </c>
      <c r="AH10" s="17">
        <v>0.47641742499781697</v>
      </c>
      <c r="AI10" s="17"/>
      <c r="AJ10" s="17">
        <v>0.43057793786691601</v>
      </c>
      <c r="AK10" s="17">
        <v>0.46368043100850198</v>
      </c>
      <c r="AL10" s="17">
        <v>0.48974500216828798</v>
      </c>
      <c r="AM10" s="17">
        <v>0.52273533308155595</v>
      </c>
      <c r="AN10" s="17"/>
      <c r="AO10" s="17">
        <v>0.497934068204886</v>
      </c>
      <c r="AP10" s="17">
        <v>0.41177727899003402</v>
      </c>
      <c r="AQ10" s="17">
        <v>0.49881527600504</v>
      </c>
      <c r="AR10" s="17"/>
      <c r="AS10" s="17">
        <v>0.44473906346339098</v>
      </c>
      <c r="AT10" s="17">
        <v>0.49845215029256101</v>
      </c>
      <c r="AU10" s="17">
        <v>0.49827555484737002</v>
      </c>
      <c r="AV10" s="17">
        <v>0.19867119602348701</v>
      </c>
      <c r="AW10" s="17">
        <v>0.53252765599839202</v>
      </c>
      <c r="AX10" s="17"/>
      <c r="AY10" s="17">
        <v>0.49653527869264302</v>
      </c>
      <c r="AZ10" s="17">
        <v>0.50993394954396598</v>
      </c>
      <c r="BA10" s="17">
        <v>0.386395144025308</v>
      </c>
    </row>
    <row r="11" spans="2:53" x14ac:dyDescent="0.35">
      <c r="B11" s="18" t="s">
        <v>68</v>
      </c>
      <c r="C11" s="17">
        <v>0.43680255547936297</v>
      </c>
      <c r="D11" s="17">
        <v>0.48425057900698798</v>
      </c>
      <c r="E11" s="17">
        <v>0.389401272850882</v>
      </c>
      <c r="F11" s="17"/>
      <c r="G11" s="17">
        <v>0.41166365513083503</v>
      </c>
      <c r="H11" s="17">
        <v>0.39136859348742598</v>
      </c>
      <c r="I11" s="17">
        <v>0.50692577396706895</v>
      </c>
      <c r="J11" s="17">
        <v>0.43727792923131198</v>
      </c>
      <c r="K11" s="17"/>
      <c r="L11" s="17">
        <v>0.51837951997082798</v>
      </c>
      <c r="M11" s="17">
        <v>0.48905818855725802</v>
      </c>
      <c r="N11" s="17">
        <v>0.38272528035501402</v>
      </c>
      <c r="O11" s="17">
        <v>0.34368878775891298</v>
      </c>
      <c r="P11" s="17"/>
      <c r="Q11" s="17">
        <v>0.41347072372169102</v>
      </c>
      <c r="R11" s="17">
        <v>0.42861964741126901</v>
      </c>
      <c r="S11" s="17">
        <v>0.45172609109448603</v>
      </c>
      <c r="T11" s="17">
        <v>0.43802510919611898</v>
      </c>
      <c r="U11" s="17">
        <v>0.447984031056399</v>
      </c>
      <c r="V11" s="17">
        <v>0.381286158116379</v>
      </c>
      <c r="W11" s="17">
        <v>0.42419560758960101</v>
      </c>
      <c r="X11" s="17">
        <v>0.46884050119550202</v>
      </c>
      <c r="Y11" s="17">
        <v>0.501881667011569</v>
      </c>
      <c r="Z11" s="17"/>
      <c r="AA11" s="17">
        <v>0.39492203764499501</v>
      </c>
      <c r="AB11" s="17">
        <v>0.422191060113209</v>
      </c>
      <c r="AC11" s="17">
        <v>0.44777174441071099</v>
      </c>
      <c r="AD11" s="17">
        <v>0.47964285946795698</v>
      </c>
      <c r="AE11" s="17">
        <v>0.42632457397061901</v>
      </c>
      <c r="AF11" s="17"/>
      <c r="AG11" s="17">
        <v>0.43379021510529198</v>
      </c>
      <c r="AH11" s="17">
        <v>0.440095420487367</v>
      </c>
      <c r="AI11" s="17"/>
      <c r="AJ11" s="17">
        <v>0.41897977740725101</v>
      </c>
      <c r="AK11" s="17">
        <v>0.41517569179606501</v>
      </c>
      <c r="AL11" s="17">
        <v>0.425107627049296</v>
      </c>
      <c r="AM11" s="17">
        <v>0.485708640036279</v>
      </c>
      <c r="AN11" s="17"/>
      <c r="AO11" s="17">
        <v>0.35329171905255902</v>
      </c>
      <c r="AP11" s="17">
        <v>0.45247873218380602</v>
      </c>
      <c r="AQ11" s="17">
        <v>0.47090685855208098</v>
      </c>
      <c r="AR11" s="17"/>
      <c r="AS11" s="17">
        <v>0.456055307069753</v>
      </c>
      <c r="AT11" s="17">
        <v>0.458041086103461</v>
      </c>
      <c r="AU11" s="17">
        <v>0.52182260870827502</v>
      </c>
      <c r="AV11" s="17">
        <v>0.385023188266929</v>
      </c>
      <c r="AW11" s="17">
        <v>0.34192465215442203</v>
      </c>
      <c r="AX11" s="17"/>
      <c r="AY11" s="17">
        <v>0.39624184858542999</v>
      </c>
      <c r="AZ11" s="17">
        <v>0.45632478517676101</v>
      </c>
      <c r="BA11" s="17">
        <v>0.536662466795643</v>
      </c>
    </row>
    <row r="12" spans="2:53" x14ac:dyDescent="0.35">
      <c r="B12" s="18" t="s">
        <v>69</v>
      </c>
      <c r="C12" s="17">
        <v>0.21738739962697401</v>
      </c>
      <c r="D12" s="17">
        <v>0.25738008642918597</v>
      </c>
      <c r="E12" s="17">
        <v>0.17743410949508401</v>
      </c>
      <c r="F12" s="17"/>
      <c r="G12" s="17">
        <v>0.135560443851132</v>
      </c>
      <c r="H12" s="17">
        <v>0.22072588233470999</v>
      </c>
      <c r="I12" s="17">
        <v>0.19715311395445301</v>
      </c>
      <c r="J12" s="17">
        <v>0.35875974802605398</v>
      </c>
      <c r="K12" s="17"/>
      <c r="L12" s="17">
        <v>0.18059722726512201</v>
      </c>
      <c r="M12" s="17">
        <v>0.18874916447444101</v>
      </c>
      <c r="N12" s="17">
        <v>0.28359752945240901</v>
      </c>
      <c r="O12" s="17">
        <v>0.22950918568853301</v>
      </c>
      <c r="P12" s="17"/>
      <c r="Q12" s="17">
        <v>0.187205820032565</v>
      </c>
      <c r="R12" s="17">
        <v>0.22494808477020301</v>
      </c>
      <c r="S12" s="17">
        <v>0.207941316597994</v>
      </c>
      <c r="T12" s="17">
        <v>0.20528541333580499</v>
      </c>
      <c r="U12" s="17">
        <v>0.22666274372491299</v>
      </c>
      <c r="V12" s="17">
        <v>0.29239132911176302</v>
      </c>
      <c r="W12" s="17">
        <v>0.22300989858534001</v>
      </c>
      <c r="X12" s="17">
        <v>0.15378893849478301</v>
      </c>
      <c r="Y12" s="17">
        <v>0.216080027838433</v>
      </c>
      <c r="Z12" s="17"/>
      <c r="AA12" s="17">
        <v>0.307286879880247</v>
      </c>
      <c r="AB12" s="17">
        <v>0.18961772734162199</v>
      </c>
      <c r="AC12" s="17">
        <v>0.17339360559327399</v>
      </c>
      <c r="AD12" s="17">
        <v>0.14512170845953901</v>
      </c>
      <c r="AE12" s="17">
        <v>0.219476332408341</v>
      </c>
      <c r="AF12" s="17"/>
      <c r="AG12" s="17">
        <v>0.20726928106060899</v>
      </c>
      <c r="AH12" s="17">
        <v>0.22844776945131701</v>
      </c>
      <c r="AI12" s="17"/>
      <c r="AJ12" s="17">
        <v>0.159898701518986</v>
      </c>
      <c r="AK12" s="17">
        <v>0.193212071653284</v>
      </c>
      <c r="AL12" s="17">
        <v>0.26863381802684599</v>
      </c>
      <c r="AM12" s="17">
        <v>0.247313710184344</v>
      </c>
      <c r="AN12" s="17"/>
      <c r="AO12" s="17">
        <v>0.188583807980861</v>
      </c>
      <c r="AP12" s="17">
        <v>0.17358002658079999</v>
      </c>
      <c r="AQ12" s="17">
        <v>0.25033208500973497</v>
      </c>
      <c r="AR12" s="17"/>
      <c r="AS12" s="17">
        <v>0.34940572154954302</v>
      </c>
      <c r="AT12" s="17">
        <v>0.12711165413103601</v>
      </c>
      <c r="AU12" s="17">
        <v>3.2409164685032799E-2</v>
      </c>
      <c r="AV12" s="17">
        <v>0.46131996508439299</v>
      </c>
      <c r="AW12" s="17">
        <v>0.21633392917935201</v>
      </c>
      <c r="AX12" s="17"/>
      <c r="AY12" s="17">
        <v>0.37190542162561502</v>
      </c>
      <c r="AZ12" s="17">
        <v>0.136030354747183</v>
      </c>
      <c r="BA12" s="17">
        <v>0.112144020233358</v>
      </c>
    </row>
    <row r="13" spans="2:53" x14ac:dyDescent="0.35">
      <c r="B13" s="18" t="s">
        <v>70</v>
      </c>
      <c r="C13" s="17">
        <v>0.16986946068536099</v>
      </c>
      <c r="D13" s="17">
        <v>0.15600501965911201</v>
      </c>
      <c r="E13" s="17">
        <v>0.18372024389424399</v>
      </c>
      <c r="F13" s="17"/>
      <c r="G13" s="17">
        <v>0.25468074688478498</v>
      </c>
      <c r="H13" s="17">
        <v>0.16407354822173201</v>
      </c>
      <c r="I13" s="17">
        <v>0.14868045274138</v>
      </c>
      <c r="J13" s="17">
        <v>0.164152844301415</v>
      </c>
      <c r="K13" s="17"/>
      <c r="L13" s="17">
        <v>0.128110355082033</v>
      </c>
      <c r="M13" s="17">
        <v>0.16424790944466899</v>
      </c>
      <c r="N13" s="17">
        <v>0.15057983926971799</v>
      </c>
      <c r="O13" s="17">
        <v>0.234470052715783</v>
      </c>
      <c r="P13" s="17"/>
      <c r="Q13" s="17">
        <v>0.28639135779887198</v>
      </c>
      <c r="R13" s="17">
        <v>0.16956340356476399</v>
      </c>
      <c r="S13" s="17">
        <v>0.20782251021258599</v>
      </c>
      <c r="T13" s="17">
        <v>0.17188615665604001</v>
      </c>
      <c r="U13" s="17">
        <v>8.4341935707705595E-2</v>
      </c>
      <c r="V13" s="17">
        <v>0.12945381473958001</v>
      </c>
      <c r="W13" s="17">
        <v>0.10531985548000899</v>
      </c>
      <c r="X13" s="17">
        <v>9.9439155956677794E-2</v>
      </c>
      <c r="Y13" s="17">
        <v>0.15180311202671601</v>
      </c>
      <c r="Z13" s="17"/>
      <c r="AA13" s="17">
        <v>0.186500486753474</v>
      </c>
      <c r="AB13" s="17">
        <v>0.170775754938781</v>
      </c>
      <c r="AC13" s="17">
        <v>0.15760419983361601</v>
      </c>
      <c r="AD13" s="17">
        <v>0.167646728704264</v>
      </c>
      <c r="AE13" s="17">
        <v>0.30670874086410399</v>
      </c>
      <c r="AF13" s="17"/>
      <c r="AG13" s="17">
        <v>0.15938239691422901</v>
      </c>
      <c r="AH13" s="17">
        <v>0.18133313379013899</v>
      </c>
      <c r="AI13" s="17"/>
      <c r="AJ13" s="17">
        <v>0.240297184662526</v>
      </c>
      <c r="AK13" s="17">
        <v>0.18345983082463299</v>
      </c>
      <c r="AL13" s="17">
        <v>0.15706173330922499</v>
      </c>
      <c r="AM13" s="17">
        <v>0.105058577794739</v>
      </c>
      <c r="AN13" s="17"/>
      <c r="AO13" s="17">
        <v>0.29844946831714497</v>
      </c>
      <c r="AP13" s="17">
        <v>0.141094410421327</v>
      </c>
      <c r="AQ13" s="17">
        <v>0.12260824830988599</v>
      </c>
      <c r="AR13" s="17"/>
      <c r="AS13" s="17">
        <v>0.12932331271575001</v>
      </c>
      <c r="AT13" s="17">
        <v>0.188576420846961</v>
      </c>
      <c r="AU13" s="17">
        <v>0.13518902998391499</v>
      </c>
      <c r="AV13" s="17">
        <v>0</v>
      </c>
      <c r="AW13" s="17">
        <v>0.224571356057021</v>
      </c>
      <c r="AX13" s="17"/>
      <c r="AY13" s="17">
        <v>0.107442212832581</v>
      </c>
      <c r="AZ13" s="17">
        <v>0.20436737080845899</v>
      </c>
      <c r="BA13" s="17">
        <v>0.16347532699058601</v>
      </c>
    </row>
    <row r="14" spans="2:53" x14ac:dyDescent="0.35">
      <c r="B14" s="18" t="s">
        <v>71</v>
      </c>
      <c r="C14" s="17">
        <v>0.15176611950758601</v>
      </c>
      <c r="D14" s="17">
        <v>0.146395587611994</v>
      </c>
      <c r="E14" s="17">
        <v>0.157131360909054</v>
      </c>
      <c r="F14" s="17"/>
      <c r="G14" s="17">
        <v>0.107213787897895</v>
      </c>
      <c r="H14" s="17">
        <v>0.155580193505826</v>
      </c>
      <c r="I14" s="17">
        <v>0.13589743853424599</v>
      </c>
      <c r="J14" s="17">
        <v>0.23546913706029901</v>
      </c>
      <c r="K14" s="17"/>
      <c r="L14" s="17">
        <v>0.21583946159516301</v>
      </c>
      <c r="M14" s="17">
        <v>0.140518629394869</v>
      </c>
      <c r="N14" s="17">
        <v>0.11331856295852399</v>
      </c>
      <c r="O14" s="17">
        <v>0.12870521401143301</v>
      </c>
      <c r="P14" s="17"/>
      <c r="Q14" s="17">
        <v>0.13057920351651001</v>
      </c>
      <c r="R14" s="17">
        <v>0.19267997518583699</v>
      </c>
      <c r="S14" s="17">
        <v>0.18018004058346301</v>
      </c>
      <c r="T14" s="17">
        <v>0.10650783248602901</v>
      </c>
      <c r="U14" s="17">
        <v>0.17938132236798399</v>
      </c>
      <c r="V14" s="17">
        <v>0.120537704179701</v>
      </c>
      <c r="W14" s="17">
        <v>0.18529885378250399</v>
      </c>
      <c r="X14" s="17">
        <v>0.18853653059973899</v>
      </c>
      <c r="Y14" s="17">
        <v>0.11808969540563199</v>
      </c>
      <c r="Z14" s="17"/>
      <c r="AA14" s="17">
        <v>0.10501999365385099</v>
      </c>
      <c r="AB14" s="17">
        <v>0.12913096391696399</v>
      </c>
      <c r="AC14" s="17">
        <v>0.174934723394499</v>
      </c>
      <c r="AD14" s="17">
        <v>0.24363399184399501</v>
      </c>
      <c r="AE14" s="17">
        <v>0.189503095622613</v>
      </c>
      <c r="AF14" s="17"/>
      <c r="AG14" s="17">
        <v>0.15087333713241599</v>
      </c>
      <c r="AH14" s="17">
        <v>0.15274204237083999</v>
      </c>
      <c r="AI14" s="17"/>
      <c r="AJ14" s="17">
        <v>0.134567012286572</v>
      </c>
      <c r="AK14" s="17">
        <v>0.15842002320387399</v>
      </c>
      <c r="AL14" s="17">
        <v>0.150202695461536</v>
      </c>
      <c r="AM14" s="17">
        <v>0.16135718757575501</v>
      </c>
      <c r="AN14" s="17"/>
      <c r="AO14" s="17">
        <v>0.156940150312389</v>
      </c>
      <c r="AP14" s="17">
        <v>0.13197488948268099</v>
      </c>
      <c r="AQ14" s="17">
        <v>0.158697872794795</v>
      </c>
      <c r="AR14" s="17"/>
      <c r="AS14" s="17">
        <v>0.12579318195334099</v>
      </c>
      <c r="AT14" s="17">
        <v>0.18338488251646101</v>
      </c>
      <c r="AU14" s="17">
        <v>0.21534173903505599</v>
      </c>
      <c r="AV14" s="17">
        <v>8.0739880753695994E-2</v>
      </c>
      <c r="AW14" s="17">
        <v>7.63578559620742E-2</v>
      </c>
      <c r="AX14" s="17"/>
      <c r="AY14" s="17">
        <v>0.124816633424748</v>
      </c>
      <c r="AZ14" s="17">
        <v>0.15570180726135199</v>
      </c>
      <c r="BA14" s="17">
        <v>0.204502999892958</v>
      </c>
    </row>
    <row r="15" spans="2:53" x14ac:dyDescent="0.35">
      <c r="B15" s="18" t="s">
        <v>72</v>
      </c>
      <c r="C15" s="17">
        <v>0.136291432916122</v>
      </c>
      <c r="D15" s="17">
        <v>0.12505627321083401</v>
      </c>
      <c r="E15" s="17">
        <v>0.14751552490082701</v>
      </c>
      <c r="F15" s="17"/>
      <c r="G15" s="17">
        <v>0.19050976265115699</v>
      </c>
      <c r="H15" s="17">
        <v>0.12664269394788899</v>
      </c>
      <c r="I15" s="17">
        <v>0.123523026023151</v>
      </c>
      <c r="J15" s="17">
        <v>0.15507947815183001</v>
      </c>
      <c r="K15" s="17"/>
      <c r="L15" s="17">
        <v>0.113343352499657</v>
      </c>
      <c r="M15" s="17">
        <v>0.12250808577179</v>
      </c>
      <c r="N15" s="17">
        <v>0.13850767443120501</v>
      </c>
      <c r="O15" s="17">
        <v>0.17400491399440399</v>
      </c>
      <c r="P15" s="17"/>
      <c r="Q15" s="17">
        <v>0.20248457930781399</v>
      </c>
      <c r="R15" s="17">
        <v>0.119802707002132</v>
      </c>
      <c r="S15" s="17">
        <v>8.1002411913645198E-2</v>
      </c>
      <c r="T15" s="17">
        <v>9.6201850345262699E-2</v>
      </c>
      <c r="U15" s="17">
        <v>0.16523597915131699</v>
      </c>
      <c r="V15" s="17">
        <v>0.106234653763495</v>
      </c>
      <c r="W15" s="17">
        <v>0.12682615361080499</v>
      </c>
      <c r="X15" s="17">
        <v>0.139563989791645</v>
      </c>
      <c r="Y15" s="17">
        <v>0.155296891127577</v>
      </c>
      <c r="Z15" s="17"/>
      <c r="AA15" s="17">
        <v>0.145538677875926</v>
      </c>
      <c r="AB15" s="17">
        <v>0.12570226796980999</v>
      </c>
      <c r="AC15" s="17">
        <v>0.13678094898276699</v>
      </c>
      <c r="AD15" s="17">
        <v>0.112188197555776</v>
      </c>
      <c r="AE15" s="17">
        <v>0.227382269228044</v>
      </c>
      <c r="AF15" s="17"/>
      <c r="AG15" s="17">
        <v>0.14790359430848099</v>
      </c>
      <c r="AH15" s="17">
        <v>0.123597887311074</v>
      </c>
      <c r="AI15" s="17"/>
      <c r="AJ15" s="17">
        <v>0.15006113570110899</v>
      </c>
      <c r="AK15" s="17">
        <v>0.15766219811318799</v>
      </c>
      <c r="AL15" s="17">
        <v>0.12291791916603</v>
      </c>
      <c r="AM15" s="17">
        <v>0.113776501298198</v>
      </c>
      <c r="AN15" s="17"/>
      <c r="AO15" s="17">
        <v>0.16556832754075201</v>
      </c>
      <c r="AP15" s="17">
        <v>0.151646782524957</v>
      </c>
      <c r="AQ15" s="17">
        <v>0.11764559692312899</v>
      </c>
      <c r="AR15" s="17"/>
      <c r="AS15" s="17">
        <v>0.17206731488205401</v>
      </c>
      <c r="AT15" s="17">
        <v>8.8947414167502195E-2</v>
      </c>
      <c r="AU15" s="17">
        <v>8.9354305906653206E-2</v>
      </c>
      <c r="AV15" s="17">
        <v>0.15014655697415899</v>
      </c>
      <c r="AW15" s="17">
        <v>0.16408484047685201</v>
      </c>
      <c r="AX15" s="17"/>
      <c r="AY15" s="17">
        <v>0.20926359896243199</v>
      </c>
      <c r="AZ15" s="17">
        <v>9.4873879695920593E-2</v>
      </c>
      <c r="BA15" s="17">
        <v>9.4151364671819504E-2</v>
      </c>
    </row>
    <row r="16" spans="2:53" x14ac:dyDescent="0.35">
      <c r="B16" s="18" t="s">
        <v>73</v>
      </c>
      <c r="C16" s="17">
        <v>0.130464196924582</v>
      </c>
      <c r="D16" s="17">
        <v>0.15233394314138701</v>
      </c>
      <c r="E16" s="17">
        <v>0.108615994526175</v>
      </c>
      <c r="F16" s="17"/>
      <c r="G16" s="17">
        <v>0.11106579804283701</v>
      </c>
      <c r="H16" s="17">
        <v>0.11722739080700401</v>
      </c>
      <c r="I16" s="17">
        <v>0.13055316599126399</v>
      </c>
      <c r="J16" s="17">
        <v>0.207465899822317</v>
      </c>
      <c r="K16" s="17"/>
      <c r="L16" s="17">
        <v>0.20850417130506299</v>
      </c>
      <c r="M16" s="17">
        <v>0.13208088953729499</v>
      </c>
      <c r="N16" s="17">
        <v>7.9974089799128095E-2</v>
      </c>
      <c r="O16" s="17">
        <v>8.9452815334537902E-2</v>
      </c>
      <c r="P16" s="17"/>
      <c r="Q16" s="17">
        <v>0.161395083519244</v>
      </c>
      <c r="R16" s="17">
        <v>0.116153797357684</v>
      </c>
      <c r="S16" s="17">
        <v>0.12536666198638399</v>
      </c>
      <c r="T16" s="17">
        <v>9.7240322618369499E-2</v>
      </c>
      <c r="U16" s="17">
        <v>9.9046717216638103E-2</v>
      </c>
      <c r="V16" s="17">
        <v>0.124040661255336</v>
      </c>
      <c r="W16" s="17">
        <v>0.157844668072878</v>
      </c>
      <c r="X16" s="17">
        <v>0.19085386027000201</v>
      </c>
      <c r="Y16" s="17">
        <v>0.12135737514992501</v>
      </c>
      <c r="Z16" s="17"/>
      <c r="AA16" s="17">
        <v>0.102480782207566</v>
      </c>
      <c r="AB16" s="17">
        <v>0.116743273422228</v>
      </c>
      <c r="AC16" s="17">
        <v>0.16244977323829399</v>
      </c>
      <c r="AD16" s="17">
        <v>0.16607886246190601</v>
      </c>
      <c r="AE16" s="17">
        <v>0.164247586207279</v>
      </c>
      <c r="AF16" s="17"/>
      <c r="AG16" s="17">
        <v>0.148285826798326</v>
      </c>
      <c r="AH16" s="17">
        <v>0.11098292518583899</v>
      </c>
      <c r="AI16" s="17"/>
      <c r="AJ16" s="17">
        <v>0.122072879094272</v>
      </c>
      <c r="AK16" s="17">
        <v>0.10930932306931</v>
      </c>
      <c r="AL16" s="17">
        <v>0.10761508813457001</v>
      </c>
      <c r="AM16" s="17">
        <v>0.180595016817714</v>
      </c>
      <c r="AN16" s="17"/>
      <c r="AO16" s="17">
        <v>0.117638677029933</v>
      </c>
      <c r="AP16" s="17">
        <v>0.121814659515548</v>
      </c>
      <c r="AQ16" s="17">
        <v>0.136692450079275</v>
      </c>
      <c r="AR16" s="17"/>
      <c r="AS16" s="17">
        <v>6.6952507700671404E-2</v>
      </c>
      <c r="AT16" s="17">
        <v>0.17203896873479599</v>
      </c>
      <c r="AU16" s="17">
        <v>0.35403029436315298</v>
      </c>
      <c r="AV16" s="17">
        <v>0.122283928664928</v>
      </c>
      <c r="AW16" s="17">
        <v>7.1725049975151306E-2</v>
      </c>
      <c r="AX16" s="17"/>
      <c r="AY16" s="17">
        <v>6.3823621557891397E-2</v>
      </c>
      <c r="AZ16" s="17">
        <v>0.15648653383671501</v>
      </c>
      <c r="BA16" s="17">
        <v>0.27321168242667898</v>
      </c>
    </row>
    <row r="17" spans="2:53" x14ac:dyDescent="0.35">
      <c r="B17" s="18" t="s">
        <v>74</v>
      </c>
      <c r="C17" s="17">
        <v>0.102990511066436</v>
      </c>
      <c r="D17" s="17">
        <v>8.7143603154783006E-2</v>
      </c>
      <c r="E17" s="17">
        <v>0.118821808238814</v>
      </c>
      <c r="F17" s="17"/>
      <c r="G17" s="17">
        <v>0.160606050036848</v>
      </c>
      <c r="H17" s="17">
        <v>0.106576345628801</v>
      </c>
      <c r="I17" s="17">
        <v>8.4760724226249598E-2</v>
      </c>
      <c r="J17" s="17">
        <v>7.9561830428692998E-2</v>
      </c>
      <c r="K17" s="17"/>
      <c r="L17" s="17">
        <v>9.3721270327703901E-2</v>
      </c>
      <c r="M17" s="17">
        <v>0.104196211719286</v>
      </c>
      <c r="N17" s="17">
        <v>0.111342945777548</v>
      </c>
      <c r="O17" s="17">
        <v>0.104809181883791</v>
      </c>
      <c r="P17" s="17"/>
      <c r="Q17" s="17">
        <v>6.7342175202027205E-2</v>
      </c>
      <c r="R17" s="17">
        <v>0.10859133572948999</v>
      </c>
      <c r="S17" s="17">
        <v>0.132029449563625</v>
      </c>
      <c r="T17" s="17">
        <v>0.18166679477127301</v>
      </c>
      <c r="U17" s="17">
        <v>5.90810394503141E-2</v>
      </c>
      <c r="V17" s="17">
        <v>7.4068451589967998E-2</v>
      </c>
      <c r="W17" s="17">
        <v>0.117679786348549</v>
      </c>
      <c r="X17" s="17">
        <v>8.6200414984512197E-2</v>
      </c>
      <c r="Y17" s="17">
        <v>0.10438052421192</v>
      </c>
      <c r="Z17" s="17"/>
      <c r="AA17" s="17">
        <v>9.1371138794792195E-2</v>
      </c>
      <c r="AB17" s="17">
        <v>0.115496717977118</v>
      </c>
      <c r="AC17" s="17">
        <v>8.6744786701917598E-2</v>
      </c>
      <c r="AD17" s="17">
        <v>0.12354222206336</v>
      </c>
      <c r="AE17" s="17">
        <v>5.9750328851735E-2</v>
      </c>
      <c r="AF17" s="17"/>
      <c r="AG17" s="17">
        <v>9.8512511245581399E-2</v>
      </c>
      <c r="AH17" s="17">
        <v>0.10788552526963401</v>
      </c>
      <c r="AI17" s="17"/>
      <c r="AJ17" s="17">
        <v>8.7206526793343703E-2</v>
      </c>
      <c r="AK17" s="17">
        <v>0.142270539967428</v>
      </c>
      <c r="AL17" s="17">
        <v>0.111041868780741</v>
      </c>
      <c r="AM17" s="17">
        <v>6.8477702994318504E-2</v>
      </c>
      <c r="AN17" s="17"/>
      <c r="AO17" s="17">
        <v>7.1952218678755106E-2</v>
      </c>
      <c r="AP17" s="17">
        <v>0.14707227727646999</v>
      </c>
      <c r="AQ17" s="17">
        <v>0.100676796248511</v>
      </c>
      <c r="AR17" s="17"/>
      <c r="AS17" s="17">
        <v>0.100509209539526</v>
      </c>
      <c r="AT17" s="17">
        <v>0.11659074723622199</v>
      </c>
      <c r="AU17" s="17">
        <v>0.10412083618361399</v>
      </c>
      <c r="AV17" s="17">
        <v>0</v>
      </c>
      <c r="AW17" s="17">
        <v>5.5378100564703298E-2</v>
      </c>
      <c r="AX17" s="17"/>
      <c r="AY17" s="17">
        <v>9.3835235593473398E-2</v>
      </c>
      <c r="AZ17" s="17">
        <v>0.114431686883494</v>
      </c>
      <c r="BA17" s="17">
        <v>7.7935455364847195E-2</v>
      </c>
    </row>
    <row r="18" spans="2:53" x14ac:dyDescent="0.35">
      <c r="B18" s="18" t="s">
        <v>75</v>
      </c>
      <c r="C18" s="17">
        <v>9.6537761967786101E-2</v>
      </c>
      <c r="D18" s="17">
        <v>0.115394283919667</v>
      </c>
      <c r="E18" s="17">
        <v>7.7699815516531601E-2</v>
      </c>
      <c r="F18" s="17"/>
      <c r="G18" s="17">
        <v>0.122352105013465</v>
      </c>
      <c r="H18" s="17">
        <v>0.108545431581745</v>
      </c>
      <c r="I18" s="17">
        <v>8.9382749604771397E-2</v>
      </c>
      <c r="J18" s="17">
        <v>3.9390649550830402E-2</v>
      </c>
      <c r="K18" s="17"/>
      <c r="L18" s="17">
        <v>0.10907455960325101</v>
      </c>
      <c r="M18" s="17">
        <v>0.12828526440642099</v>
      </c>
      <c r="N18" s="17">
        <v>8.3940295019144795E-2</v>
      </c>
      <c r="O18" s="17">
        <v>6.14525399479788E-2</v>
      </c>
      <c r="P18" s="17"/>
      <c r="Q18" s="17">
        <v>0.122172729226044</v>
      </c>
      <c r="R18" s="17">
        <v>0.115275145813902</v>
      </c>
      <c r="S18" s="17">
        <v>4.1969293137344502E-2</v>
      </c>
      <c r="T18" s="17">
        <v>4.2096781481695197E-2</v>
      </c>
      <c r="U18" s="17">
        <v>0.11140223894191</v>
      </c>
      <c r="V18" s="17">
        <v>0.14995000909452599</v>
      </c>
      <c r="W18" s="17">
        <v>9.8503458190436197E-2</v>
      </c>
      <c r="X18" s="17">
        <v>8.6035571453127097E-2</v>
      </c>
      <c r="Y18" s="17">
        <v>7.4059614997397605E-2</v>
      </c>
      <c r="Z18" s="17"/>
      <c r="AA18" s="17">
        <v>8.1189296488635002E-2</v>
      </c>
      <c r="AB18" s="17">
        <v>9.0287363809628998E-2</v>
      </c>
      <c r="AC18" s="17">
        <v>0.12283234855531899</v>
      </c>
      <c r="AD18" s="17">
        <v>0.10920984393003701</v>
      </c>
      <c r="AE18" s="17">
        <v>8.0076246281442207E-2</v>
      </c>
      <c r="AF18" s="17"/>
      <c r="AG18" s="17">
        <v>9.1324287303580498E-2</v>
      </c>
      <c r="AH18" s="17">
        <v>0.102236742215719</v>
      </c>
      <c r="AI18" s="17"/>
      <c r="AJ18" s="17">
        <v>0.14594108939591599</v>
      </c>
      <c r="AK18" s="17">
        <v>7.8351086034815207E-2</v>
      </c>
      <c r="AL18" s="17">
        <v>9.1602550771931801E-2</v>
      </c>
      <c r="AM18" s="17">
        <v>7.6495916869354405E-2</v>
      </c>
      <c r="AN18" s="17"/>
      <c r="AO18" s="17">
        <v>6.2449830792588798E-2</v>
      </c>
      <c r="AP18" s="17">
        <v>0.120962527106023</v>
      </c>
      <c r="AQ18" s="17">
        <v>0.10049182794591099</v>
      </c>
      <c r="AR18" s="17"/>
      <c r="AS18" s="17">
        <v>9.7387425856393497E-2</v>
      </c>
      <c r="AT18" s="17">
        <v>8.9594199077934894E-2</v>
      </c>
      <c r="AU18" s="17">
        <v>8.7121786875572399E-2</v>
      </c>
      <c r="AV18" s="17">
        <v>0.15273325185152301</v>
      </c>
      <c r="AW18" s="17">
        <v>0.14200627581735301</v>
      </c>
      <c r="AX18" s="17"/>
      <c r="AY18" s="17">
        <v>8.39397820129483E-2</v>
      </c>
      <c r="AZ18" s="17">
        <v>8.9655716318314593E-2</v>
      </c>
      <c r="BA18" s="17">
        <v>0.10553419847512201</v>
      </c>
    </row>
    <row r="19" spans="2:53" ht="29" x14ac:dyDescent="0.35">
      <c r="B19" s="18" t="s">
        <v>76</v>
      </c>
      <c r="C19" s="17">
        <v>5.3798272456523202E-2</v>
      </c>
      <c r="D19" s="17">
        <v>5.7231132903489197E-2</v>
      </c>
      <c r="E19" s="17">
        <v>5.03687937096155E-2</v>
      </c>
      <c r="F19" s="17"/>
      <c r="G19" s="17">
        <v>2.4767996640128701E-2</v>
      </c>
      <c r="H19" s="17">
        <v>5.64169697897592E-2</v>
      </c>
      <c r="I19" s="17">
        <v>6.8600585866999395E-2</v>
      </c>
      <c r="J19" s="17">
        <v>2.96352176544529E-2</v>
      </c>
      <c r="K19" s="17"/>
      <c r="L19" s="17">
        <v>5.1610114548272898E-2</v>
      </c>
      <c r="M19" s="17">
        <v>6.2027167660372001E-2</v>
      </c>
      <c r="N19" s="17">
        <v>7.6330566478481895E-2</v>
      </c>
      <c r="O19" s="17">
        <v>2.7990206335933101E-2</v>
      </c>
      <c r="P19" s="17"/>
      <c r="Q19" s="17">
        <v>4.61207462467179E-2</v>
      </c>
      <c r="R19" s="17">
        <v>6.3193607569697302E-2</v>
      </c>
      <c r="S19" s="17">
        <v>4.0150674416719198E-2</v>
      </c>
      <c r="T19" s="17">
        <v>5.4298261994473303E-2</v>
      </c>
      <c r="U19" s="17">
        <v>4.9196662135914601E-2</v>
      </c>
      <c r="V19" s="17">
        <v>6.6281679774051999E-2</v>
      </c>
      <c r="W19" s="17">
        <v>6.8675510220603295E-2</v>
      </c>
      <c r="X19" s="17">
        <v>3.4591406264098797E-2</v>
      </c>
      <c r="Y19" s="17">
        <v>5.1214855921836902E-2</v>
      </c>
      <c r="Z19" s="17"/>
      <c r="AA19" s="17">
        <v>3.1432584840790798E-2</v>
      </c>
      <c r="AB19" s="17">
        <v>7.3180972815585693E-2</v>
      </c>
      <c r="AC19" s="17">
        <v>6.1862363961958301E-2</v>
      </c>
      <c r="AD19" s="17">
        <v>4.6654553267768198E-2</v>
      </c>
      <c r="AE19" s="17">
        <v>0</v>
      </c>
      <c r="AF19" s="17"/>
      <c r="AG19" s="17">
        <v>5.5698497877551503E-2</v>
      </c>
      <c r="AH19" s="17">
        <v>5.17210882677493E-2</v>
      </c>
      <c r="AI19" s="17"/>
      <c r="AJ19" s="17">
        <v>4.8071508188867497E-2</v>
      </c>
      <c r="AK19" s="17">
        <v>4.7003583414502399E-2</v>
      </c>
      <c r="AL19" s="17">
        <v>5.7048149147513001E-2</v>
      </c>
      <c r="AM19" s="17">
        <v>6.3047159879849796E-2</v>
      </c>
      <c r="AN19" s="17"/>
      <c r="AO19" s="17">
        <v>3.3383351867527597E-2</v>
      </c>
      <c r="AP19" s="17">
        <v>5.0322070116553597E-2</v>
      </c>
      <c r="AQ19" s="17">
        <v>6.6134040506785105E-2</v>
      </c>
      <c r="AR19" s="17"/>
      <c r="AS19" s="17">
        <v>6.9507784578465695E-2</v>
      </c>
      <c r="AT19" s="17">
        <v>3.4044128307801E-2</v>
      </c>
      <c r="AU19" s="17">
        <v>4.05320275070047E-2</v>
      </c>
      <c r="AV19" s="17">
        <v>0.196456731026347</v>
      </c>
      <c r="AW19" s="17">
        <v>6.6802982758058099E-2</v>
      </c>
      <c r="AX19" s="17"/>
      <c r="AY19" s="17">
        <v>7.74622408952573E-2</v>
      </c>
      <c r="AZ19" s="17">
        <v>3.5288781261995597E-2</v>
      </c>
      <c r="BA19" s="17">
        <v>4.05173903945278E-2</v>
      </c>
    </row>
    <row r="20" spans="2:53" x14ac:dyDescent="0.35">
      <c r="B20" s="18" t="s">
        <v>77</v>
      </c>
      <c r="C20" s="17">
        <v>4.0524858933996301E-2</v>
      </c>
      <c r="D20" s="17">
        <v>4.2638388543709702E-2</v>
      </c>
      <c r="E20" s="17">
        <v>3.8413411355671903E-2</v>
      </c>
      <c r="F20" s="17"/>
      <c r="G20" s="17">
        <v>4.0149617865268099E-2</v>
      </c>
      <c r="H20" s="17">
        <v>4.6301478493359798E-2</v>
      </c>
      <c r="I20" s="17">
        <v>2.4697877593384598E-2</v>
      </c>
      <c r="J20" s="17">
        <v>6.5980543030280003E-2</v>
      </c>
      <c r="K20" s="17"/>
      <c r="L20" s="17">
        <v>3.5120565989372597E-2</v>
      </c>
      <c r="M20" s="17">
        <v>2.0585762104490299E-2</v>
      </c>
      <c r="N20" s="17">
        <v>4.3173575082816301E-2</v>
      </c>
      <c r="O20" s="17">
        <v>6.4929385241650706E-2</v>
      </c>
      <c r="P20" s="17"/>
      <c r="Q20" s="17">
        <v>3.01426080216847E-2</v>
      </c>
      <c r="R20" s="17">
        <v>3.3053709471654001E-2</v>
      </c>
      <c r="S20" s="17">
        <v>4.0141738471704103E-2</v>
      </c>
      <c r="T20" s="17">
        <v>6.39185647242132E-2</v>
      </c>
      <c r="U20" s="17">
        <v>4.7172707480151899E-2</v>
      </c>
      <c r="V20" s="17">
        <v>4.0570017645313101E-2</v>
      </c>
      <c r="W20" s="17">
        <v>5.8167307214765603E-2</v>
      </c>
      <c r="X20" s="17">
        <v>3.4591406264098797E-2</v>
      </c>
      <c r="Y20" s="17">
        <v>2.86025543693968E-2</v>
      </c>
      <c r="Z20" s="17"/>
      <c r="AA20" s="17">
        <v>4.6240525804420299E-2</v>
      </c>
      <c r="AB20" s="17">
        <v>5.6452164571262099E-2</v>
      </c>
      <c r="AC20" s="17">
        <v>3.0560301914512599E-2</v>
      </c>
      <c r="AD20" s="17">
        <v>2.0830365342121401E-2</v>
      </c>
      <c r="AE20" s="17">
        <v>0</v>
      </c>
      <c r="AF20" s="17"/>
      <c r="AG20" s="17">
        <v>4.7420511521743897E-2</v>
      </c>
      <c r="AH20" s="17">
        <v>3.2987047699582203E-2</v>
      </c>
      <c r="AI20" s="17"/>
      <c r="AJ20" s="17">
        <v>2.5878965981821701E-2</v>
      </c>
      <c r="AK20" s="17">
        <v>4.90884047974601E-2</v>
      </c>
      <c r="AL20" s="17">
        <v>3.4374273185268901E-2</v>
      </c>
      <c r="AM20" s="17">
        <v>4.9989325475597E-2</v>
      </c>
      <c r="AN20" s="17"/>
      <c r="AO20" s="17">
        <v>3.9571652434822101E-2</v>
      </c>
      <c r="AP20" s="17">
        <v>3.4428250877338203E-2</v>
      </c>
      <c r="AQ20" s="17">
        <v>4.4307028597113503E-2</v>
      </c>
      <c r="AR20" s="17"/>
      <c r="AS20" s="17">
        <v>5.7525241111968099E-2</v>
      </c>
      <c r="AT20" s="17">
        <v>1.9828854874813399E-2</v>
      </c>
      <c r="AU20" s="17">
        <v>1.4385602552792901E-2</v>
      </c>
      <c r="AV20" s="17">
        <v>0.18582535214374599</v>
      </c>
      <c r="AW20" s="17">
        <v>4.9163755551223202E-2</v>
      </c>
      <c r="AX20" s="17"/>
      <c r="AY20" s="17">
        <v>6.63839440460679E-2</v>
      </c>
      <c r="AZ20" s="17">
        <v>2.3232125704828199E-2</v>
      </c>
      <c r="BA20" s="17">
        <v>3.7403918327826302E-2</v>
      </c>
    </row>
    <row r="21" spans="2:53" ht="29" x14ac:dyDescent="0.35">
      <c r="B21" s="18" t="s">
        <v>78</v>
      </c>
      <c r="C21" s="17">
        <v>2.7370526187145899E-2</v>
      </c>
      <c r="D21" s="17">
        <v>2.5493726904812299E-2</v>
      </c>
      <c r="E21" s="17">
        <v>2.9245476640393502E-2</v>
      </c>
      <c r="F21" s="17"/>
      <c r="G21" s="17">
        <v>5.0787334953770802E-2</v>
      </c>
      <c r="H21" s="17">
        <v>1.6669666347572699E-2</v>
      </c>
      <c r="I21" s="17">
        <v>3.3191236465561699E-2</v>
      </c>
      <c r="J21" s="17">
        <v>2.7579842892519899E-2</v>
      </c>
      <c r="K21" s="17"/>
      <c r="L21" s="17">
        <v>3.4644617686704897E-2</v>
      </c>
      <c r="M21" s="17">
        <v>1.26205317053348E-2</v>
      </c>
      <c r="N21" s="17">
        <v>1.9600780451003899E-2</v>
      </c>
      <c r="O21" s="17">
        <v>3.7801359981259303E-2</v>
      </c>
      <c r="P21" s="17"/>
      <c r="Q21" s="17">
        <v>5.86590091565845E-2</v>
      </c>
      <c r="R21" s="17">
        <v>2.2218980699688601E-2</v>
      </c>
      <c r="S21" s="17">
        <v>1.05283759189131E-2</v>
      </c>
      <c r="T21" s="17">
        <v>3.2441975123056098E-2</v>
      </c>
      <c r="U21" s="17">
        <v>1.14864684650446E-2</v>
      </c>
      <c r="V21" s="17">
        <v>2.4999179240276399E-2</v>
      </c>
      <c r="W21" s="17">
        <v>3.0049221585113601E-2</v>
      </c>
      <c r="X21" s="17">
        <v>1.6648509267462398E-2</v>
      </c>
      <c r="Y21" s="17">
        <v>1.4904642281755601E-2</v>
      </c>
      <c r="Z21" s="17"/>
      <c r="AA21" s="17">
        <v>1.64818822681626E-2</v>
      </c>
      <c r="AB21" s="17">
        <v>2.8034255953138999E-2</v>
      </c>
      <c r="AC21" s="17">
        <v>3.3429407015820603E-2</v>
      </c>
      <c r="AD21" s="17">
        <v>6.5992750011514195E-2</v>
      </c>
      <c r="AE21" s="17">
        <v>0</v>
      </c>
      <c r="AF21" s="17"/>
      <c r="AG21" s="17">
        <v>3.1375964575236101E-2</v>
      </c>
      <c r="AH21" s="17">
        <v>2.2992080768630099E-2</v>
      </c>
      <c r="AI21" s="17"/>
      <c r="AJ21" s="17">
        <v>2.4778124814687601E-2</v>
      </c>
      <c r="AK21" s="17">
        <v>2.9616761115078299E-2</v>
      </c>
      <c r="AL21" s="17">
        <v>2.3875758915325E-2</v>
      </c>
      <c r="AM21" s="17">
        <v>3.0444280378918501E-2</v>
      </c>
      <c r="AN21" s="17"/>
      <c r="AO21" s="17">
        <v>3.6743411040875501E-2</v>
      </c>
      <c r="AP21" s="17">
        <v>2.6560932549463401E-2</v>
      </c>
      <c r="AQ21" s="17">
        <v>2.3615433373072099E-2</v>
      </c>
      <c r="AR21" s="17"/>
      <c r="AS21" s="17">
        <v>1.9875630395469499E-2</v>
      </c>
      <c r="AT21" s="17">
        <v>3.2044839507459302E-2</v>
      </c>
      <c r="AU21" s="17">
        <v>4.0874428364650897E-2</v>
      </c>
      <c r="AV21" s="17">
        <v>0.109851597531007</v>
      </c>
      <c r="AW21" s="17">
        <v>3.4252356844350601E-2</v>
      </c>
      <c r="AX21" s="17"/>
      <c r="AY21" s="17">
        <v>2.8225714984317401E-2</v>
      </c>
      <c r="AZ21" s="17">
        <v>2.9647148684231898E-2</v>
      </c>
      <c r="BA21" s="17">
        <v>3.4833201512728902E-2</v>
      </c>
    </row>
    <row r="22" spans="2:53" x14ac:dyDescent="0.35">
      <c r="B22" s="18" t="s">
        <v>79</v>
      </c>
      <c r="C22" s="17">
        <v>1.6922537996541299E-2</v>
      </c>
      <c r="D22" s="17">
        <v>2.15312923991559E-2</v>
      </c>
      <c r="E22" s="17">
        <v>1.2318323663432299E-2</v>
      </c>
      <c r="F22" s="17"/>
      <c r="G22" s="17">
        <v>4.1205542426731301E-2</v>
      </c>
      <c r="H22" s="17">
        <v>1.0069877999285701E-2</v>
      </c>
      <c r="I22" s="17">
        <v>1.3060959437357101E-2</v>
      </c>
      <c r="J22" s="17">
        <v>3.015207561071E-2</v>
      </c>
      <c r="K22" s="17"/>
      <c r="L22" s="17">
        <v>1.6562862450520702E-2</v>
      </c>
      <c r="M22" s="17">
        <v>2.4443138365565501E-2</v>
      </c>
      <c r="N22" s="17">
        <v>1.4951148933905801E-2</v>
      </c>
      <c r="O22" s="17">
        <v>1.1292075729563899E-2</v>
      </c>
      <c r="P22" s="17"/>
      <c r="Q22" s="17">
        <v>2.2289174690792501E-2</v>
      </c>
      <c r="R22" s="17">
        <v>5.4678947172432397E-3</v>
      </c>
      <c r="S22" s="17">
        <v>1.1451848510140099E-2</v>
      </c>
      <c r="T22" s="17">
        <v>3.2592723988867797E-2</v>
      </c>
      <c r="U22" s="17">
        <v>0</v>
      </c>
      <c r="V22" s="17">
        <v>1.6515441326111401E-2</v>
      </c>
      <c r="W22" s="17">
        <v>5.06929555668836E-2</v>
      </c>
      <c r="X22" s="17">
        <v>0</v>
      </c>
      <c r="Y22" s="17">
        <v>7.5029392724556797E-3</v>
      </c>
      <c r="Z22" s="17"/>
      <c r="AA22" s="17">
        <v>2.0008318768159901E-2</v>
      </c>
      <c r="AB22" s="17">
        <v>4.3163400645754501E-3</v>
      </c>
      <c r="AC22" s="17">
        <v>2.3155517746362299E-2</v>
      </c>
      <c r="AD22" s="17">
        <v>2.7687042106314699E-2</v>
      </c>
      <c r="AE22" s="17">
        <v>0</v>
      </c>
      <c r="AF22" s="17"/>
      <c r="AG22" s="17">
        <v>1.8254329986239701E-2</v>
      </c>
      <c r="AH22" s="17">
        <v>1.5466722684776999E-2</v>
      </c>
      <c r="AI22" s="17"/>
      <c r="AJ22" s="17">
        <v>9.3932806399479301E-3</v>
      </c>
      <c r="AK22" s="17">
        <v>3.0473248825640901E-2</v>
      </c>
      <c r="AL22" s="17">
        <v>1.7841797001071E-2</v>
      </c>
      <c r="AM22" s="17">
        <v>8.5251752549485305E-3</v>
      </c>
      <c r="AN22" s="17"/>
      <c r="AO22" s="17">
        <v>1.6117083229026601E-2</v>
      </c>
      <c r="AP22" s="17">
        <v>2.2645524628572701E-2</v>
      </c>
      <c r="AQ22" s="17">
        <v>1.51122480241535E-2</v>
      </c>
      <c r="AR22" s="17"/>
      <c r="AS22" s="17">
        <v>2.66230726562409E-2</v>
      </c>
      <c r="AT22" s="17">
        <v>1.18693492224474E-2</v>
      </c>
      <c r="AU22" s="17">
        <v>3.2992860506512497E-2</v>
      </c>
      <c r="AV22" s="17">
        <v>0</v>
      </c>
      <c r="AW22" s="17">
        <v>6.9722559207324002E-3</v>
      </c>
      <c r="AX22" s="17"/>
      <c r="AY22" s="17">
        <v>2.7630474264408698E-2</v>
      </c>
      <c r="AZ22" s="17">
        <v>1.2858053391335601E-2</v>
      </c>
      <c r="BA22" s="17">
        <v>3.9614041283442099E-2</v>
      </c>
    </row>
    <row r="23" spans="2:53" ht="29" x14ac:dyDescent="0.35">
      <c r="B23" s="18" t="s">
        <v>80</v>
      </c>
      <c r="C23" s="17">
        <v>1.39586170966226E-2</v>
      </c>
      <c r="D23" s="17">
        <v>2.0115150870859098E-2</v>
      </c>
      <c r="E23" s="17">
        <v>7.8081481044956196E-3</v>
      </c>
      <c r="F23" s="17"/>
      <c r="G23" s="17">
        <v>6.8559038256338703E-3</v>
      </c>
      <c r="H23" s="17">
        <v>1.6018964090718801E-2</v>
      </c>
      <c r="I23" s="17">
        <v>1.8258815544018502E-2</v>
      </c>
      <c r="J23" s="17">
        <v>0</v>
      </c>
      <c r="K23" s="17"/>
      <c r="L23" s="17">
        <v>8.5316460330671605E-3</v>
      </c>
      <c r="M23" s="17">
        <v>2.2504634406781798E-2</v>
      </c>
      <c r="N23" s="17">
        <v>9.7199426036268192E-3</v>
      </c>
      <c r="O23" s="17">
        <v>1.47177558649195E-2</v>
      </c>
      <c r="P23" s="17"/>
      <c r="Q23" s="17">
        <v>7.5927562711999696E-3</v>
      </c>
      <c r="R23" s="17">
        <v>2.35266513377228E-2</v>
      </c>
      <c r="S23" s="17">
        <v>9.9996209231937496E-3</v>
      </c>
      <c r="T23" s="17">
        <v>1.0308389205265301E-2</v>
      </c>
      <c r="U23" s="17">
        <v>2.3881578718160001E-2</v>
      </c>
      <c r="V23" s="17">
        <v>8.6784344406556305E-3</v>
      </c>
      <c r="W23" s="17">
        <v>0</v>
      </c>
      <c r="X23" s="17">
        <v>1.8532685599452699E-2</v>
      </c>
      <c r="Y23" s="17">
        <v>2.3329656961678599E-2</v>
      </c>
      <c r="Z23" s="17"/>
      <c r="AA23" s="17">
        <v>1.8027962461075402E-2</v>
      </c>
      <c r="AB23" s="17">
        <v>8.1541098054511794E-3</v>
      </c>
      <c r="AC23" s="17">
        <v>1.6113991396680499E-2</v>
      </c>
      <c r="AD23" s="17">
        <v>1.13092934640464E-2</v>
      </c>
      <c r="AE23" s="17">
        <v>0</v>
      </c>
      <c r="AF23" s="17"/>
      <c r="AG23" s="17">
        <v>9.1865562582847601E-3</v>
      </c>
      <c r="AH23" s="17">
        <v>1.91750767921769E-2</v>
      </c>
      <c r="AI23" s="17"/>
      <c r="AJ23" s="17">
        <v>1.2840999608373E-2</v>
      </c>
      <c r="AK23" s="17">
        <v>2.20931227725715E-2</v>
      </c>
      <c r="AL23" s="17">
        <v>7.2537756029261201E-3</v>
      </c>
      <c r="AM23" s="17">
        <v>1.24461951548747E-2</v>
      </c>
      <c r="AN23" s="17"/>
      <c r="AO23" s="17">
        <v>4.0726967235307299E-3</v>
      </c>
      <c r="AP23" s="17">
        <v>1.3374495180014901E-2</v>
      </c>
      <c r="AQ23" s="17">
        <v>1.7546539617258099E-2</v>
      </c>
      <c r="AR23" s="17"/>
      <c r="AS23" s="17">
        <v>2.2182452505813698E-2</v>
      </c>
      <c r="AT23" s="17">
        <v>8.1628423993642101E-3</v>
      </c>
      <c r="AU23" s="17">
        <v>2.9564113860310201E-2</v>
      </c>
      <c r="AV23" s="17">
        <v>0</v>
      </c>
      <c r="AW23" s="17">
        <v>1.20801914035476E-2</v>
      </c>
      <c r="AX23" s="17"/>
      <c r="AY23" s="17">
        <v>2.7699747635019499E-2</v>
      </c>
      <c r="AZ23" s="17">
        <v>9.8787984106336393E-3</v>
      </c>
      <c r="BA23" s="17">
        <v>1.14096389795751E-2</v>
      </c>
    </row>
    <row r="24" spans="2:53" ht="29" x14ac:dyDescent="0.35">
      <c r="B24" s="18" t="s">
        <v>81</v>
      </c>
      <c r="C24" s="17">
        <v>1.22430562997848E-2</v>
      </c>
      <c r="D24" s="17">
        <v>8.9850392073896699E-3</v>
      </c>
      <c r="E24" s="17">
        <v>1.54978639297619E-2</v>
      </c>
      <c r="F24" s="17"/>
      <c r="G24" s="17">
        <v>2.0005000451725E-2</v>
      </c>
      <c r="H24" s="17">
        <v>5.93882682884222E-3</v>
      </c>
      <c r="I24" s="17">
        <v>1.90637859266535E-2</v>
      </c>
      <c r="J24" s="17">
        <v>8.6415434225452607E-3</v>
      </c>
      <c r="K24" s="17"/>
      <c r="L24" s="17">
        <v>2.0036108388641598E-2</v>
      </c>
      <c r="M24" s="17">
        <v>1.2861911404447901E-2</v>
      </c>
      <c r="N24" s="17">
        <v>8.0454972658644697E-3</v>
      </c>
      <c r="O24" s="17">
        <v>6.9257749100189898E-3</v>
      </c>
      <c r="P24" s="17"/>
      <c r="Q24" s="17">
        <v>1.57896106299204E-2</v>
      </c>
      <c r="R24" s="17">
        <v>1.71831261360108E-2</v>
      </c>
      <c r="S24" s="17">
        <v>1.0287564909441599E-2</v>
      </c>
      <c r="T24" s="17">
        <v>1.1896472961171901E-2</v>
      </c>
      <c r="U24" s="17">
        <v>1.28717516715635E-2</v>
      </c>
      <c r="V24" s="17">
        <v>7.7444442739501599E-3</v>
      </c>
      <c r="W24" s="17">
        <v>0</v>
      </c>
      <c r="X24" s="17">
        <v>1.6648509267462398E-2</v>
      </c>
      <c r="Y24" s="17">
        <v>1.40526959722254E-2</v>
      </c>
      <c r="Z24" s="17"/>
      <c r="AA24" s="17">
        <v>6.8458667280988598E-3</v>
      </c>
      <c r="AB24" s="17">
        <v>9.7638827112994601E-3</v>
      </c>
      <c r="AC24" s="17">
        <v>1.28603817527167E-2</v>
      </c>
      <c r="AD24" s="17">
        <v>3.3039453598574298E-2</v>
      </c>
      <c r="AE24" s="17">
        <v>0</v>
      </c>
      <c r="AF24" s="17"/>
      <c r="AG24" s="17">
        <v>1.21070128406554E-2</v>
      </c>
      <c r="AH24" s="17">
        <v>1.23917688257634E-2</v>
      </c>
      <c r="AI24" s="17"/>
      <c r="AJ24" s="17">
        <v>8.6441510885575702E-3</v>
      </c>
      <c r="AK24" s="17">
        <v>1.62935224830771E-2</v>
      </c>
      <c r="AL24" s="17">
        <v>3.5423806027385899E-3</v>
      </c>
      <c r="AM24" s="17">
        <v>1.8995234200878501E-2</v>
      </c>
      <c r="AN24" s="17"/>
      <c r="AO24" s="17">
        <v>1.15337520933402E-2</v>
      </c>
      <c r="AP24" s="17">
        <v>4.20371093512321E-3</v>
      </c>
      <c r="AQ24" s="17">
        <v>1.6279855596805601E-2</v>
      </c>
      <c r="AR24" s="17"/>
      <c r="AS24" s="17">
        <v>1.06527984797011E-2</v>
      </c>
      <c r="AT24" s="17">
        <v>1.47268324525503E-2</v>
      </c>
      <c r="AU24" s="17">
        <v>1.3902969743922E-2</v>
      </c>
      <c r="AV24" s="17">
        <v>0</v>
      </c>
      <c r="AW24" s="17">
        <v>1.6289763745783E-2</v>
      </c>
      <c r="AX24" s="17"/>
      <c r="AY24" s="17">
        <v>1.7613378052361101E-2</v>
      </c>
      <c r="AZ24" s="17">
        <v>1.2754602768597001E-2</v>
      </c>
      <c r="BA24" s="17">
        <v>1.06990517232448E-2</v>
      </c>
    </row>
    <row r="25" spans="2:53" x14ac:dyDescent="0.35">
      <c r="B25" s="18" t="s">
        <v>82</v>
      </c>
      <c r="C25" s="19">
        <v>1.78482669871581E-3</v>
      </c>
      <c r="D25" s="19">
        <v>3.57141335834596E-3</v>
      </c>
      <c r="E25" s="19">
        <v>0</v>
      </c>
      <c r="F25" s="19"/>
      <c r="G25" s="19">
        <v>7.3071188657721602E-3</v>
      </c>
      <c r="H25" s="19">
        <v>2.0462633440154498E-3</v>
      </c>
      <c r="I25" s="19">
        <v>0</v>
      </c>
      <c r="J25" s="19">
        <v>0</v>
      </c>
      <c r="K25" s="19"/>
      <c r="L25" s="19">
        <v>3.3682006496174202E-3</v>
      </c>
      <c r="M25" s="19">
        <v>0</v>
      </c>
      <c r="N25" s="19">
        <v>3.9872606818991798E-3</v>
      </c>
      <c r="O25" s="19">
        <v>0</v>
      </c>
      <c r="P25" s="19"/>
      <c r="Q25" s="19">
        <v>0</v>
      </c>
      <c r="R25" s="19">
        <v>0</v>
      </c>
      <c r="S25" s="19">
        <v>0</v>
      </c>
      <c r="T25" s="19">
        <v>0</v>
      </c>
      <c r="U25" s="19">
        <v>0</v>
      </c>
      <c r="V25" s="19">
        <v>1.6244238820637101E-2</v>
      </c>
      <c r="W25" s="19">
        <v>0</v>
      </c>
      <c r="X25" s="19">
        <v>0</v>
      </c>
      <c r="Y25" s="19">
        <v>0</v>
      </c>
      <c r="Z25" s="19"/>
      <c r="AA25" s="19">
        <v>0</v>
      </c>
      <c r="AB25" s="19">
        <v>0</v>
      </c>
      <c r="AC25" s="19">
        <v>7.2978066396189199E-3</v>
      </c>
      <c r="AD25" s="19">
        <v>0</v>
      </c>
      <c r="AE25" s="19">
        <v>0</v>
      </c>
      <c r="AF25" s="19"/>
      <c r="AG25" s="19">
        <v>1.6779868154250699E-3</v>
      </c>
      <c r="AH25" s="19">
        <v>1.9016160616230099E-3</v>
      </c>
      <c r="AI25" s="19"/>
      <c r="AJ25" s="19">
        <v>3.8069754510678001E-3</v>
      </c>
      <c r="AK25" s="19">
        <v>0</v>
      </c>
      <c r="AL25" s="19">
        <v>3.8677242719079999E-3</v>
      </c>
      <c r="AM25" s="19">
        <v>0</v>
      </c>
      <c r="AN25" s="19"/>
      <c r="AO25" s="19">
        <v>3.6166509945892E-3</v>
      </c>
      <c r="AP25" s="19">
        <v>0</v>
      </c>
      <c r="AQ25" s="19">
        <v>1.69753940143367E-3</v>
      </c>
      <c r="AR25" s="19"/>
      <c r="AS25" s="19">
        <v>0</v>
      </c>
      <c r="AT25" s="19">
        <v>2.5544766319366601E-3</v>
      </c>
      <c r="AU25" s="19">
        <v>0</v>
      </c>
      <c r="AV25" s="19">
        <v>0</v>
      </c>
      <c r="AW25" s="19">
        <v>0</v>
      </c>
      <c r="AX25" s="19"/>
      <c r="AY25" s="19">
        <v>0</v>
      </c>
      <c r="AZ25" s="19">
        <v>1.8648264321371099E-3</v>
      </c>
      <c r="BA25" s="19">
        <v>0</v>
      </c>
    </row>
    <row r="26" spans="2:53" x14ac:dyDescent="0.35">
      <c r="B26" s="16"/>
    </row>
    <row r="27" spans="2:53" x14ac:dyDescent="0.35">
      <c r="B27" t="s">
        <v>85</v>
      </c>
    </row>
    <row r="28" spans="2:53" x14ac:dyDescent="0.35">
      <c r="B28" t="s">
        <v>86</v>
      </c>
    </row>
    <row r="30" spans="2:53" x14ac:dyDescent="0.35">
      <c r="B30"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87</v>
      </c>
      <c r="C9" s="17">
        <v>0.118956862780089</v>
      </c>
      <c r="D9" s="17">
        <v>0.108873074399837</v>
      </c>
      <c r="E9" s="17">
        <v>0.129030717652039</v>
      </c>
      <c r="F9" s="17"/>
      <c r="G9" s="17">
        <v>0.13639792205646201</v>
      </c>
      <c r="H9" s="17">
        <v>0.103165878773631</v>
      </c>
      <c r="I9" s="17">
        <v>0.123282546055773</v>
      </c>
      <c r="J9" s="17">
        <v>0.151853439332896</v>
      </c>
      <c r="K9" s="17"/>
      <c r="L9" s="17">
        <v>8.7541251211025004E-2</v>
      </c>
      <c r="M9" s="17">
        <v>0.11373517990818501</v>
      </c>
      <c r="N9" s="17">
        <v>0.13680838297899001</v>
      </c>
      <c r="O9" s="17">
        <v>0.143082763137547</v>
      </c>
      <c r="P9" s="17"/>
      <c r="Q9" s="17">
        <v>8.3047908557900701E-2</v>
      </c>
      <c r="R9" s="17">
        <v>9.9580521990143403E-2</v>
      </c>
      <c r="S9" s="17">
        <v>9.4360347087682303E-2</v>
      </c>
      <c r="T9" s="17">
        <v>0.130595815053695</v>
      </c>
      <c r="U9" s="17">
        <v>0.168204530440037</v>
      </c>
      <c r="V9" s="17">
        <v>0.105347299452235</v>
      </c>
      <c r="W9" s="17">
        <v>0.12967216942783699</v>
      </c>
      <c r="X9" s="17">
        <v>0.15113501069732399</v>
      </c>
      <c r="Y9" s="17">
        <v>0.15656787859393401</v>
      </c>
      <c r="Z9" s="17"/>
      <c r="AA9" s="17">
        <v>0.12565739179541799</v>
      </c>
      <c r="AB9" s="17">
        <v>0.13995573729835201</v>
      </c>
      <c r="AC9" s="17">
        <v>9.0061546819840299E-2</v>
      </c>
      <c r="AD9" s="17">
        <v>6.9946876822140194E-2</v>
      </c>
      <c r="AE9" s="17">
        <v>0.11950065770347</v>
      </c>
      <c r="AF9" s="17"/>
      <c r="AG9" s="17">
        <v>0.10537162171400601</v>
      </c>
      <c r="AH9" s="17">
        <v>0.133807231389451</v>
      </c>
      <c r="AI9" s="17"/>
      <c r="AJ9" s="17">
        <v>0.14848004790722</v>
      </c>
      <c r="AK9" s="17">
        <v>0.11183946978314301</v>
      </c>
      <c r="AL9" s="17">
        <v>8.6180129553365001E-2</v>
      </c>
      <c r="AM9" s="17">
        <v>0.12987797141308599</v>
      </c>
      <c r="AN9" s="17"/>
      <c r="AO9" s="17">
        <v>0.18841502607667299</v>
      </c>
      <c r="AP9" s="17">
        <v>0.11573300329931401</v>
      </c>
      <c r="AQ9" s="17">
        <v>8.5225675223819505E-2</v>
      </c>
      <c r="AR9" s="17"/>
      <c r="AS9" s="17">
        <v>0.12900360790505</v>
      </c>
      <c r="AT9" s="17">
        <v>0.116665816758292</v>
      </c>
      <c r="AU9" s="17">
        <v>0.16135326511400899</v>
      </c>
      <c r="AV9" s="17">
        <v>7.1670348893102406E-2</v>
      </c>
      <c r="AW9" s="17">
        <v>8.3559187561181802E-2</v>
      </c>
      <c r="AX9" s="17"/>
      <c r="AY9" s="17">
        <v>0.138172307473066</v>
      </c>
      <c r="AZ9" s="17">
        <v>0.121342257507025</v>
      </c>
      <c r="BA9" s="17">
        <v>0.123727235139121</v>
      </c>
    </row>
    <row r="10" spans="2:53" x14ac:dyDescent="0.35">
      <c r="B10" s="18" t="s">
        <v>88</v>
      </c>
      <c r="C10" s="17">
        <v>0.525720617374557</v>
      </c>
      <c r="D10" s="17">
        <v>0.50703391926500097</v>
      </c>
      <c r="E10" s="17">
        <v>0.54438890727641998</v>
      </c>
      <c r="F10" s="17"/>
      <c r="G10" s="17">
        <v>0.510180452697932</v>
      </c>
      <c r="H10" s="17">
        <v>0.53561557695179296</v>
      </c>
      <c r="I10" s="17">
        <v>0.51888597460714103</v>
      </c>
      <c r="J10" s="17">
        <v>0.52313470474160995</v>
      </c>
      <c r="K10" s="17"/>
      <c r="L10" s="17">
        <v>0.56288437087353105</v>
      </c>
      <c r="M10" s="17">
        <v>0.50973677678262497</v>
      </c>
      <c r="N10" s="17">
        <v>0.56202369167785804</v>
      </c>
      <c r="O10" s="17">
        <v>0.46836313489386699</v>
      </c>
      <c r="P10" s="17"/>
      <c r="Q10" s="17">
        <v>0.56431158684457405</v>
      </c>
      <c r="R10" s="17">
        <v>0.52091638370316895</v>
      </c>
      <c r="S10" s="17">
        <v>0.57102313489452405</v>
      </c>
      <c r="T10" s="17">
        <v>0.51260179160116803</v>
      </c>
      <c r="U10" s="17">
        <v>0.57827459183655106</v>
      </c>
      <c r="V10" s="17">
        <v>0.52709299218432004</v>
      </c>
      <c r="W10" s="17">
        <v>0.43335557502285399</v>
      </c>
      <c r="X10" s="17">
        <v>0.522401932751969</v>
      </c>
      <c r="Y10" s="17">
        <v>0.49190811370658899</v>
      </c>
      <c r="Z10" s="17"/>
      <c r="AA10" s="17">
        <v>0.50374889393684397</v>
      </c>
      <c r="AB10" s="17">
        <v>0.52685662341188</v>
      </c>
      <c r="AC10" s="17">
        <v>0.55180889841464298</v>
      </c>
      <c r="AD10" s="17">
        <v>0.56313556800020803</v>
      </c>
      <c r="AE10" s="17">
        <v>0.51577409206689095</v>
      </c>
      <c r="AF10" s="17"/>
      <c r="AG10" s="17">
        <v>0.53105065790196004</v>
      </c>
      <c r="AH10" s="17">
        <v>0.519894216050521</v>
      </c>
      <c r="AI10" s="17"/>
      <c r="AJ10" s="17">
        <v>0.54851018342420699</v>
      </c>
      <c r="AK10" s="17">
        <v>0.53321716814277798</v>
      </c>
      <c r="AL10" s="17">
        <v>0.55174577358838195</v>
      </c>
      <c r="AM10" s="17">
        <v>0.47436106066327899</v>
      </c>
      <c r="AN10" s="17"/>
      <c r="AO10" s="17">
        <v>0.50679188309129297</v>
      </c>
      <c r="AP10" s="17">
        <v>0.50732222533841898</v>
      </c>
      <c r="AQ10" s="17">
        <v>0.54356266525007702</v>
      </c>
      <c r="AR10" s="17"/>
      <c r="AS10" s="17">
        <v>0.52427611873651803</v>
      </c>
      <c r="AT10" s="17">
        <v>0.496624810736016</v>
      </c>
      <c r="AU10" s="17">
        <v>0.63130405619432195</v>
      </c>
      <c r="AV10" s="17">
        <v>0.656261865901273</v>
      </c>
      <c r="AW10" s="17">
        <v>0.58216170655905497</v>
      </c>
      <c r="AX10" s="17"/>
      <c r="AY10" s="17">
        <v>0.52309003985218705</v>
      </c>
      <c r="AZ10" s="17">
        <v>0.53082130712598696</v>
      </c>
      <c r="BA10" s="17">
        <v>0.68132185272259005</v>
      </c>
    </row>
    <row r="11" spans="2:53" ht="29" x14ac:dyDescent="0.35">
      <c r="B11" s="18" t="s">
        <v>89</v>
      </c>
      <c r="C11" s="17">
        <v>0.142552536069222</v>
      </c>
      <c r="D11" s="17">
        <v>0.14449442010656799</v>
      </c>
      <c r="E11" s="17">
        <v>0.140612564975749</v>
      </c>
      <c r="F11" s="17"/>
      <c r="G11" s="17">
        <v>0.11101283218522</v>
      </c>
      <c r="H11" s="17">
        <v>0.16168001796445</v>
      </c>
      <c r="I11" s="17">
        <v>0.14067161212278001</v>
      </c>
      <c r="J11" s="17">
        <v>0.104030521148576</v>
      </c>
      <c r="K11" s="17"/>
      <c r="L11" s="17">
        <v>0.114257043532155</v>
      </c>
      <c r="M11" s="17">
        <v>0.14527720866423099</v>
      </c>
      <c r="N11" s="17">
        <v>0.14766885876001601</v>
      </c>
      <c r="O11" s="17">
        <v>0.166345854686822</v>
      </c>
      <c r="P11" s="17"/>
      <c r="Q11" s="17">
        <v>0.13336018150216</v>
      </c>
      <c r="R11" s="17">
        <v>0.178467381542155</v>
      </c>
      <c r="S11" s="17">
        <v>0.106387182108982</v>
      </c>
      <c r="T11" s="17">
        <v>0.12829071256204799</v>
      </c>
      <c r="U11" s="17">
        <v>0.108082964884553</v>
      </c>
      <c r="V11" s="17">
        <v>0.14749670398648501</v>
      </c>
      <c r="W11" s="17">
        <v>0.240816244572604</v>
      </c>
      <c r="X11" s="17">
        <v>0.18592631076837399</v>
      </c>
      <c r="Y11" s="17">
        <v>8.0152445217447396E-2</v>
      </c>
      <c r="Z11" s="17"/>
      <c r="AA11" s="17">
        <v>0.16571032382216</v>
      </c>
      <c r="AB11" s="17">
        <v>0.16263816898782499</v>
      </c>
      <c r="AC11" s="17">
        <v>0.116381654256382</v>
      </c>
      <c r="AD11" s="17">
        <v>0.13826077734825501</v>
      </c>
      <c r="AE11" s="17">
        <v>0.12785894276947299</v>
      </c>
      <c r="AF11" s="17"/>
      <c r="AG11" s="17">
        <v>0.16226694111672799</v>
      </c>
      <c r="AH11" s="17">
        <v>0.121002224194328</v>
      </c>
      <c r="AI11" s="17"/>
      <c r="AJ11" s="17">
        <v>0.11059154422244501</v>
      </c>
      <c r="AK11" s="17">
        <v>0.17249202004407399</v>
      </c>
      <c r="AL11" s="17">
        <v>0.127946958724065</v>
      </c>
      <c r="AM11" s="17">
        <v>0.15247381911475399</v>
      </c>
      <c r="AN11" s="17"/>
      <c r="AO11" s="17">
        <v>0.12721689152248999</v>
      </c>
      <c r="AP11" s="17">
        <v>0.115415796150728</v>
      </c>
      <c r="AQ11" s="17">
        <v>0.15893976019530401</v>
      </c>
      <c r="AR11" s="17"/>
      <c r="AS11" s="17">
        <v>0.14777855201078899</v>
      </c>
      <c r="AT11" s="17">
        <v>0.148428014087787</v>
      </c>
      <c r="AU11" s="17">
        <v>2.8544879258393999E-2</v>
      </c>
      <c r="AV11" s="17">
        <v>0</v>
      </c>
      <c r="AW11" s="17">
        <v>0.140186888245353</v>
      </c>
      <c r="AX11" s="17"/>
      <c r="AY11" s="17">
        <v>0.16471903077540001</v>
      </c>
      <c r="AZ11" s="17">
        <v>0.13017098061443599</v>
      </c>
      <c r="BA11" s="17">
        <v>6.6424680734458799E-2</v>
      </c>
    </row>
    <row r="12" spans="2:53" x14ac:dyDescent="0.35">
      <c r="B12" s="18" t="s">
        <v>90</v>
      </c>
      <c r="C12" s="17">
        <v>0.15111557288567601</v>
      </c>
      <c r="D12" s="17">
        <v>0.16753348891835901</v>
      </c>
      <c r="E12" s="17">
        <v>0.134713830090578</v>
      </c>
      <c r="F12" s="17"/>
      <c r="G12" s="17">
        <v>0.17617949179497999</v>
      </c>
      <c r="H12" s="17">
        <v>0.134766408887731</v>
      </c>
      <c r="I12" s="17">
        <v>0.16830405736973</v>
      </c>
      <c r="J12" s="17">
        <v>0.13775543689714101</v>
      </c>
      <c r="K12" s="17"/>
      <c r="L12" s="17">
        <v>0.17680688588264101</v>
      </c>
      <c r="M12" s="17">
        <v>0.15831925619746301</v>
      </c>
      <c r="N12" s="17">
        <v>9.7418673609589598E-2</v>
      </c>
      <c r="O12" s="17">
        <v>0.163734857859195</v>
      </c>
      <c r="P12" s="17"/>
      <c r="Q12" s="17">
        <v>0.143172394168291</v>
      </c>
      <c r="R12" s="17">
        <v>0.16030056679653601</v>
      </c>
      <c r="S12" s="17">
        <v>0.154320817032676</v>
      </c>
      <c r="T12" s="17">
        <v>0.118658325936928</v>
      </c>
      <c r="U12" s="17">
        <v>0.120302300169205</v>
      </c>
      <c r="V12" s="17">
        <v>0.16348819171673701</v>
      </c>
      <c r="W12" s="17">
        <v>0.13725283076348699</v>
      </c>
      <c r="X12" s="17">
        <v>0.140536745782332</v>
      </c>
      <c r="Y12" s="17">
        <v>0.19960220685003199</v>
      </c>
      <c r="Z12" s="17"/>
      <c r="AA12" s="17">
        <v>0.13468308561699599</v>
      </c>
      <c r="AB12" s="17">
        <v>0.11869348400318901</v>
      </c>
      <c r="AC12" s="17">
        <v>0.18786185614317999</v>
      </c>
      <c r="AD12" s="17">
        <v>0.16699167797046399</v>
      </c>
      <c r="AE12" s="17">
        <v>0.15679006117872399</v>
      </c>
      <c r="AF12" s="17"/>
      <c r="AG12" s="17">
        <v>0.143966145287731</v>
      </c>
      <c r="AH12" s="17">
        <v>0.15893079196489299</v>
      </c>
      <c r="AI12" s="17"/>
      <c r="AJ12" s="17">
        <v>0.14946213434547001</v>
      </c>
      <c r="AK12" s="17">
        <v>0.13131008298184499</v>
      </c>
      <c r="AL12" s="17">
        <v>0.17156277622778701</v>
      </c>
      <c r="AM12" s="17">
        <v>0.15494576200644</v>
      </c>
      <c r="AN12" s="17"/>
      <c r="AO12" s="17">
        <v>0.119986020970499</v>
      </c>
      <c r="AP12" s="17">
        <v>0.21814489286962799</v>
      </c>
      <c r="AQ12" s="17">
        <v>0.13968831683491301</v>
      </c>
      <c r="AR12" s="17"/>
      <c r="AS12" s="17">
        <v>0.16233108128580501</v>
      </c>
      <c r="AT12" s="17">
        <v>0.17228646661054101</v>
      </c>
      <c r="AU12" s="17">
        <v>0.107783518016805</v>
      </c>
      <c r="AV12" s="17">
        <v>7.3810101927957505E-2</v>
      </c>
      <c r="AW12" s="17">
        <v>0.104438945471814</v>
      </c>
      <c r="AX12" s="17"/>
      <c r="AY12" s="17">
        <v>0.150056646302409</v>
      </c>
      <c r="AZ12" s="17">
        <v>0.15597506940706199</v>
      </c>
      <c r="BA12" s="17">
        <v>6.5062786869355002E-2</v>
      </c>
    </row>
    <row r="13" spans="2:53" x14ac:dyDescent="0.35">
      <c r="B13" s="18" t="s">
        <v>91</v>
      </c>
      <c r="C13" s="17">
        <v>5.90140096334104E-2</v>
      </c>
      <c r="D13" s="17">
        <v>6.6781691180333905E-2</v>
      </c>
      <c r="E13" s="17">
        <v>5.1253980005213598E-2</v>
      </c>
      <c r="F13" s="17"/>
      <c r="G13" s="17">
        <v>5.8922182399633399E-2</v>
      </c>
      <c r="H13" s="17">
        <v>6.2864936265945803E-2</v>
      </c>
      <c r="I13" s="17">
        <v>4.6075510177198298E-2</v>
      </c>
      <c r="J13" s="17">
        <v>8.3225897879776398E-2</v>
      </c>
      <c r="K13" s="17"/>
      <c r="L13" s="17">
        <v>5.8510448500647801E-2</v>
      </c>
      <c r="M13" s="17">
        <v>7.2931578447495995E-2</v>
      </c>
      <c r="N13" s="17">
        <v>4.7919305118833702E-2</v>
      </c>
      <c r="O13" s="17">
        <v>5.5082980101506099E-2</v>
      </c>
      <c r="P13" s="17"/>
      <c r="Q13" s="17">
        <v>7.6107928927073798E-2</v>
      </c>
      <c r="R13" s="17">
        <v>3.52672512507533E-2</v>
      </c>
      <c r="S13" s="17">
        <v>7.3908518876135795E-2</v>
      </c>
      <c r="T13" s="17">
        <v>0.109853354846162</v>
      </c>
      <c r="U13" s="17">
        <v>2.5135612669653602E-2</v>
      </c>
      <c r="V13" s="17">
        <v>4.85991542454959E-2</v>
      </c>
      <c r="W13" s="17">
        <v>5.8903180213217901E-2</v>
      </c>
      <c r="X13" s="17">
        <v>0</v>
      </c>
      <c r="Y13" s="17">
        <v>6.4705201261051407E-2</v>
      </c>
      <c r="Z13" s="17"/>
      <c r="AA13" s="17">
        <v>6.6886742486721107E-2</v>
      </c>
      <c r="AB13" s="17">
        <v>4.8385264603783999E-2</v>
      </c>
      <c r="AC13" s="17">
        <v>5.0302939390892601E-2</v>
      </c>
      <c r="AD13" s="17">
        <v>6.1665099858932503E-2</v>
      </c>
      <c r="AE13" s="17">
        <v>8.0076246281442207E-2</v>
      </c>
      <c r="AF13" s="17"/>
      <c r="AG13" s="17">
        <v>5.5666647164150401E-2</v>
      </c>
      <c r="AH13" s="17">
        <v>6.2673095717775698E-2</v>
      </c>
      <c r="AI13" s="17"/>
      <c r="AJ13" s="17">
        <v>3.9149114649589797E-2</v>
      </c>
      <c r="AK13" s="17">
        <v>5.1141259048158701E-2</v>
      </c>
      <c r="AL13" s="17">
        <v>5.8959522445585701E-2</v>
      </c>
      <c r="AM13" s="17">
        <v>8.4828480000065001E-2</v>
      </c>
      <c r="AN13" s="17"/>
      <c r="AO13" s="17">
        <v>5.7590178339045298E-2</v>
      </c>
      <c r="AP13" s="17">
        <v>4.3384082341911302E-2</v>
      </c>
      <c r="AQ13" s="17">
        <v>6.7468807178213699E-2</v>
      </c>
      <c r="AR13" s="17"/>
      <c r="AS13" s="17">
        <v>3.6610640061837001E-2</v>
      </c>
      <c r="AT13" s="17">
        <v>6.5994891807364203E-2</v>
      </c>
      <c r="AU13" s="17">
        <v>7.1014281416470301E-2</v>
      </c>
      <c r="AV13" s="17">
        <v>0.19825768327766699</v>
      </c>
      <c r="AW13" s="17">
        <v>8.4478247117596106E-2</v>
      </c>
      <c r="AX13" s="17"/>
      <c r="AY13" s="17">
        <v>2.3961975596938599E-2</v>
      </c>
      <c r="AZ13" s="17">
        <v>6.1690385345490602E-2</v>
      </c>
      <c r="BA13" s="17">
        <v>6.3463444534475E-2</v>
      </c>
    </row>
    <row r="14" spans="2:53" x14ac:dyDescent="0.35">
      <c r="B14" s="18" t="s">
        <v>92</v>
      </c>
      <c r="C14" s="17">
        <v>2.64040125704568E-3</v>
      </c>
      <c r="D14" s="17">
        <v>5.2834061299011897E-3</v>
      </c>
      <c r="E14" s="17">
        <v>0</v>
      </c>
      <c r="F14" s="17"/>
      <c r="G14" s="17">
        <v>7.3071188657721602E-3</v>
      </c>
      <c r="H14" s="17">
        <v>1.9071811564498099E-3</v>
      </c>
      <c r="I14" s="17">
        <v>2.7802996673776201E-3</v>
      </c>
      <c r="J14" s="17">
        <v>0</v>
      </c>
      <c r="K14" s="17"/>
      <c r="L14" s="17">
        <v>0</v>
      </c>
      <c r="M14" s="17">
        <v>0</v>
      </c>
      <c r="N14" s="17">
        <v>8.1610878547133999E-3</v>
      </c>
      <c r="O14" s="17">
        <v>3.3904093210631102E-3</v>
      </c>
      <c r="P14" s="17"/>
      <c r="Q14" s="17">
        <v>0</v>
      </c>
      <c r="R14" s="17">
        <v>5.4678947172432397E-3</v>
      </c>
      <c r="S14" s="17">
        <v>0</v>
      </c>
      <c r="T14" s="17">
        <v>0</v>
      </c>
      <c r="U14" s="17">
        <v>0</v>
      </c>
      <c r="V14" s="17">
        <v>7.9756584147263904E-3</v>
      </c>
      <c r="W14" s="17">
        <v>0</v>
      </c>
      <c r="X14" s="17">
        <v>0</v>
      </c>
      <c r="Y14" s="17">
        <v>7.0641543709468102E-3</v>
      </c>
      <c r="Z14" s="17"/>
      <c r="AA14" s="17">
        <v>3.3135623418603199E-3</v>
      </c>
      <c r="AB14" s="17">
        <v>3.4707216949709302E-3</v>
      </c>
      <c r="AC14" s="17">
        <v>3.5831049750621601E-3</v>
      </c>
      <c r="AD14" s="17">
        <v>0</v>
      </c>
      <c r="AE14" s="17">
        <v>0</v>
      </c>
      <c r="AF14" s="17"/>
      <c r="AG14" s="17">
        <v>1.6779868154250699E-3</v>
      </c>
      <c r="AH14" s="17">
        <v>3.6924406830312899E-3</v>
      </c>
      <c r="AI14" s="17"/>
      <c r="AJ14" s="17">
        <v>3.8069754510678001E-3</v>
      </c>
      <c r="AK14" s="17">
        <v>0</v>
      </c>
      <c r="AL14" s="17">
        <v>3.6048394608151702E-3</v>
      </c>
      <c r="AM14" s="17">
        <v>3.51290680237596E-3</v>
      </c>
      <c r="AN14" s="17"/>
      <c r="AO14" s="17">
        <v>0</v>
      </c>
      <c r="AP14" s="17">
        <v>0</v>
      </c>
      <c r="AQ14" s="17">
        <v>5.1147753176731597E-3</v>
      </c>
      <c r="AR14" s="17"/>
      <c r="AS14" s="17">
        <v>0</v>
      </c>
      <c r="AT14" s="17">
        <v>0</v>
      </c>
      <c r="AU14" s="17">
        <v>0</v>
      </c>
      <c r="AV14" s="17">
        <v>0</v>
      </c>
      <c r="AW14" s="17">
        <v>5.1750250450010703E-3</v>
      </c>
      <c r="AX14" s="17"/>
      <c r="AY14" s="17">
        <v>0</v>
      </c>
      <c r="AZ14" s="17">
        <v>0</v>
      </c>
      <c r="BA14" s="17">
        <v>0</v>
      </c>
    </row>
    <row r="15" spans="2:53" x14ac:dyDescent="0.35">
      <c r="B15" s="18" t="s">
        <v>93</v>
      </c>
      <c r="C15" s="20">
        <v>0.64467748015464599</v>
      </c>
      <c r="D15" s="20">
        <v>0.61590699366483703</v>
      </c>
      <c r="E15" s="20">
        <v>0.67341962492845997</v>
      </c>
      <c r="F15" s="20"/>
      <c r="G15" s="20">
        <v>0.64657837475439395</v>
      </c>
      <c r="H15" s="20">
        <v>0.638781455725424</v>
      </c>
      <c r="I15" s="20">
        <v>0.64216852066291497</v>
      </c>
      <c r="J15" s="20">
        <v>0.67498814407450602</v>
      </c>
      <c r="K15" s="20"/>
      <c r="L15" s="20">
        <v>0.65042562208455601</v>
      </c>
      <c r="M15" s="20">
        <v>0.62347195669081001</v>
      </c>
      <c r="N15" s="20">
        <v>0.69883207465684805</v>
      </c>
      <c r="O15" s="20">
        <v>0.61144589803141403</v>
      </c>
      <c r="P15" s="20"/>
      <c r="Q15" s="20">
        <v>0.64735949540247495</v>
      </c>
      <c r="R15" s="20">
        <v>0.62049690569331195</v>
      </c>
      <c r="S15" s="20">
        <v>0.66538348198220698</v>
      </c>
      <c r="T15" s="20">
        <v>0.64319760665486203</v>
      </c>
      <c r="U15" s="20">
        <v>0.74647912227658797</v>
      </c>
      <c r="V15" s="20">
        <v>0.63244029163655602</v>
      </c>
      <c r="W15" s="20">
        <v>0.56302774445069004</v>
      </c>
      <c r="X15" s="20">
        <v>0.67353694344929305</v>
      </c>
      <c r="Y15" s="20">
        <v>0.648475992300523</v>
      </c>
      <c r="Z15" s="20"/>
      <c r="AA15" s="20">
        <v>0.62940628573226298</v>
      </c>
      <c r="AB15" s="20">
        <v>0.66681236071023098</v>
      </c>
      <c r="AC15" s="20">
        <v>0.641870445234483</v>
      </c>
      <c r="AD15" s="20">
        <v>0.63308244482234899</v>
      </c>
      <c r="AE15" s="20">
        <v>0.63527474977036102</v>
      </c>
      <c r="AF15" s="20"/>
      <c r="AG15" s="20">
        <v>0.63642227961596598</v>
      </c>
      <c r="AH15" s="20">
        <v>0.65370144743997205</v>
      </c>
      <c r="AI15" s="20"/>
      <c r="AJ15" s="20">
        <v>0.69699023133142701</v>
      </c>
      <c r="AK15" s="20">
        <v>0.64505663792592205</v>
      </c>
      <c r="AL15" s="20">
        <v>0.63792590314174702</v>
      </c>
      <c r="AM15" s="20">
        <v>0.60423903207636498</v>
      </c>
      <c r="AN15" s="20"/>
      <c r="AO15" s="20">
        <v>0.69520690916796601</v>
      </c>
      <c r="AP15" s="20">
        <v>0.62305522863773299</v>
      </c>
      <c r="AQ15" s="20">
        <v>0.62878834047389598</v>
      </c>
      <c r="AR15" s="20"/>
      <c r="AS15" s="20">
        <v>0.65327972664156797</v>
      </c>
      <c r="AT15" s="20">
        <v>0.61329062749430796</v>
      </c>
      <c r="AU15" s="20">
        <v>0.792657321308331</v>
      </c>
      <c r="AV15" s="20">
        <v>0.72793221479437498</v>
      </c>
      <c r="AW15" s="20">
        <v>0.66572089412023705</v>
      </c>
      <c r="AX15" s="20"/>
      <c r="AY15" s="20">
        <v>0.66126234732525302</v>
      </c>
      <c r="AZ15" s="20">
        <v>0.65216356463301195</v>
      </c>
      <c r="BA15" s="20">
        <v>0.80504908786171103</v>
      </c>
    </row>
    <row r="16" spans="2:53" x14ac:dyDescent="0.35">
      <c r="B16" s="18" t="s">
        <v>94</v>
      </c>
      <c r="C16" s="20">
        <v>0.210129582519087</v>
      </c>
      <c r="D16" s="20">
        <v>0.23431518009869301</v>
      </c>
      <c r="E16" s="20">
        <v>0.185967810095792</v>
      </c>
      <c r="F16" s="20"/>
      <c r="G16" s="20">
        <v>0.235101674194613</v>
      </c>
      <c r="H16" s="20">
        <v>0.197631345153677</v>
      </c>
      <c r="I16" s="20">
        <v>0.214379567546928</v>
      </c>
      <c r="J16" s="20">
        <v>0.220981334776917</v>
      </c>
      <c r="K16" s="20"/>
      <c r="L16" s="20">
        <v>0.235317334383289</v>
      </c>
      <c r="M16" s="20">
        <v>0.23125083464495899</v>
      </c>
      <c r="N16" s="20">
        <v>0.145337978728423</v>
      </c>
      <c r="O16" s="20">
        <v>0.21881783796070101</v>
      </c>
      <c r="P16" s="20"/>
      <c r="Q16" s="20">
        <v>0.21928032309536499</v>
      </c>
      <c r="R16" s="20">
        <v>0.19556781804729001</v>
      </c>
      <c r="S16" s="20">
        <v>0.228229335908812</v>
      </c>
      <c r="T16" s="20">
        <v>0.22851168078308901</v>
      </c>
      <c r="U16" s="20">
        <v>0.14543791283885901</v>
      </c>
      <c r="V16" s="20">
        <v>0.212087345962232</v>
      </c>
      <c r="W16" s="20">
        <v>0.19615601097670499</v>
      </c>
      <c r="X16" s="20">
        <v>0.140536745782332</v>
      </c>
      <c r="Y16" s="20">
        <v>0.264307408111083</v>
      </c>
      <c r="Z16" s="20"/>
      <c r="AA16" s="20">
        <v>0.20156982810371701</v>
      </c>
      <c r="AB16" s="20">
        <v>0.167078748606973</v>
      </c>
      <c r="AC16" s="20">
        <v>0.23816479553407299</v>
      </c>
      <c r="AD16" s="20">
        <v>0.228656777829397</v>
      </c>
      <c r="AE16" s="20">
        <v>0.23686630746016599</v>
      </c>
      <c r="AF16" s="20"/>
      <c r="AG16" s="20">
        <v>0.19963279245188201</v>
      </c>
      <c r="AH16" s="20">
        <v>0.221603887682669</v>
      </c>
      <c r="AI16" s="20"/>
      <c r="AJ16" s="20">
        <v>0.18861124899505999</v>
      </c>
      <c r="AK16" s="20">
        <v>0.18245134203000399</v>
      </c>
      <c r="AL16" s="20">
        <v>0.23052229867337301</v>
      </c>
      <c r="AM16" s="20">
        <v>0.23977424200650499</v>
      </c>
      <c r="AN16" s="20"/>
      <c r="AO16" s="20">
        <v>0.17757619930954499</v>
      </c>
      <c r="AP16" s="20">
        <v>0.26152897521153901</v>
      </c>
      <c r="AQ16" s="20">
        <v>0.207157124013127</v>
      </c>
      <c r="AR16" s="20"/>
      <c r="AS16" s="20">
        <v>0.19894172134764199</v>
      </c>
      <c r="AT16" s="20">
        <v>0.23828135841790499</v>
      </c>
      <c r="AU16" s="20">
        <v>0.17879779943327501</v>
      </c>
      <c r="AV16" s="20">
        <v>0.27206778520562502</v>
      </c>
      <c r="AW16" s="20">
        <v>0.18891719258941</v>
      </c>
      <c r="AX16" s="20"/>
      <c r="AY16" s="20">
        <v>0.174018621899347</v>
      </c>
      <c r="AZ16" s="20">
        <v>0.217665454752552</v>
      </c>
      <c r="BA16" s="20">
        <v>0.12852623140382999</v>
      </c>
    </row>
    <row r="17" spans="2:53" x14ac:dyDescent="0.35">
      <c r="B17" s="18" t="s">
        <v>95</v>
      </c>
      <c r="C17" s="21">
        <v>0.43454789763556001</v>
      </c>
      <c r="D17" s="21">
        <v>0.38159181356614402</v>
      </c>
      <c r="E17" s="21">
        <v>0.48745181483266797</v>
      </c>
      <c r="F17" s="21"/>
      <c r="G17" s="21">
        <v>0.41147670055978097</v>
      </c>
      <c r="H17" s="21">
        <v>0.44115011057174702</v>
      </c>
      <c r="I17" s="21">
        <v>0.42778895311598603</v>
      </c>
      <c r="J17" s="21">
        <v>0.45400680929758902</v>
      </c>
      <c r="K17" s="21"/>
      <c r="L17" s="21">
        <v>0.41510828770126701</v>
      </c>
      <c r="M17" s="21">
        <v>0.39222112204585102</v>
      </c>
      <c r="N17" s="21">
        <v>0.55349409592842402</v>
      </c>
      <c r="O17" s="21">
        <v>0.39262806007071399</v>
      </c>
      <c r="P17" s="21"/>
      <c r="Q17" s="21">
        <v>0.42807917230711001</v>
      </c>
      <c r="R17" s="21">
        <v>0.424929087646022</v>
      </c>
      <c r="S17" s="21">
        <v>0.43715414607339498</v>
      </c>
      <c r="T17" s="21">
        <v>0.414685925871773</v>
      </c>
      <c r="U17" s="21">
        <v>0.60104120943772898</v>
      </c>
      <c r="V17" s="21">
        <v>0.42035294567432302</v>
      </c>
      <c r="W17" s="21">
        <v>0.366871733473985</v>
      </c>
      <c r="X17" s="21">
        <v>0.53300019766696105</v>
      </c>
      <c r="Y17" s="21">
        <v>0.384168584189439</v>
      </c>
      <c r="Z17" s="21"/>
      <c r="AA17" s="21">
        <v>0.427836457628545</v>
      </c>
      <c r="AB17" s="21">
        <v>0.49973361210325801</v>
      </c>
      <c r="AC17" s="21">
        <v>0.40370564970041001</v>
      </c>
      <c r="AD17" s="21">
        <v>0.40442566699295202</v>
      </c>
      <c r="AE17" s="21">
        <v>0.39840844231019501</v>
      </c>
      <c r="AF17" s="21"/>
      <c r="AG17" s="21">
        <v>0.436789487164084</v>
      </c>
      <c r="AH17" s="21">
        <v>0.43209755975730302</v>
      </c>
      <c r="AI17" s="21"/>
      <c r="AJ17" s="21">
        <v>0.50837898233636702</v>
      </c>
      <c r="AK17" s="21">
        <v>0.46260529589591798</v>
      </c>
      <c r="AL17" s="21">
        <v>0.40740360446837398</v>
      </c>
      <c r="AM17" s="21">
        <v>0.36446479006985999</v>
      </c>
      <c r="AN17" s="21"/>
      <c r="AO17" s="21">
        <v>0.51763070985842097</v>
      </c>
      <c r="AP17" s="21">
        <v>0.36152625342619399</v>
      </c>
      <c r="AQ17" s="21">
        <v>0.42163121646076901</v>
      </c>
      <c r="AR17" s="21"/>
      <c r="AS17" s="21">
        <v>0.45433800529392598</v>
      </c>
      <c r="AT17" s="21">
        <v>0.37500926907640297</v>
      </c>
      <c r="AU17" s="21">
        <v>0.61385952187505599</v>
      </c>
      <c r="AV17" s="21">
        <v>0.45586442958875101</v>
      </c>
      <c r="AW17" s="21">
        <v>0.47680370153082702</v>
      </c>
      <c r="AX17" s="21"/>
      <c r="AY17" s="21">
        <v>0.48724372542590599</v>
      </c>
      <c r="AZ17" s="21">
        <v>0.43449810988046</v>
      </c>
      <c r="BA17" s="21">
        <v>0.67652285645788102</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87</v>
      </c>
      <c r="C9" s="17">
        <v>0.24554401631613301</v>
      </c>
      <c r="D9" s="17">
        <v>0.228448640912919</v>
      </c>
      <c r="E9" s="17">
        <v>0.26262255111866101</v>
      </c>
      <c r="F9" s="17"/>
      <c r="G9" s="17">
        <v>0.28370282545247899</v>
      </c>
      <c r="H9" s="17">
        <v>0.222710367315748</v>
      </c>
      <c r="I9" s="17">
        <v>0.24248814613981901</v>
      </c>
      <c r="J9" s="17">
        <v>0.30743325032066998</v>
      </c>
      <c r="K9" s="17"/>
      <c r="L9" s="17">
        <v>0.22825354917169999</v>
      </c>
      <c r="M9" s="17">
        <v>0.27176887571362202</v>
      </c>
      <c r="N9" s="17">
        <v>0.20879683993172099</v>
      </c>
      <c r="O9" s="17">
        <v>0.266263558342278</v>
      </c>
      <c r="P9" s="17"/>
      <c r="Q9" s="17">
        <v>0.25806899370845898</v>
      </c>
      <c r="R9" s="17">
        <v>0.249648170605243</v>
      </c>
      <c r="S9" s="17">
        <v>0.27576949906049197</v>
      </c>
      <c r="T9" s="17">
        <v>0.217589024656902</v>
      </c>
      <c r="U9" s="17">
        <v>0.28007956530741901</v>
      </c>
      <c r="V9" s="17">
        <v>0.21019858468109301</v>
      </c>
      <c r="W9" s="17">
        <v>0.18697754840936401</v>
      </c>
      <c r="X9" s="17">
        <v>0.30700114179944299</v>
      </c>
      <c r="Y9" s="17">
        <v>0.252197807609498</v>
      </c>
      <c r="Z9" s="17"/>
      <c r="AA9" s="17">
        <v>0.245671579954018</v>
      </c>
      <c r="AB9" s="17">
        <v>0.23285116662250199</v>
      </c>
      <c r="AC9" s="17">
        <v>0.223565258071281</v>
      </c>
      <c r="AD9" s="17">
        <v>0.26581537929691101</v>
      </c>
      <c r="AE9" s="17">
        <v>0.31754630380523402</v>
      </c>
      <c r="AF9" s="17"/>
      <c r="AG9" s="17">
        <v>0.24641545879117799</v>
      </c>
      <c r="AH9" s="17">
        <v>0.24459142063429501</v>
      </c>
      <c r="AI9" s="17"/>
      <c r="AJ9" s="17">
        <v>0.31461485238827902</v>
      </c>
      <c r="AK9" s="17">
        <v>0.226186499792911</v>
      </c>
      <c r="AL9" s="17">
        <v>0.22073739090837199</v>
      </c>
      <c r="AM9" s="17">
        <v>0.22726761774807999</v>
      </c>
      <c r="AN9" s="17"/>
      <c r="AO9" s="17">
        <v>0.34941039931419499</v>
      </c>
      <c r="AP9" s="17">
        <v>0.20636304786248699</v>
      </c>
      <c r="AQ9" s="17">
        <v>0.21277379055763901</v>
      </c>
      <c r="AR9" s="17"/>
      <c r="AS9" s="17">
        <v>0.240163514366384</v>
      </c>
      <c r="AT9" s="17">
        <v>0.24696883651818999</v>
      </c>
      <c r="AU9" s="17">
        <v>0.33619666174581703</v>
      </c>
      <c r="AV9" s="17">
        <v>7.1670348893102406E-2</v>
      </c>
      <c r="AW9" s="17">
        <v>0.21678894751257699</v>
      </c>
      <c r="AX9" s="17"/>
      <c r="AY9" s="17">
        <v>0.22651289279309</v>
      </c>
      <c r="AZ9" s="17">
        <v>0.24753040496461601</v>
      </c>
      <c r="BA9" s="17">
        <v>0.30344263716097403</v>
      </c>
    </row>
    <row r="10" spans="2:53" x14ac:dyDescent="0.35">
      <c r="B10" s="18" t="s">
        <v>88</v>
      </c>
      <c r="C10" s="17">
        <v>0.47101816715466299</v>
      </c>
      <c r="D10" s="17">
        <v>0.46478231782079998</v>
      </c>
      <c r="E10" s="17">
        <v>0.47724787357290699</v>
      </c>
      <c r="F10" s="17"/>
      <c r="G10" s="17">
        <v>0.41481653020565801</v>
      </c>
      <c r="H10" s="17">
        <v>0.50316994652554503</v>
      </c>
      <c r="I10" s="17">
        <v>0.461078689653592</v>
      </c>
      <c r="J10" s="17">
        <v>0.43093129813414399</v>
      </c>
      <c r="K10" s="17"/>
      <c r="L10" s="17">
        <v>0.49336598932392101</v>
      </c>
      <c r="M10" s="17">
        <v>0.43226374303863202</v>
      </c>
      <c r="N10" s="17">
        <v>0.51983099117326004</v>
      </c>
      <c r="O10" s="17">
        <v>0.44611590782478799</v>
      </c>
      <c r="P10" s="17"/>
      <c r="Q10" s="17">
        <v>0.44031443680977</v>
      </c>
      <c r="R10" s="17">
        <v>0.47482487221779701</v>
      </c>
      <c r="S10" s="17">
        <v>0.46254002720231402</v>
      </c>
      <c r="T10" s="17">
        <v>0.47947956568502897</v>
      </c>
      <c r="U10" s="17">
        <v>0.49364758110540302</v>
      </c>
      <c r="V10" s="17">
        <v>0.50328916231716903</v>
      </c>
      <c r="W10" s="17">
        <v>0.47169730821477901</v>
      </c>
      <c r="X10" s="17">
        <v>0.450833217316227</v>
      </c>
      <c r="Y10" s="17">
        <v>0.47110806818114798</v>
      </c>
      <c r="Z10" s="17"/>
      <c r="AA10" s="17">
        <v>0.44916739773409697</v>
      </c>
      <c r="AB10" s="17">
        <v>0.50130398844901802</v>
      </c>
      <c r="AC10" s="17">
        <v>0.52116632881476999</v>
      </c>
      <c r="AD10" s="17">
        <v>0.39689693799139097</v>
      </c>
      <c r="AE10" s="17">
        <v>0.380700546632676</v>
      </c>
      <c r="AF10" s="17"/>
      <c r="AG10" s="17">
        <v>0.47885856579404401</v>
      </c>
      <c r="AH10" s="17">
        <v>0.46244763025562802</v>
      </c>
      <c r="AI10" s="17"/>
      <c r="AJ10" s="17">
        <v>0.44743709648554802</v>
      </c>
      <c r="AK10" s="17">
        <v>0.51391221178963398</v>
      </c>
      <c r="AL10" s="17">
        <v>0.45535272979236302</v>
      </c>
      <c r="AM10" s="17">
        <v>0.46092332952725901</v>
      </c>
      <c r="AN10" s="17"/>
      <c r="AO10" s="17">
        <v>0.42649986319613398</v>
      </c>
      <c r="AP10" s="17">
        <v>0.46690759801195703</v>
      </c>
      <c r="AQ10" s="17">
        <v>0.492444370623349</v>
      </c>
      <c r="AR10" s="17"/>
      <c r="AS10" s="17">
        <v>0.45725316759657803</v>
      </c>
      <c r="AT10" s="17">
        <v>0.48964580363013999</v>
      </c>
      <c r="AU10" s="17">
        <v>0.45935605964759701</v>
      </c>
      <c r="AV10" s="17">
        <v>0.656261865901273</v>
      </c>
      <c r="AW10" s="17">
        <v>0.45244259311212698</v>
      </c>
      <c r="AX10" s="17"/>
      <c r="AY10" s="17">
        <v>0.454300478946633</v>
      </c>
      <c r="AZ10" s="17">
        <v>0.49261255258924003</v>
      </c>
      <c r="BA10" s="17">
        <v>0.49637868030589899</v>
      </c>
    </row>
    <row r="11" spans="2:53" ht="29" x14ac:dyDescent="0.35">
      <c r="B11" s="18" t="s">
        <v>89</v>
      </c>
      <c r="C11" s="17">
        <v>0.124254640702474</v>
      </c>
      <c r="D11" s="17">
        <v>0.14334217654078399</v>
      </c>
      <c r="E11" s="17">
        <v>0.10518590793584499</v>
      </c>
      <c r="F11" s="17"/>
      <c r="G11" s="17">
        <v>0.12186244405178701</v>
      </c>
      <c r="H11" s="17">
        <v>0.123480354681715</v>
      </c>
      <c r="I11" s="17">
        <v>0.12895249081607599</v>
      </c>
      <c r="J11" s="17">
        <v>0.115594135982337</v>
      </c>
      <c r="K11" s="17"/>
      <c r="L11" s="17">
        <v>0.116613725296997</v>
      </c>
      <c r="M11" s="17">
        <v>0.123230175124616</v>
      </c>
      <c r="N11" s="17">
        <v>0.110587122699182</v>
      </c>
      <c r="O11" s="17">
        <v>0.146096707947067</v>
      </c>
      <c r="P11" s="17"/>
      <c r="Q11" s="17">
        <v>0.127256487448873</v>
      </c>
      <c r="R11" s="17">
        <v>0.13788450685731399</v>
      </c>
      <c r="S11" s="17">
        <v>0.117100489671114</v>
      </c>
      <c r="T11" s="17">
        <v>0.118333737739039</v>
      </c>
      <c r="U11" s="17">
        <v>9.3520665251526802E-2</v>
      </c>
      <c r="V11" s="17">
        <v>0.15576840643487699</v>
      </c>
      <c r="W11" s="17">
        <v>0.136280562189836</v>
      </c>
      <c r="X11" s="17">
        <v>0.15323949998509001</v>
      </c>
      <c r="Y11" s="17">
        <v>8.7765529013087401E-2</v>
      </c>
      <c r="Z11" s="17"/>
      <c r="AA11" s="17">
        <v>0.133350951994159</v>
      </c>
      <c r="AB11" s="17">
        <v>0.125785511532327</v>
      </c>
      <c r="AC11" s="17">
        <v>9.9550951837383703E-2</v>
      </c>
      <c r="AD11" s="17">
        <v>0.17816582525462199</v>
      </c>
      <c r="AE11" s="17">
        <v>0.12785894276947299</v>
      </c>
      <c r="AF11" s="17"/>
      <c r="AG11" s="17">
        <v>0.113282100228026</v>
      </c>
      <c r="AH11" s="17">
        <v>0.136249000598927</v>
      </c>
      <c r="AI11" s="17"/>
      <c r="AJ11" s="17">
        <v>0.117481980230944</v>
      </c>
      <c r="AK11" s="17">
        <v>0.121745651824321</v>
      </c>
      <c r="AL11" s="17">
        <v>0.143939787161208</v>
      </c>
      <c r="AM11" s="17">
        <v>0.11514802957769101</v>
      </c>
      <c r="AN11" s="17"/>
      <c r="AO11" s="17">
        <v>0.11536896809297401</v>
      </c>
      <c r="AP11" s="17">
        <v>0.112197646593442</v>
      </c>
      <c r="AQ11" s="17">
        <v>0.13241607164218899</v>
      </c>
      <c r="AR11" s="17"/>
      <c r="AS11" s="17">
        <v>0.121579559281338</v>
      </c>
      <c r="AT11" s="17">
        <v>0.110391612851481</v>
      </c>
      <c r="AU11" s="17">
        <v>5.6056869897049597E-2</v>
      </c>
      <c r="AV11" s="17">
        <v>7.3810101927957505E-2</v>
      </c>
      <c r="AW11" s="17">
        <v>0.180974524068964</v>
      </c>
      <c r="AX11" s="17"/>
      <c r="AY11" s="17">
        <v>0.17096080855163401</v>
      </c>
      <c r="AZ11" s="17">
        <v>0.103388002337966</v>
      </c>
      <c r="BA11" s="17">
        <v>8.4948890210383002E-2</v>
      </c>
    </row>
    <row r="12" spans="2:53" x14ac:dyDescent="0.35">
      <c r="B12" s="18" t="s">
        <v>90</v>
      </c>
      <c r="C12" s="17">
        <v>0.100772892121702</v>
      </c>
      <c r="D12" s="17">
        <v>0.103336868457252</v>
      </c>
      <c r="E12" s="17">
        <v>9.8211441551197806E-2</v>
      </c>
      <c r="F12" s="17"/>
      <c r="G12" s="17">
        <v>0.10262384717206301</v>
      </c>
      <c r="H12" s="17">
        <v>9.8136448288889594E-2</v>
      </c>
      <c r="I12" s="17">
        <v>0.11497072265609801</v>
      </c>
      <c r="J12" s="17">
        <v>6.5579890337549199E-2</v>
      </c>
      <c r="K12" s="17"/>
      <c r="L12" s="17">
        <v>0.109680298685675</v>
      </c>
      <c r="M12" s="17">
        <v>0.105354897653037</v>
      </c>
      <c r="N12" s="17">
        <v>9.6771498146311197E-2</v>
      </c>
      <c r="O12" s="17">
        <v>9.0311925546854493E-2</v>
      </c>
      <c r="P12" s="17"/>
      <c r="Q12" s="17">
        <v>9.8252153105823803E-2</v>
      </c>
      <c r="R12" s="17">
        <v>9.8220806345037701E-2</v>
      </c>
      <c r="S12" s="17">
        <v>9.3382656538681899E-2</v>
      </c>
      <c r="T12" s="17">
        <v>7.5218938672001398E-2</v>
      </c>
      <c r="U12" s="17">
        <v>0.107616575665997</v>
      </c>
      <c r="V12" s="17">
        <v>5.7629779161233803E-2</v>
      </c>
      <c r="W12" s="17">
        <v>0.14614140097280401</v>
      </c>
      <c r="X12" s="17">
        <v>8.8926140899239198E-2</v>
      </c>
      <c r="Y12" s="17">
        <v>0.137580271929097</v>
      </c>
      <c r="Z12" s="17"/>
      <c r="AA12" s="17">
        <v>0.10327595859107599</v>
      </c>
      <c r="AB12" s="17">
        <v>8.1521609655565097E-2</v>
      </c>
      <c r="AC12" s="17">
        <v>0.110184342889304</v>
      </c>
      <c r="AD12" s="17">
        <v>9.4804877368483795E-2</v>
      </c>
      <c r="AE12" s="17">
        <v>9.38179605111749E-2</v>
      </c>
      <c r="AF12" s="17"/>
      <c r="AG12" s="17">
        <v>9.9741407162649898E-2</v>
      </c>
      <c r="AH12" s="17">
        <v>0.10190043426706601</v>
      </c>
      <c r="AI12" s="17"/>
      <c r="AJ12" s="17">
        <v>8.0070119284242403E-2</v>
      </c>
      <c r="AK12" s="17">
        <v>9.3521144930554995E-2</v>
      </c>
      <c r="AL12" s="17">
        <v>0.121156003482043</v>
      </c>
      <c r="AM12" s="17">
        <v>0.10829061833345099</v>
      </c>
      <c r="AN12" s="17"/>
      <c r="AO12" s="17">
        <v>6.0914431164830897E-2</v>
      </c>
      <c r="AP12" s="17">
        <v>0.156738915339102</v>
      </c>
      <c r="AQ12" s="17">
        <v>9.7557626197719904E-2</v>
      </c>
      <c r="AR12" s="17"/>
      <c r="AS12" s="17">
        <v>0.12588489363747399</v>
      </c>
      <c r="AT12" s="17">
        <v>0.10151730165954601</v>
      </c>
      <c r="AU12" s="17">
        <v>0.11944116457062701</v>
      </c>
      <c r="AV12" s="17">
        <v>7.5973754612739197E-2</v>
      </c>
      <c r="AW12" s="17">
        <v>6.15036483013323E-2</v>
      </c>
      <c r="AX12" s="17"/>
      <c r="AY12" s="17">
        <v>9.8184356815250104E-2</v>
      </c>
      <c r="AZ12" s="17">
        <v>0.10016297052051901</v>
      </c>
      <c r="BA12" s="17">
        <v>0.10465416995044</v>
      </c>
    </row>
    <row r="13" spans="2:53" x14ac:dyDescent="0.35">
      <c r="B13" s="18" t="s">
        <v>91</v>
      </c>
      <c r="C13" s="17">
        <v>5.4837517476293E-2</v>
      </c>
      <c r="D13" s="17">
        <v>5.6396171391582303E-2</v>
      </c>
      <c r="E13" s="17">
        <v>5.3280398986086698E-2</v>
      </c>
      <c r="F13" s="17"/>
      <c r="G13" s="17">
        <v>6.9687234252241395E-2</v>
      </c>
      <c r="H13" s="17">
        <v>5.0530177295652498E-2</v>
      </c>
      <c r="I13" s="17">
        <v>4.9930926106367297E-2</v>
      </c>
      <c r="J13" s="17">
        <v>7.1326662798455301E-2</v>
      </c>
      <c r="K13" s="17"/>
      <c r="L13" s="17">
        <v>5.2086437521705997E-2</v>
      </c>
      <c r="M13" s="17">
        <v>6.7382308470093299E-2</v>
      </c>
      <c r="N13" s="17">
        <v>4.7757461708778301E-2</v>
      </c>
      <c r="O13" s="17">
        <v>5.1211900339013003E-2</v>
      </c>
      <c r="P13" s="17"/>
      <c r="Q13" s="17">
        <v>7.6107928927073798E-2</v>
      </c>
      <c r="R13" s="17">
        <v>3.9421643974607803E-2</v>
      </c>
      <c r="S13" s="17">
        <v>4.0987949455585697E-2</v>
      </c>
      <c r="T13" s="17">
        <v>0.109378733247028</v>
      </c>
      <c r="U13" s="17">
        <v>2.5135612669653602E-2</v>
      </c>
      <c r="V13" s="17">
        <v>5.7393964716951199E-2</v>
      </c>
      <c r="W13" s="17">
        <v>4.9674188404324103E-2</v>
      </c>
      <c r="X13" s="17">
        <v>0</v>
      </c>
      <c r="Y13" s="17">
        <v>5.1348323267169101E-2</v>
      </c>
      <c r="Z13" s="17"/>
      <c r="AA13" s="17">
        <v>6.5106705822034497E-2</v>
      </c>
      <c r="AB13" s="17">
        <v>5.85377237405873E-2</v>
      </c>
      <c r="AC13" s="17">
        <v>3.8470782562010197E-2</v>
      </c>
      <c r="AD13" s="17">
        <v>6.4316980088593004E-2</v>
      </c>
      <c r="AE13" s="17">
        <v>8.0076246281442207E-2</v>
      </c>
      <c r="AF13" s="17"/>
      <c r="AG13" s="17">
        <v>5.8167727430382003E-2</v>
      </c>
      <c r="AH13" s="17">
        <v>5.1197181237560299E-2</v>
      </c>
      <c r="AI13" s="17"/>
      <c r="AJ13" s="17">
        <v>3.6588976159918102E-2</v>
      </c>
      <c r="AK13" s="17">
        <v>4.14354910898075E-2</v>
      </c>
      <c r="AL13" s="17">
        <v>5.4685925345375898E-2</v>
      </c>
      <c r="AM13" s="17">
        <v>8.5111808891047705E-2</v>
      </c>
      <c r="AN13" s="17"/>
      <c r="AO13" s="17">
        <v>4.7806338231865898E-2</v>
      </c>
      <c r="AP13" s="17">
        <v>5.3882695764634302E-2</v>
      </c>
      <c r="AQ13" s="17">
        <v>5.9583884371837502E-2</v>
      </c>
      <c r="AR13" s="17"/>
      <c r="AS13" s="17">
        <v>5.2451554165595403E-2</v>
      </c>
      <c r="AT13" s="17">
        <v>5.1476445340642503E-2</v>
      </c>
      <c r="AU13" s="17">
        <v>2.8949244138909199E-2</v>
      </c>
      <c r="AV13" s="17">
        <v>0.122283928664928</v>
      </c>
      <c r="AW13" s="17">
        <v>8.2363990215744504E-2</v>
      </c>
      <c r="AX13" s="17"/>
      <c r="AY13" s="17">
        <v>4.5526355809273299E-2</v>
      </c>
      <c r="AZ13" s="17">
        <v>5.6306069587659498E-2</v>
      </c>
      <c r="BA13" s="17">
        <v>1.0575622372303899E-2</v>
      </c>
    </row>
    <row r="14" spans="2:53" x14ac:dyDescent="0.35">
      <c r="B14" s="18" t="s">
        <v>92</v>
      </c>
      <c r="C14" s="17">
        <v>3.5727662287355299E-3</v>
      </c>
      <c r="D14" s="17">
        <v>3.69382487666253E-3</v>
      </c>
      <c r="E14" s="17">
        <v>3.4518268353028801E-3</v>
      </c>
      <c r="F14" s="17"/>
      <c r="G14" s="17">
        <v>7.3071188657721602E-3</v>
      </c>
      <c r="H14" s="17">
        <v>1.9727058924496501E-3</v>
      </c>
      <c r="I14" s="17">
        <v>2.5790246280479202E-3</v>
      </c>
      <c r="J14" s="17">
        <v>9.1347624268446493E-3</v>
      </c>
      <c r="K14" s="17"/>
      <c r="L14" s="17">
        <v>0</v>
      </c>
      <c r="M14" s="17">
        <v>0</v>
      </c>
      <c r="N14" s="17">
        <v>1.6256086340746701E-2</v>
      </c>
      <c r="O14" s="17">
        <v>0</v>
      </c>
      <c r="P14" s="17"/>
      <c r="Q14" s="17">
        <v>0</v>
      </c>
      <c r="R14" s="17">
        <v>0</v>
      </c>
      <c r="S14" s="17">
        <v>1.02193780718126E-2</v>
      </c>
      <c r="T14" s="17">
        <v>0</v>
      </c>
      <c r="U14" s="17">
        <v>0</v>
      </c>
      <c r="V14" s="17">
        <v>1.5720102688676602E-2</v>
      </c>
      <c r="W14" s="17">
        <v>9.2289918088937998E-3</v>
      </c>
      <c r="X14" s="17">
        <v>0</v>
      </c>
      <c r="Y14" s="17">
        <v>0</v>
      </c>
      <c r="Z14" s="17"/>
      <c r="AA14" s="17">
        <v>3.4274059046152899E-3</v>
      </c>
      <c r="AB14" s="17">
        <v>0</v>
      </c>
      <c r="AC14" s="17">
        <v>7.0623358252507699E-3</v>
      </c>
      <c r="AD14" s="17">
        <v>0</v>
      </c>
      <c r="AE14" s="17">
        <v>0</v>
      </c>
      <c r="AF14" s="17"/>
      <c r="AG14" s="17">
        <v>3.5347405937197602E-3</v>
      </c>
      <c r="AH14" s="17">
        <v>3.6143330065234601E-3</v>
      </c>
      <c r="AI14" s="17"/>
      <c r="AJ14" s="17">
        <v>3.8069754510678001E-3</v>
      </c>
      <c r="AK14" s="17">
        <v>3.19900057277184E-3</v>
      </c>
      <c r="AL14" s="17">
        <v>4.1281633106387498E-3</v>
      </c>
      <c r="AM14" s="17">
        <v>3.2585959224711802E-3</v>
      </c>
      <c r="AN14" s="17"/>
      <c r="AO14" s="17">
        <v>0</v>
      </c>
      <c r="AP14" s="17">
        <v>3.9100964283777101E-3</v>
      </c>
      <c r="AQ14" s="17">
        <v>5.2242566072651202E-3</v>
      </c>
      <c r="AR14" s="17"/>
      <c r="AS14" s="17">
        <v>2.6673109526303002E-3</v>
      </c>
      <c r="AT14" s="17">
        <v>0</v>
      </c>
      <c r="AU14" s="17">
        <v>0</v>
      </c>
      <c r="AV14" s="17">
        <v>0</v>
      </c>
      <c r="AW14" s="17">
        <v>5.9262967892553999E-3</v>
      </c>
      <c r="AX14" s="17"/>
      <c r="AY14" s="17">
        <v>4.5151070841193399E-3</v>
      </c>
      <c r="AZ14" s="17">
        <v>0</v>
      </c>
      <c r="BA14" s="17">
        <v>0</v>
      </c>
    </row>
    <row r="15" spans="2:53" x14ac:dyDescent="0.35">
      <c r="B15" s="18" t="s">
        <v>93</v>
      </c>
      <c r="C15" s="20">
        <v>0.71656218347079503</v>
      </c>
      <c r="D15" s="20">
        <v>0.69323095873371898</v>
      </c>
      <c r="E15" s="20">
        <v>0.73987042469156705</v>
      </c>
      <c r="F15" s="20"/>
      <c r="G15" s="20">
        <v>0.69851935565813705</v>
      </c>
      <c r="H15" s="20">
        <v>0.72588031384129303</v>
      </c>
      <c r="I15" s="20">
        <v>0.70356683579340995</v>
      </c>
      <c r="J15" s="20">
        <v>0.73836454845481403</v>
      </c>
      <c r="K15" s="20"/>
      <c r="L15" s="20">
        <v>0.72161953849562199</v>
      </c>
      <c r="M15" s="20">
        <v>0.70403261875225298</v>
      </c>
      <c r="N15" s="20">
        <v>0.72862783110498097</v>
      </c>
      <c r="O15" s="20">
        <v>0.71237946616706604</v>
      </c>
      <c r="P15" s="20"/>
      <c r="Q15" s="20">
        <v>0.69838343051822904</v>
      </c>
      <c r="R15" s="20">
        <v>0.72447304282304004</v>
      </c>
      <c r="S15" s="20">
        <v>0.73830952626280599</v>
      </c>
      <c r="T15" s="20">
        <v>0.69706859034193103</v>
      </c>
      <c r="U15" s="20">
        <v>0.77372714641282203</v>
      </c>
      <c r="V15" s="20">
        <v>0.71348774699826201</v>
      </c>
      <c r="W15" s="20">
        <v>0.65867485662414305</v>
      </c>
      <c r="X15" s="20">
        <v>0.75783435911566999</v>
      </c>
      <c r="Y15" s="20">
        <v>0.72330587579064598</v>
      </c>
      <c r="Z15" s="20"/>
      <c r="AA15" s="20">
        <v>0.69483897768811498</v>
      </c>
      <c r="AB15" s="20">
        <v>0.73415515507151996</v>
      </c>
      <c r="AC15" s="20">
        <v>0.74473158688605101</v>
      </c>
      <c r="AD15" s="20">
        <v>0.66271231728830104</v>
      </c>
      <c r="AE15" s="20">
        <v>0.69824685043791002</v>
      </c>
      <c r="AF15" s="20"/>
      <c r="AG15" s="20">
        <v>0.72527402458522205</v>
      </c>
      <c r="AH15" s="20">
        <v>0.70703905088992303</v>
      </c>
      <c r="AI15" s="20"/>
      <c r="AJ15" s="20">
        <v>0.76205194887382699</v>
      </c>
      <c r="AK15" s="20">
        <v>0.74009871158254503</v>
      </c>
      <c r="AL15" s="20">
        <v>0.67609012070073404</v>
      </c>
      <c r="AM15" s="20">
        <v>0.68819094727533903</v>
      </c>
      <c r="AN15" s="20"/>
      <c r="AO15" s="20">
        <v>0.77591026251032902</v>
      </c>
      <c r="AP15" s="20">
        <v>0.67327064587444396</v>
      </c>
      <c r="AQ15" s="20">
        <v>0.70521816118098801</v>
      </c>
      <c r="AR15" s="20"/>
      <c r="AS15" s="20">
        <v>0.69741668196296203</v>
      </c>
      <c r="AT15" s="20">
        <v>0.73661464014833</v>
      </c>
      <c r="AU15" s="20">
        <v>0.79555272139341404</v>
      </c>
      <c r="AV15" s="20">
        <v>0.72793221479437498</v>
      </c>
      <c r="AW15" s="20">
        <v>0.66923154062470402</v>
      </c>
      <c r="AX15" s="20"/>
      <c r="AY15" s="20">
        <v>0.68081337173972301</v>
      </c>
      <c r="AZ15" s="20">
        <v>0.74014295755385495</v>
      </c>
      <c r="BA15" s="20">
        <v>0.79982131746687302</v>
      </c>
    </row>
    <row r="16" spans="2:53" x14ac:dyDescent="0.35">
      <c r="B16" s="18" t="s">
        <v>94</v>
      </c>
      <c r="C16" s="20">
        <v>0.15561040959799499</v>
      </c>
      <c r="D16" s="20">
        <v>0.159733039848835</v>
      </c>
      <c r="E16" s="20">
        <v>0.15149184053728501</v>
      </c>
      <c r="F16" s="20"/>
      <c r="G16" s="20">
        <v>0.17231108142430401</v>
      </c>
      <c r="H16" s="20">
        <v>0.14866662558454199</v>
      </c>
      <c r="I16" s="20">
        <v>0.16490164876246499</v>
      </c>
      <c r="J16" s="20">
        <v>0.136906553136005</v>
      </c>
      <c r="K16" s="20"/>
      <c r="L16" s="20">
        <v>0.161766736207381</v>
      </c>
      <c r="M16" s="20">
        <v>0.17273720612313001</v>
      </c>
      <c r="N16" s="20">
        <v>0.14452895985508901</v>
      </c>
      <c r="O16" s="20">
        <v>0.14152382588586801</v>
      </c>
      <c r="P16" s="20"/>
      <c r="Q16" s="20">
        <v>0.17436008203289799</v>
      </c>
      <c r="R16" s="20">
        <v>0.137642450319646</v>
      </c>
      <c r="S16" s="20">
        <v>0.13437060599426801</v>
      </c>
      <c r="T16" s="20">
        <v>0.18459767191903001</v>
      </c>
      <c r="U16" s="20">
        <v>0.132752188335651</v>
      </c>
      <c r="V16" s="20">
        <v>0.11502374387818499</v>
      </c>
      <c r="W16" s="20">
        <v>0.19581558937712801</v>
      </c>
      <c r="X16" s="20">
        <v>8.8926140899239198E-2</v>
      </c>
      <c r="Y16" s="20">
        <v>0.18892859519626601</v>
      </c>
      <c r="Z16" s="20"/>
      <c r="AA16" s="20">
        <v>0.16838266441311001</v>
      </c>
      <c r="AB16" s="20">
        <v>0.14005933339615201</v>
      </c>
      <c r="AC16" s="20">
        <v>0.14865512545131401</v>
      </c>
      <c r="AD16" s="20">
        <v>0.15912185745707699</v>
      </c>
      <c r="AE16" s="20">
        <v>0.173894206792617</v>
      </c>
      <c r="AF16" s="20"/>
      <c r="AG16" s="20">
        <v>0.15790913459303199</v>
      </c>
      <c r="AH16" s="20">
        <v>0.153097615504627</v>
      </c>
      <c r="AI16" s="20"/>
      <c r="AJ16" s="20">
        <v>0.116659095444161</v>
      </c>
      <c r="AK16" s="20">
        <v>0.13495663602036301</v>
      </c>
      <c r="AL16" s="20">
        <v>0.175841928827419</v>
      </c>
      <c r="AM16" s="20">
        <v>0.19340242722449899</v>
      </c>
      <c r="AN16" s="20"/>
      <c r="AO16" s="20">
        <v>0.108720769396697</v>
      </c>
      <c r="AP16" s="20">
        <v>0.21062161110373701</v>
      </c>
      <c r="AQ16" s="20">
        <v>0.157141510569557</v>
      </c>
      <c r="AR16" s="20"/>
      <c r="AS16" s="20">
        <v>0.17833644780307001</v>
      </c>
      <c r="AT16" s="20">
        <v>0.152993747000188</v>
      </c>
      <c r="AU16" s="20">
        <v>0.14839040870953599</v>
      </c>
      <c r="AV16" s="20">
        <v>0.19825768327766699</v>
      </c>
      <c r="AW16" s="20">
        <v>0.14386763851707701</v>
      </c>
      <c r="AX16" s="20"/>
      <c r="AY16" s="20">
        <v>0.14371071262452301</v>
      </c>
      <c r="AZ16" s="20">
        <v>0.156469040108178</v>
      </c>
      <c r="BA16" s="20">
        <v>0.115229792322744</v>
      </c>
    </row>
    <row r="17" spans="2:53" x14ac:dyDescent="0.35">
      <c r="B17" s="18" t="s">
        <v>95</v>
      </c>
      <c r="C17" s="21">
        <v>0.56095177387280004</v>
      </c>
      <c r="D17" s="21">
        <v>0.53349791888488396</v>
      </c>
      <c r="E17" s="21">
        <v>0.58837858415428301</v>
      </c>
      <c r="F17" s="21"/>
      <c r="G17" s="21">
        <v>0.52620827423383298</v>
      </c>
      <c r="H17" s="21">
        <v>0.57721368825675101</v>
      </c>
      <c r="I17" s="21">
        <v>0.53866518703094501</v>
      </c>
      <c r="J17" s="21">
        <v>0.60145799531880895</v>
      </c>
      <c r="K17" s="21"/>
      <c r="L17" s="21">
        <v>0.55985280228824097</v>
      </c>
      <c r="M17" s="21">
        <v>0.53129541262912305</v>
      </c>
      <c r="N17" s="21">
        <v>0.58409887124989202</v>
      </c>
      <c r="O17" s="21">
        <v>0.57085564028119795</v>
      </c>
      <c r="P17" s="21"/>
      <c r="Q17" s="21">
        <v>0.52402334848533105</v>
      </c>
      <c r="R17" s="21">
        <v>0.58683059250339498</v>
      </c>
      <c r="S17" s="21">
        <v>0.60393892026853802</v>
      </c>
      <c r="T17" s="21">
        <v>0.51247091842290105</v>
      </c>
      <c r="U17" s="21">
        <v>0.64097495807717098</v>
      </c>
      <c r="V17" s="21">
        <v>0.59846400312007697</v>
      </c>
      <c r="W17" s="21">
        <v>0.46285926724701498</v>
      </c>
      <c r="X17" s="21">
        <v>0.66890821821643098</v>
      </c>
      <c r="Y17" s="21">
        <v>0.53437728059438006</v>
      </c>
      <c r="Z17" s="21"/>
      <c r="AA17" s="21">
        <v>0.52645631327500497</v>
      </c>
      <c r="AB17" s="21">
        <v>0.59409582167536801</v>
      </c>
      <c r="AC17" s="21">
        <v>0.59607646143473703</v>
      </c>
      <c r="AD17" s="21">
        <v>0.50359045983122497</v>
      </c>
      <c r="AE17" s="21">
        <v>0.52435264364529299</v>
      </c>
      <c r="AF17" s="21"/>
      <c r="AG17" s="21">
        <v>0.56736488999219103</v>
      </c>
      <c r="AH17" s="21">
        <v>0.55394143538529605</v>
      </c>
      <c r="AI17" s="21"/>
      <c r="AJ17" s="21">
        <v>0.64539285342966701</v>
      </c>
      <c r="AK17" s="21">
        <v>0.60514207556218302</v>
      </c>
      <c r="AL17" s="21">
        <v>0.50024819187331604</v>
      </c>
      <c r="AM17" s="21">
        <v>0.49478852005084001</v>
      </c>
      <c r="AN17" s="21"/>
      <c r="AO17" s="21">
        <v>0.66718949311363196</v>
      </c>
      <c r="AP17" s="21">
        <v>0.46264903477070701</v>
      </c>
      <c r="AQ17" s="21">
        <v>0.54807665061143096</v>
      </c>
      <c r="AR17" s="21"/>
      <c r="AS17" s="21">
        <v>0.51908023415989302</v>
      </c>
      <c r="AT17" s="21">
        <v>0.58362089314814203</v>
      </c>
      <c r="AU17" s="21">
        <v>0.64716231268387803</v>
      </c>
      <c r="AV17" s="21">
        <v>0.52967453151670796</v>
      </c>
      <c r="AW17" s="21">
        <v>0.52536390210762696</v>
      </c>
      <c r="AX17" s="21"/>
      <c r="AY17" s="21">
        <v>0.53710265911520005</v>
      </c>
      <c r="AZ17" s="21">
        <v>0.58367391744567698</v>
      </c>
      <c r="BA17" s="21">
        <v>0.68459152514413002</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A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58" x14ac:dyDescent="0.35">
      <c r="B9" s="18" t="s">
        <v>98</v>
      </c>
      <c r="C9" s="17">
        <v>0.67944519063031095</v>
      </c>
      <c r="D9" s="17">
        <v>0.67226709502976401</v>
      </c>
      <c r="E9" s="17">
        <v>0.68661621511139803</v>
      </c>
      <c r="F9" s="17"/>
      <c r="G9" s="17">
        <v>0.619586159336042</v>
      </c>
      <c r="H9" s="17">
        <v>0.64612852087007</v>
      </c>
      <c r="I9" s="17">
        <v>0.72452225091705202</v>
      </c>
      <c r="J9" s="17">
        <v>0.74631232097568301</v>
      </c>
      <c r="K9" s="17"/>
      <c r="L9" s="17">
        <v>0.72050677710083499</v>
      </c>
      <c r="M9" s="17">
        <v>0.73983030940255401</v>
      </c>
      <c r="N9" s="17">
        <v>0.63265515868784405</v>
      </c>
      <c r="O9" s="17">
        <v>0.612191162590904</v>
      </c>
      <c r="P9" s="17"/>
      <c r="Q9" s="17">
        <v>0.67666289740597496</v>
      </c>
      <c r="R9" s="17">
        <v>0.71910789785512497</v>
      </c>
      <c r="S9" s="17">
        <v>0.76255750609040795</v>
      </c>
      <c r="T9" s="17">
        <v>0.65132396462509201</v>
      </c>
      <c r="U9" s="17">
        <v>0.61398800423572097</v>
      </c>
      <c r="V9" s="17">
        <v>0.65784798510123899</v>
      </c>
      <c r="W9" s="17">
        <v>0.67843539461751001</v>
      </c>
      <c r="X9" s="17">
        <v>0.672084874356077</v>
      </c>
      <c r="Y9" s="17">
        <v>0.66349407845437602</v>
      </c>
      <c r="Z9" s="17"/>
      <c r="AA9" s="17">
        <v>0.64705119101875397</v>
      </c>
      <c r="AB9" s="17">
        <v>0.64296838295754</v>
      </c>
      <c r="AC9" s="17">
        <v>0.76008513194792704</v>
      </c>
      <c r="AD9" s="17">
        <v>0.695647350496443</v>
      </c>
      <c r="AE9" s="17">
        <v>0.75155787036242905</v>
      </c>
      <c r="AF9" s="17"/>
      <c r="AG9" s="17">
        <v>0.65848106508916804</v>
      </c>
      <c r="AH9" s="17">
        <v>0.702361603400943</v>
      </c>
      <c r="AI9" s="17"/>
      <c r="AJ9" s="17">
        <v>0.70126212673327304</v>
      </c>
      <c r="AK9" s="17">
        <v>0.652363740418478</v>
      </c>
      <c r="AL9" s="17">
        <v>0.67830632142123304</v>
      </c>
      <c r="AM9" s="17">
        <v>0.68963201255885098</v>
      </c>
      <c r="AN9" s="17"/>
      <c r="AO9" s="17">
        <v>0.67524156939562396</v>
      </c>
      <c r="AP9" s="17">
        <v>0.58717390063859098</v>
      </c>
      <c r="AQ9" s="17">
        <v>0.72037719400487898</v>
      </c>
      <c r="AR9" s="17"/>
      <c r="AS9" s="17">
        <v>0.72092668701940699</v>
      </c>
      <c r="AT9" s="17">
        <v>0.66766202014704101</v>
      </c>
      <c r="AU9" s="17">
        <v>0.74082328098283301</v>
      </c>
      <c r="AV9" s="17">
        <v>0.72316608865341903</v>
      </c>
      <c r="AW9" s="17">
        <v>0.60639280910357696</v>
      </c>
      <c r="AX9" s="17"/>
      <c r="AY9" s="17">
        <v>0.72891381625343199</v>
      </c>
      <c r="AZ9" s="17">
        <v>0.69037711955217196</v>
      </c>
      <c r="BA9" s="17">
        <v>0.68332717912212704</v>
      </c>
    </row>
    <row r="10" spans="2:53" ht="29" x14ac:dyDescent="0.35">
      <c r="B10" s="18" t="s">
        <v>99</v>
      </c>
      <c r="C10" s="17">
        <v>0.56131339194088603</v>
      </c>
      <c r="D10" s="17">
        <v>0.484232718866764</v>
      </c>
      <c r="E10" s="17">
        <v>0.63831813308574503</v>
      </c>
      <c r="F10" s="17"/>
      <c r="G10" s="17">
        <v>0.62040977485636695</v>
      </c>
      <c r="H10" s="17">
        <v>0.55294619966505199</v>
      </c>
      <c r="I10" s="17">
        <v>0.55969164079433698</v>
      </c>
      <c r="J10" s="17">
        <v>0.53458507178416603</v>
      </c>
      <c r="K10" s="17"/>
      <c r="L10" s="17">
        <v>0.553382302651652</v>
      </c>
      <c r="M10" s="17">
        <v>0.55928488461901105</v>
      </c>
      <c r="N10" s="17">
        <v>0.56423047011178995</v>
      </c>
      <c r="O10" s="17">
        <v>0.57166684076537699</v>
      </c>
      <c r="P10" s="17"/>
      <c r="Q10" s="17">
        <v>0.52509618295178995</v>
      </c>
      <c r="R10" s="17">
        <v>0.54471258979234105</v>
      </c>
      <c r="S10" s="17">
        <v>0.68299637520632095</v>
      </c>
      <c r="T10" s="17">
        <v>0.57184683465583097</v>
      </c>
      <c r="U10" s="17">
        <v>0.59036872158514997</v>
      </c>
      <c r="V10" s="17">
        <v>0.50997936195416704</v>
      </c>
      <c r="W10" s="17">
        <v>0.59762676451458896</v>
      </c>
      <c r="X10" s="17">
        <v>0.67101871263003099</v>
      </c>
      <c r="Y10" s="17">
        <v>0.48664076023087299</v>
      </c>
      <c r="Z10" s="17"/>
      <c r="AA10" s="17">
        <v>0.58895346341918797</v>
      </c>
      <c r="AB10" s="17">
        <v>0.561871814905609</v>
      </c>
      <c r="AC10" s="17">
        <v>0.58459206177739897</v>
      </c>
      <c r="AD10" s="17">
        <v>0.511011939912839</v>
      </c>
      <c r="AE10" s="17">
        <v>0.42510462969070401</v>
      </c>
      <c r="AF10" s="17"/>
      <c r="AG10" s="17">
        <v>0.54582008828421702</v>
      </c>
      <c r="AH10" s="17">
        <v>0.57824951174613004</v>
      </c>
      <c r="AI10" s="17"/>
      <c r="AJ10" s="17">
        <v>0.60195421093253998</v>
      </c>
      <c r="AK10" s="17">
        <v>0.57268165664763804</v>
      </c>
      <c r="AL10" s="17">
        <v>0.552592185168573</v>
      </c>
      <c r="AM10" s="17">
        <v>0.52141380371670099</v>
      </c>
      <c r="AN10" s="17"/>
      <c r="AO10" s="17">
        <v>0.67323717636426605</v>
      </c>
      <c r="AP10" s="17">
        <v>0.55314959262392105</v>
      </c>
      <c r="AQ10" s="17">
        <v>0.51208404773424698</v>
      </c>
      <c r="AR10" s="17"/>
      <c r="AS10" s="17">
        <v>0.51582914448987505</v>
      </c>
      <c r="AT10" s="17">
        <v>0.600801084279876</v>
      </c>
      <c r="AU10" s="17">
        <v>0.53321668329917404</v>
      </c>
      <c r="AV10" s="17">
        <v>0.76548854060689298</v>
      </c>
      <c r="AW10" s="17">
        <v>0.52378008657250097</v>
      </c>
      <c r="AX10" s="17"/>
      <c r="AY10" s="17">
        <v>0.481958315970827</v>
      </c>
      <c r="AZ10" s="17">
        <v>0.60106820225837299</v>
      </c>
      <c r="BA10" s="17">
        <v>0.57064530281664705</v>
      </c>
    </row>
    <row r="11" spans="2:53" ht="29" x14ac:dyDescent="0.35">
      <c r="B11" s="18" t="s">
        <v>100</v>
      </c>
      <c r="C11" s="17">
        <v>0.54059104311700401</v>
      </c>
      <c r="D11" s="17">
        <v>0.54017166048878296</v>
      </c>
      <c r="E11" s="17">
        <v>0.54101001261271298</v>
      </c>
      <c r="F11" s="17"/>
      <c r="G11" s="17">
        <v>0.51421432185995697</v>
      </c>
      <c r="H11" s="17">
        <v>0.517584062720155</v>
      </c>
      <c r="I11" s="17">
        <v>0.58563138682262605</v>
      </c>
      <c r="J11" s="17">
        <v>0.52662527693428296</v>
      </c>
      <c r="K11" s="17"/>
      <c r="L11" s="17">
        <v>0.60530088271339599</v>
      </c>
      <c r="M11" s="17">
        <v>0.53367820681454903</v>
      </c>
      <c r="N11" s="17">
        <v>0.48889725252017902</v>
      </c>
      <c r="O11" s="17">
        <v>0.521546666005128</v>
      </c>
      <c r="P11" s="17"/>
      <c r="Q11" s="17">
        <v>0.55257406228392403</v>
      </c>
      <c r="R11" s="17">
        <v>0.51968448684776603</v>
      </c>
      <c r="S11" s="17">
        <v>0.609960326293013</v>
      </c>
      <c r="T11" s="17">
        <v>0.539550008836297</v>
      </c>
      <c r="U11" s="17">
        <v>0.65394410815138104</v>
      </c>
      <c r="V11" s="17">
        <v>0.48095133048960997</v>
      </c>
      <c r="W11" s="17">
        <v>0.60458378753201203</v>
      </c>
      <c r="X11" s="17">
        <v>0.48650462647960901</v>
      </c>
      <c r="Y11" s="17">
        <v>0.45035553014741803</v>
      </c>
      <c r="Z11" s="17"/>
      <c r="AA11" s="17">
        <v>0.54864628135232596</v>
      </c>
      <c r="AB11" s="17">
        <v>0.487850342803749</v>
      </c>
      <c r="AC11" s="17">
        <v>0.59355382825428304</v>
      </c>
      <c r="AD11" s="17">
        <v>0.52797342620661203</v>
      </c>
      <c r="AE11" s="17">
        <v>0.58923799524749199</v>
      </c>
      <c r="AF11" s="17"/>
      <c r="AG11" s="17">
        <v>0.541903474052294</v>
      </c>
      <c r="AH11" s="17">
        <v>0.53915639186064601</v>
      </c>
      <c r="AI11" s="17"/>
      <c r="AJ11" s="17">
        <v>0.58153811969621005</v>
      </c>
      <c r="AK11" s="17">
        <v>0.52943849731755499</v>
      </c>
      <c r="AL11" s="17">
        <v>0.52740037709935095</v>
      </c>
      <c r="AM11" s="17">
        <v>0.52805438557893003</v>
      </c>
      <c r="AN11" s="17"/>
      <c r="AO11" s="17">
        <v>0.60817568280685896</v>
      </c>
      <c r="AP11" s="17">
        <v>0.50167732085948802</v>
      </c>
      <c r="AQ11" s="17">
        <v>0.52117147559605703</v>
      </c>
      <c r="AR11" s="17"/>
      <c r="AS11" s="17">
        <v>0.588311997550925</v>
      </c>
      <c r="AT11" s="17">
        <v>0.54364615236029601</v>
      </c>
      <c r="AU11" s="17">
        <v>0.60394634269241099</v>
      </c>
      <c r="AV11" s="17">
        <v>0.38750986315643599</v>
      </c>
      <c r="AW11" s="17">
        <v>0.45161925283510801</v>
      </c>
      <c r="AX11" s="17"/>
      <c r="AY11" s="17">
        <v>0.51536453173254804</v>
      </c>
      <c r="AZ11" s="17">
        <v>0.55359008109837904</v>
      </c>
      <c r="BA11" s="17">
        <v>0.54608090804042198</v>
      </c>
    </row>
    <row r="12" spans="2:53" ht="29" x14ac:dyDescent="0.35">
      <c r="B12" s="18" t="s">
        <v>101</v>
      </c>
      <c r="C12" s="17">
        <v>0.53324096801055598</v>
      </c>
      <c r="D12" s="17">
        <v>0.52295206376025105</v>
      </c>
      <c r="E12" s="17">
        <v>0.54351973669355702</v>
      </c>
      <c r="F12" s="17"/>
      <c r="G12" s="17">
        <v>0.52717028528441701</v>
      </c>
      <c r="H12" s="17">
        <v>0.49359611403640002</v>
      </c>
      <c r="I12" s="17">
        <v>0.55658151697704294</v>
      </c>
      <c r="J12" s="17">
        <v>0.63336781709130396</v>
      </c>
      <c r="K12" s="17"/>
      <c r="L12" s="17">
        <v>0.51531792413877897</v>
      </c>
      <c r="M12" s="17">
        <v>0.56705221805245698</v>
      </c>
      <c r="N12" s="17">
        <v>0.52650605283356899</v>
      </c>
      <c r="O12" s="17">
        <v>0.52549384457628701</v>
      </c>
      <c r="P12" s="17"/>
      <c r="Q12" s="17">
        <v>0.52717906388430003</v>
      </c>
      <c r="R12" s="17">
        <v>0.48755835961538802</v>
      </c>
      <c r="S12" s="17">
        <v>0.63049358448619397</v>
      </c>
      <c r="T12" s="17">
        <v>0.53746761773612906</v>
      </c>
      <c r="U12" s="17">
        <v>0.50472063041703996</v>
      </c>
      <c r="V12" s="17">
        <v>0.48015712520843701</v>
      </c>
      <c r="W12" s="17">
        <v>0.59307077729125102</v>
      </c>
      <c r="X12" s="17">
        <v>0.62180319785018001</v>
      </c>
      <c r="Y12" s="17">
        <v>0.50680953782225902</v>
      </c>
      <c r="Z12" s="17"/>
      <c r="AA12" s="17">
        <v>0.54459989737205605</v>
      </c>
      <c r="AB12" s="17">
        <v>0.50661433758153296</v>
      </c>
      <c r="AC12" s="17">
        <v>0.54485686887030504</v>
      </c>
      <c r="AD12" s="17">
        <v>0.49316916083295498</v>
      </c>
      <c r="AE12" s="17">
        <v>0.51644144809116799</v>
      </c>
      <c r="AF12" s="17"/>
      <c r="AG12" s="17">
        <v>0.51954588171889204</v>
      </c>
      <c r="AH12" s="17">
        <v>0.54821141119804995</v>
      </c>
      <c r="AI12" s="17"/>
      <c r="AJ12" s="17">
        <v>0.56298437347168595</v>
      </c>
      <c r="AK12" s="17">
        <v>0.48693246952310099</v>
      </c>
      <c r="AL12" s="17">
        <v>0.52405652005379799</v>
      </c>
      <c r="AM12" s="17">
        <v>0.56383683859804301</v>
      </c>
      <c r="AN12" s="17"/>
      <c r="AO12" s="17">
        <v>0.56230860198199595</v>
      </c>
      <c r="AP12" s="17">
        <v>0.50473525009374698</v>
      </c>
      <c r="AQ12" s="17">
        <v>0.53305198313065705</v>
      </c>
      <c r="AR12" s="17"/>
      <c r="AS12" s="17">
        <v>0.52607096257592401</v>
      </c>
      <c r="AT12" s="17">
        <v>0.52741784729112495</v>
      </c>
      <c r="AU12" s="17">
        <v>0.59705252374333995</v>
      </c>
      <c r="AV12" s="17">
        <v>0.537746910671689</v>
      </c>
      <c r="AW12" s="17">
        <v>0.548591141543745</v>
      </c>
      <c r="AX12" s="17"/>
      <c r="AY12" s="17">
        <v>0.50970034012771404</v>
      </c>
      <c r="AZ12" s="17">
        <v>0.53368955597436796</v>
      </c>
      <c r="BA12" s="17">
        <v>0.57995337042727702</v>
      </c>
    </row>
    <row r="13" spans="2:53" ht="29" x14ac:dyDescent="0.35">
      <c r="B13" s="18" t="s">
        <v>102</v>
      </c>
      <c r="C13" s="17">
        <v>0.51265217268719898</v>
      </c>
      <c r="D13" s="17">
        <v>0.55714671392385395</v>
      </c>
      <c r="E13" s="17">
        <v>0.46820146288354902</v>
      </c>
      <c r="F13" s="17"/>
      <c r="G13" s="17">
        <v>0.42504729219967502</v>
      </c>
      <c r="H13" s="17">
        <v>0.51187057933145397</v>
      </c>
      <c r="I13" s="17">
        <v>0.54139536169005997</v>
      </c>
      <c r="J13" s="17">
        <v>0.52555578605926501</v>
      </c>
      <c r="K13" s="17"/>
      <c r="L13" s="17">
        <v>0.60707082031672299</v>
      </c>
      <c r="M13" s="17">
        <v>0.54426722361519897</v>
      </c>
      <c r="N13" s="17">
        <v>0.421351696106609</v>
      </c>
      <c r="O13" s="17">
        <v>0.46019540836386102</v>
      </c>
      <c r="P13" s="17"/>
      <c r="Q13" s="17">
        <v>0.55890567527736201</v>
      </c>
      <c r="R13" s="17">
        <v>0.60811428007365997</v>
      </c>
      <c r="S13" s="17">
        <v>0.54402582303178404</v>
      </c>
      <c r="T13" s="17">
        <v>0.41952977720359702</v>
      </c>
      <c r="U13" s="17">
        <v>0.44610047675032199</v>
      </c>
      <c r="V13" s="17">
        <v>0.42232954340647799</v>
      </c>
      <c r="W13" s="17">
        <v>0.51600476808900397</v>
      </c>
      <c r="X13" s="17">
        <v>0.56948547331938404</v>
      </c>
      <c r="Y13" s="17">
        <v>0.48936012470469598</v>
      </c>
      <c r="Z13" s="17"/>
      <c r="AA13" s="17">
        <v>0.44157125643079098</v>
      </c>
      <c r="AB13" s="17">
        <v>0.43319589139327003</v>
      </c>
      <c r="AC13" s="17">
        <v>0.64254743646481705</v>
      </c>
      <c r="AD13" s="17">
        <v>0.58051494606272203</v>
      </c>
      <c r="AE13" s="17">
        <v>0.58345950342543995</v>
      </c>
      <c r="AF13" s="17"/>
      <c r="AG13" s="17">
        <v>0.50036902361759905</v>
      </c>
      <c r="AH13" s="17">
        <v>0.52607919179418405</v>
      </c>
      <c r="AI13" s="17"/>
      <c r="AJ13" s="17">
        <v>0.53270456707416902</v>
      </c>
      <c r="AK13" s="17">
        <v>0.50346137106220701</v>
      </c>
      <c r="AL13" s="17">
        <v>0.49821849319170303</v>
      </c>
      <c r="AM13" s="17">
        <v>0.517595654334712</v>
      </c>
      <c r="AN13" s="17"/>
      <c r="AO13" s="17">
        <v>0.50413255035640403</v>
      </c>
      <c r="AP13" s="17">
        <v>0.46067552514321602</v>
      </c>
      <c r="AQ13" s="17">
        <v>0.53910792631055504</v>
      </c>
      <c r="AR13" s="17"/>
      <c r="AS13" s="17">
        <v>0.52810555860867503</v>
      </c>
      <c r="AT13" s="17">
        <v>0.53247114579999499</v>
      </c>
      <c r="AU13" s="17">
        <v>0.59533345480628497</v>
      </c>
      <c r="AV13" s="17">
        <v>0.38750986315643599</v>
      </c>
      <c r="AW13" s="17">
        <v>0.41517364943371199</v>
      </c>
      <c r="AX13" s="17"/>
      <c r="AY13" s="17">
        <v>0.49669902006384498</v>
      </c>
      <c r="AZ13" s="17">
        <v>0.52377833669628704</v>
      </c>
      <c r="BA13" s="17">
        <v>0.63884253627798504</v>
      </c>
    </row>
    <row r="14" spans="2:53" ht="29" x14ac:dyDescent="0.35">
      <c r="B14" s="18" t="s">
        <v>103</v>
      </c>
      <c r="C14" s="17">
        <v>0.51203123046092702</v>
      </c>
      <c r="D14" s="17">
        <v>0.49992003344563901</v>
      </c>
      <c r="E14" s="17">
        <v>0.52413049677402401</v>
      </c>
      <c r="F14" s="17"/>
      <c r="G14" s="17">
        <v>0.51637440336871099</v>
      </c>
      <c r="H14" s="17">
        <v>0.479791484652208</v>
      </c>
      <c r="I14" s="17">
        <v>0.51901326256103197</v>
      </c>
      <c r="J14" s="17">
        <v>0.62026565323684102</v>
      </c>
      <c r="K14" s="17"/>
      <c r="L14" s="17">
        <v>0.49525086464164197</v>
      </c>
      <c r="M14" s="17">
        <v>0.49428290375894801</v>
      </c>
      <c r="N14" s="17">
        <v>0.50233012800738397</v>
      </c>
      <c r="O14" s="17">
        <v>0.55919738039677302</v>
      </c>
      <c r="P14" s="17"/>
      <c r="Q14" s="17">
        <v>0.44368645501028597</v>
      </c>
      <c r="R14" s="17">
        <v>0.49763874096596999</v>
      </c>
      <c r="S14" s="17">
        <v>0.59001421559927003</v>
      </c>
      <c r="T14" s="17">
        <v>0.55713825591192601</v>
      </c>
      <c r="U14" s="17">
        <v>0.54987896213004295</v>
      </c>
      <c r="V14" s="17">
        <v>0.478143728928209</v>
      </c>
      <c r="W14" s="17">
        <v>0.51361854181844202</v>
      </c>
      <c r="X14" s="17">
        <v>0.53227426603152606</v>
      </c>
      <c r="Y14" s="17">
        <v>0.519008967794374</v>
      </c>
      <c r="Z14" s="17"/>
      <c r="AA14" s="17">
        <v>0.55389603133613496</v>
      </c>
      <c r="AB14" s="17">
        <v>0.46201237756625302</v>
      </c>
      <c r="AC14" s="17">
        <v>0.56669675991204904</v>
      </c>
      <c r="AD14" s="17">
        <v>0.41876948185205498</v>
      </c>
      <c r="AE14" s="17">
        <v>0.42857050393791701</v>
      </c>
      <c r="AF14" s="17"/>
      <c r="AG14" s="17">
        <v>0.513995031919534</v>
      </c>
      <c r="AH14" s="17">
        <v>0.50988454970686004</v>
      </c>
      <c r="AI14" s="17"/>
      <c r="AJ14" s="17">
        <v>0.51343088327890796</v>
      </c>
      <c r="AK14" s="17">
        <v>0.446238136978448</v>
      </c>
      <c r="AL14" s="17">
        <v>0.534362430914327</v>
      </c>
      <c r="AM14" s="17">
        <v>0.55969219113044899</v>
      </c>
      <c r="AN14" s="17"/>
      <c r="AO14" s="17">
        <v>0.55857002359337904</v>
      </c>
      <c r="AP14" s="17">
        <v>0.52292881415858095</v>
      </c>
      <c r="AQ14" s="17">
        <v>0.48252479380646801</v>
      </c>
      <c r="AR14" s="17"/>
      <c r="AS14" s="17">
        <v>0.53547237847568296</v>
      </c>
      <c r="AT14" s="17">
        <v>0.50394928027891495</v>
      </c>
      <c r="AU14" s="17">
        <v>0.530045524401211</v>
      </c>
      <c r="AV14" s="17">
        <v>0.53299031397749597</v>
      </c>
      <c r="AW14" s="17">
        <v>0.484810847729721</v>
      </c>
      <c r="AX14" s="17"/>
      <c r="AY14" s="17">
        <v>0.51857553935707701</v>
      </c>
      <c r="AZ14" s="17">
        <v>0.50171161376711004</v>
      </c>
      <c r="BA14" s="17">
        <v>0.46164642237660902</v>
      </c>
    </row>
    <row r="15" spans="2:53" ht="29" x14ac:dyDescent="0.35">
      <c r="B15" s="18" t="s">
        <v>104</v>
      </c>
      <c r="C15" s="17">
        <v>0.437372333355729</v>
      </c>
      <c r="D15" s="17">
        <v>0.42856682892346498</v>
      </c>
      <c r="E15" s="17">
        <v>0.44616916351319702</v>
      </c>
      <c r="F15" s="17"/>
      <c r="G15" s="17">
        <v>0.41577827184866401</v>
      </c>
      <c r="H15" s="17">
        <v>0.41977777040376901</v>
      </c>
      <c r="I15" s="17">
        <v>0.42826443013405302</v>
      </c>
      <c r="J15" s="17">
        <v>0.56366596441662298</v>
      </c>
      <c r="K15" s="17"/>
      <c r="L15" s="17">
        <v>0.47310124524432601</v>
      </c>
      <c r="M15" s="17">
        <v>0.39729817077117502</v>
      </c>
      <c r="N15" s="17">
        <v>0.43710283896799701</v>
      </c>
      <c r="O15" s="17">
        <v>0.44244888199860699</v>
      </c>
      <c r="P15" s="17"/>
      <c r="Q15" s="17">
        <v>0.36589228234940602</v>
      </c>
      <c r="R15" s="17">
        <v>0.46304394842058999</v>
      </c>
      <c r="S15" s="17">
        <v>0.47662879306975098</v>
      </c>
      <c r="T15" s="17">
        <v>0.38554107862088399</v>
      </c>
      <c r="U15" s="17">
        <v>0.37236800042544899</v>
      </c>
      <c r="V15" s="17">
        <v>0.44196102877388399</v>
      </c>
      <c r="W15" s="17">
        <v>0.53495329305358297</v>
      </c>
      <c r="X15" s="17">
        <v>0.46737778008755698</v>
      </c>
      <c r="Y15" s="17">
        <v>0.47174631828956598</v>
      </c>
      <c r="Z15" s="17"/>
      <c r="AA15" s="17">
        <v>0.46858890491285599</v>
      </c>
      <c r="AB15" s="17">
        <v>0.43370238836396802</v>
      </c>
      <c r="AC15" s="17">
        <v>0.44594714762103299</v>
      </c>
      <c r="AD15" s="17">
        <v>0.37893644088254802</v>
      </c>
      <c r="AE15" s="17">
        <v>0.65182906351618197</v>
      </c>
      <c r="AF15" s="17"/>
      <c r="AG15" s="17">
        <v>0.40825293643206001</v>
      </c>
      <c r="AH15" s="17">
        <v>0.469203478338381</v>
      </c>
      <c r="AI15" s="17"/>
      <c r="AJ15" s="17">
        <v>0.41177914065635401</v>
      </c>
      <c r="AK15" s="17">
        <v>0.42607347661575001</v>
      </c>
      <c r="AL15" s="17">
        <v>0.45234529815928798</v>
      </c>
      <c r="AM15" s="17">
        <v>0.45831088755461102</v>
      </c>
      <c r="AN15" s="17"/>
      <c r="AO15" s="17">
        <v>0.46539061192311598</v>
      </c>
      <c r="AP15" s="17">
        <v>0.38239845085239299</v>
      </c>
      <c r="AQ15" s="17">
        <v>0.45144697896371599</v>
      </c>
      <c r="AR15" s="17"/>
      <c r="AS15" s="17">
        <v>0.45997823958780398</v>
      </c>
      <c r="AT15" s="17">
        <v>0.44221485346004202</v>
      </c>
      <c r="AU15" s="17">
        <v>0.455500166937017</v>
      </c>
      <c r="AV15" s="17">
        <v>0.31593000480442801</v>
      </c>
      <c r="AW15" s="17">
        <v>0.38433119375475799</v>
      </c>
      <c r="AX15" s="17"/>
      <c r="AY15" s="17">
        <v>0.45938415472768601</v>
      </c>
      <c r="AZ15" s="17">
        <v>0.44228179898905901</v>
      </c>
      <c r="BA15" s="17">
        <v>0.33843799248359002</v>
      </c>
    </row>
    <row r="16" spans="2:53" ht="29" x14ac:dyDescent="0.35">
      <c r="B16" s="18" t="s">
        <v>105</v>
      </c>
      <c r="C16" s="17">
        <v>0.42926088609898999</v>
      </c>
      <c r="D16" s="17">
        <v>0.42043361024168902</v>
      </c>
      <c r="E16" s="17">
        <v>0.43807946623453398</v>
      </c>
      <c r="F16" s="17"/>
      <c r="G16" s="17">
        <v>0.41807370837223401</v>
      </c>
      <c r="H16" s="17">
        <v>0.37257683964121702</v>
      </c>
      <c r="I16" s="17">
        <v>0.47703851473147102</v>
      </c>
      <c r="J16" s="17">
        <v>0.53048058420356403</v>
      </c>
      <c r="K16" s="17"/>
      <c r="L16" s="17">
        <v>0.45778395646423897</v>
      </c>
      <c r="M16" s="17">
        <v>0.45773550534378699</v>
      </c>
      <c r="N16" s="17">
        <v>0.34184655650733697</v>
      </c>
      <c r="O16" s="17">
        <v>0.44348401967498602</v>
      </c>
      <c r="P16" s="17"/>
      <c r="Q16" s="17">
        <v>0.43336031456160501</v>
      </c>
      <c r="R16" s="17">
        <v>0.405920916892613</v>
      </c>
      <c r="S16" s="17">
        <v>0.37623730924043203</v>
      </c>
      <c r="T16" s="17">
        <v>0.44129162333519401</v>
      </c>
      <c r="U16" s="17">
        <v>0.39574274067542398</v>
      </c>
      <c r="V16" s="17">
        <v>0.33310718538320899</v>
      </c>
      <c r="W16" s="17">
        <v>0.45803373154631399</v>
      </c>
      <c r="X16" s="17">
        <v>0.60677082633800505</v>
      </c>
      <c r="Y16" s="17">
        <v>0.49418864011846197</v>
      </c>
      <c r="Z16" s="17"/>
      <c r="AA16" s="17">
        <v>0.43059707627032501</v>
      </c>
      <c r="AB16" s="17">
        <v>0.43987705505292601</v>
      </c>
      <c r="AC16" s="17">
        <v>0.41878853817909401</v>
      </c>
      <c r="AD16" s="17">
        <v>0.39362727955918397</v>
      </c>
      <c r="AE16" s="17">
        <v>0.66622861314848203</v>
      </c>
      <c r="AF16" s="17"/>
      <c r="AG16" s="17">
        <v>0.41269442971575199</v>
      </c>
      <c r="AH16" s="17">
        <v>0.44737009613400402</v>
      </c>
      <c r="AI16" s="17"/>
      <c r="AJ16" s="17">
        <v>0.40129788123458499</v>
      </c>
      <c r="AK16" s="17">
        <v>0.328553163485029</v>
      </c>
      <c r="AL16" s="17">
        <v>0.459160858695769</v>
      </c>
      <c r="AM16" s="17">
        <v>0.53260403772860099</v>
      </c>
      <c r="AN16" s="17"/>
      <c r="AO16" s="17">
        <v>0.46439253099010103</v>
      </c>
      <c r="AP16" s="17">
        <v>0.34678788211197697</v>
      </c>
      <c r="AQ16" s="17">
        <v>0.44974171188770201</v>
      </c>
      <c r="AR16" s="17"/>
      <c r="AS16" s="17">
        <v>0.46475041287206298</v>
      </c>
      <c r="AT16" s="17">
        <v>0.427008200963645</v>
      </c>
      <c r="AU16" s="17">
        <v>0.47075220765236903</v>
      </c>
      <c r="AV16" s="17">
        <v>0.55022918368514495</v>
      </c>
      <c r="AW16" s="17">
        <v>0.38645360745328999</v>
      </c>
      <c r="AX16" s="17"/>
      <c r="AY16" s="17">
        <v>0.43931650704882702</v>
      </c>
      <c r="AZ16" s="17">
        <v>0.43839778320805001</v>
      </c>
      <c r="BA16" s="17">
        <v>0.399521605178978</v>
      </c>
    </row>
    <row r="17" spans="2:53" ht="29" x14ac:dyDescent="0.35">
      <c r="B17" s="18" t="s">
        <v>106</v>
      </c>
      <c r="C17" s="17">
        <v>0.426651947727753</v>
      </c>
      <c r="D17" s="17">
        <v>0.44074633898391302</v>
      </c>
      <c r="E17" s="17">
        <v>0.41257144081220998</v>
      </c>
      <c r="F17" s="17"/>
      <c r="G17" s="17">
        <v>0.48959726576836798</v>
      </c>
      <c r="H17" s="17">
        <v>0.39601423533692598</v>
      </c>
      <c r="I17" s="17">
        <v>0.42128980945914102</v>
      </c>
      <c r="J17" s="17">
        <v>0.50034699843082298</v>
      </c>
      <c r="K17" s="17"/>
      <c r="L17" s="17">
        <v>0.46931938103079801</v>
      </c>
      <c r="M17" s="17">
        <v>0.48955860994983502</v>
      </c>
      <c r="N17" s="17">
        <v>0.330526591669076</v>
      </c>
      <c r="O17" s="17">
        <v>0.40144511217204698</v>
      </c>
      <c r="P17" s="17"/>
      <c r="Q17" s="17">
        <v>0.45927428537410597</v>
      </c>
      <c r="R17" s="17">
        <v>0.419761171127086</v>
      </c>
      <c r="S17" s="17">
        <v>0.45923371203473501</v>
      </c>
      <c r="T17" s="17">
        <v>0.45479449073039302</v>
      </c>
      <c r="U17" s="17">
        <v>0.41282951563665499</v>
      </c>
      <c r="V17" s="17">
        <v>0.424615196972775</v>
      </c>
      <c r="W17" s="17">
        <v>0.42120100426197399</v>
      </c>
      <c r="X17" s="17">
        <v>0.39507928548086502</v>
      </c>
      <c r="Y17" s="17">
        <v>0.37121389135823601</v>
      </c>
      <c r="Z17" s="17"/>
      <c r="AA17" s="17">
        <v>0.401573682416559</v>
      </c>
      <c r="AB17" s="17">
        <v>0.35847910313209302</v>
      </c>
      <c r="AC17" s="17">
        <v>0.49017760592349702</v>
      </c>
      <c r="AD17" s="17">
        <v>0.49526827291932302</v>
      </c>
      <c r="AE17" s="17">
        <v>0.52405910345206796</v>
      </c>
      <c r="AF17" s="17"/>
      <c r="AG17" s="17">
        <v>0.43588549523326298</v>
      </c>
      <c r="AH17" s="17">
        <v>0.41655852477251498</v>
      </c>
      <c r="AI17" s="17"/>
      <c r="AJ17" s="17">
        <v>0.47015034284624502</v>
      </c>
      <c r="AK17" s="17">
        <v>0.38581109107938699</v>
      </c>
      <c r="AL17" s="17">
        <v>0.39668222952809401</v>
      </c>
      <c r="AM17" s="17">
        <v>0.45808696733196802</v>
      </c>
      <c r="AN17" s="17"/>
      <c r="AO17" s="17">
        <v>0.43554006526718603</v>
      </c>
      <c r="AP17" s="17">
        <v>0.39864150488037098</v>
      </c>
      <c r="AQ17" s="17">
        <v>0.436175972570923</v>
      </c>
      <c r="AR17" s="17"/>
      <c r="AS17" s="17">
        <v>0.41466155631687801</v>
      </c>
      <c r="AT17" s="17">
        <v>0.48795887681887801</v>
      </c>
      <c r="AU17" s="17">
        <v>0.47941189255840999</v>
      </c>
      <c r="AV17" s="17">
        <v>0.237353776735514</v>
      </c>
      <c r="AW17" s="17">
        <v>0.31928753064116999</v>
      </c>
      <c r="AX17" s="17"/>
      <c r="AY17" s="17">
        <v>0.38439709993861898</v>
      </c>
      <c r="AZ17" s="17">
        <v>0.47065851183003998</v>
      </c>
      <c r="BA17" s="17">
        <v>0.432313818499164</v>
      </c>
    </row>
    <row r="18" spans="2:53" x14ac:dyDescent="0.35">
      <c r="B18" s="18" t="s">
        <v>107</v>
      </c>
      <c r="C18" s="17">
        <v>0.39123308900709602</v>
      </c>
      <c r="D18" s="17">
        <v>0.46411864134108399</v>
      </c>
      <c r="E18" s="17">
        <v>0.31841933600208899</v>
      </c>
      <c r="F18" s="17"/>
      <c r="G18" s="17">
        <v>0.30621221382706398</v>
      </c>
      <c r="H18" s="17">
        <v>0.35808910915296799</v>
      </c>
      <c r="I18" s="17">
        <v>0.44680793365876598</v>
      </c>
      <c r="J18" s="17">
        <v>0.45317621488374299</v>
      </c>
      <c r="K18" s="17"/>
      <c r="L18" s="17">
        <v>0.43741801460958901</v>
      </c>
      <c r="M18" s="17">
        <v>0.44453273364969298</v>
      </c>
      <c r="N18" s="17">
        <v>0.33387671168088201</v>
      </c>
      <c r="O18" s="17">
        <v>0.33796028333119799</v>
      </c>
      <c r="P18" s="17"/>
      <c r="Q18" s="17">
        <v>0.40725746197657597</v>
      </c>
      <c r="R18" s="17">
        <v>0.39707459930022099</v>
      </c>
      <c r="S18" s="17">
        <v>0.44123011012128099</v>
      </c>
      <c r="T18" s="17">
        <v>0.356399594209177</v>
      </c>
      <c r="U18" s="17">
        <v>0.36196204416394101</v>
      </c>
      <c r="V18" s="17">
        <v>0.36507251089966603</v>
      </c>
      <c r="W18" s="17">
        <v>0.37127224557803601</v>
      </c>
      <c r="X18" s="17">
        <v>0.52385560469627201</v>
      </c>
      <c r="Y18" s="17">
        <v>0.36091314867610702</v>
      </c>
      <c r="Z18" s="17"/>
      <c r="AA18" s="17">
        <v>0.356354639524053</v>
      </c>
      <c r="AB18" s="17">
        <v>0.38385248179643899</v>
      </c>
      <c r="AC18" s="17">
        <v>0.419579173406529</v>
      </c>
      <c r="AD18" s="17">
        <v>0.42988364552755898</v>
      </c>
      <c r="AE18" s="17">
        <v>0.44968822311802298</v>
      </c>
      <c r="AF18" s="17"/>
      <c r="AG18" s="17">
        <v>0.38083081205782499</v>
      </c>
      <c r="AH18" s="17">
        <v>0.40260407950493798</v>
      </c>
      <c r="AI18" s="17"/>
      <c r="AJ18" s="17">
        <v>0.44290689426380703</v>
      </c>
      <c r="AK18" s="17">
        <v>0.35066188220602401</v>
      </c>
      <c r="AL18" s="17">
        <v>0.38800265484728902</v>
      </c>
      <c r="AM18" s="17">
        <v>0.39112589986734497</v>
      </c>
      <c r="AN18" s="17"/>
      <c r="AO18" s="17">
        <v>0.39924620512042402</v>
      </c>
      <c r="AP18" s="17">
        <v>0.34272951032656901</v>
      </c>
      <c r="AQ18" s="17">
        <v>0.40953885606917501</v>
      </c>
      <c r="AR18" s="17"/>
      <c r="AS18" s="17">
        <v>0.45660479122209402</v>
      </c>
      <c r="AT18" s="17">
        <v>0.377798886325452</v>
      </c>
      <c r="AU18" s="17">
        <v>0.43484300342132398</v>
      </c>
      <c r="AV18" s="17">
        <v>0.44037758615413802</v>
      </c>
      <c r="AW18" s="17">
        <v>0.30002981248983901</v>
      </c>
      <c r="AX18" s="17"/>
      <c r="AY18" s="17">
        <v>0.43557593368378</v>
      </c>
      <c r="AZ18" s="17">
        <v>0.38634175016287298</v>
      </c>
      <c r="BA18" s="17">
        <v>0.38252751545516001</v>
      </c>
    </row>
    <row r="19" spans="2:53" x14ac:dyDescent="0.35">
      <c r="B19" s="18" t="s">
        <v>108</v>
      </c>
      <c r="C19" s="17">
        <v>0.372884492815932</v>
      </c>
      <c r="D19" s="17">
        <v>0.386951641972058</v>
      </c>
      <c r="E19" s="17">
        <v>0.358831201164314</v>
      </c>
      <c r="F19" s="17"/>
      <c r="G19" s="17">
        <v>0.36559578025714101</v>
      </c>
      <c r="H19" s="17">
        <v>0.36125743356352402</v>
      </c>
      <c r="I19" s="17">
        <v>0.38548786457855799</v>
      </c>
      <c r="J19" s="17">
        <v>0.39057600427302203</v>
      </c>
      <c r="K19" s="17"/>
      <c r="L19" s="17">
        <v>0.36564599412556398</v>
      </c>
      <c r="M19" s="17">
        <v>0.45318950826965898</v>
      </c>
      <c r="N19" s="17">
        <v>0.33428022996067103</v>
      </c>
      <c r="O19" s="17">
        <v>0.33264814461354603</v>
      </c>
      <c r="P19" s="17"/>
      <c r="Q19" s="17">
        <v>0.42919041370561301</v>
      </c>
      <c r="R19" s="17">
        <v>0.353551752140154</v>
      </c>
      <c r="S19" s="17">
        <v>0.499528316520299</v>
      </c>
      <c r="T19" s="17">
        <v>0.35497276709457398</v>
      </c>
      <c r="U19" s="17">
        <v>0.30590941058384402</v>
      </c>
      <c r="V19" s="17">
        <v>0.30826880647057697</v>
      </c>
      <c r="W19" s="17">
        <v>0.38076796568210702</v>
      </c>
      <c r="X19" s="17">
        <v>0.53904066012001495</v>
      </c>
      <c r="Y19" s="17">
        <v>0.27317404528098099</v>
      </c>
      <c r="Z19" s="17"/>
      <c r="AA19" s="17">
        <v>0.35694209174181701</v>
      </c>
      <c r="AB19" s="17">
        <v>0.35096369031633701</v>
      </c>
      <c r="AC19" s="17">
        <v>0.44729743792334098</v>
      </c>
      <c r="AD19" s="17">
        <v>0.347119019624266</v>
      </c>
      <c r="AE19" s="17">
        <v>0.35710987780065201</v>
      </c>
      <c r="AF19" s="17"/>
      <c r="AG19" s="17">
        <v>0.35329430322003402</v>
      </c>
      <c r="AH19" s="17">
        <v>0.39429902165728298</v>
      </c>
      <c r="AI19" s="17"/>
      <c r="AJ19" s="17">
        <v>0.45269054568685402</v>
      </c>
      <c r="AK19" s="17">
        <v>0.36133843133778698</v>
      </c>
      <c r="AL19" s="17">
        <v>0.36420687570548599</v>
      </c>
      <c r="AM19" s="17">
        <v>0.322446268052903</v>
      </c>
      <c r="AN19" s="17"/>
      <c r="AO19" s="17">
        <v>0.43915311270928498</v>
      </c>
      <c r="AP19" s="17">
        <v>0.33703864710287001</v>
      </c>
      <c r="AQ19" s="17">
        <v>0.36073545890115399</v>
      </c>
      <c r="AR19" s="17"/>
      <c r="AS19" s="17">
        <v>0.36204066294508103</v>
      </c>
      <c r="AT19" s="17">
        <v>0.398483797292224</v>
      </c>
      <c r="AU19" s="17">
        <v>0.40614520525154901</v>
      </c>
      <c r="AV19" s="17">
        <v>0.54242254627155095</v>
      </c>
      <c r="AW19" s="17">
        <v>0.31160622539699601</v>
      </c>
      <c r="AX19" s="17"/>
      <c r="AY19" s="17">
        <v>0.33566026391715498</v>
      </c>
      <c r="AZ19" s="17">
        <v>0.38434441996603003</v>
      </c>
      <c r="BA19" s="17">
        <v>0.39223959229732303</v>
      </c>
    </row>
    <row r="20" spans="2:53" ht="43.5" x14ac:dyDescent="0.35">
      <c r="B20" s="18" t="s">
        <v>109</v>
      </c>
      <c r="C20" s="17">
        <v>0.35601785977800698</v>
      </c>
      <c r="D20" s="17">
        <v>0.34165944842046198</v>
      </c>
      <c r="E20" s="17">
        <v>0.37036212670956198</v>
      </c>
      <c r="F20" s="17"/>
      <c r="G20" s="17">
        <v>0.374096390627005</v>
      </c>
      <c r="H20" s="17">
        <v>0.34576647041810699</v>
      </c>
      <c r="I20" s="17">
        <v>0.36812663884459501</v>
      </c>
      <c r="J20" s="17">
        <v>0.34083407440796398</v>
      </c>
      <c r="K20" s="17"/>
      <c r="L20" s="17">
        <v>0.40246258359082798</v>
      </c>
      <c r="M20" s="17">
        <v>0.422809192134319</v>
      </c>
      <c r="N20" s="17">
        <v>0.253965427416803</v>
      </c>
      <c r="O20" s="17">
        <v>0.327624784326567</v>
      </c>
      <c r="P20" s="17"/>
      <c r="Q20" s="17">
        <v>0.42894497806181497</v>
      </c>
      <c r="R20" s="17">
        <v>0.29333477224183202</v>
      </c>
      <c r="S20" s="17">
        <v>0.437421746353649</v>
      </c>
      <c r="T20" s="17">
        <v>0.29185476851974401</v>
      </c>
      <c r="U20" s="17">
        <v>0.41207508204424798</v>
      </c>
      <c r="V20" s="17">
        <v>0.32670497752825201</v>
      </c>
      <c r="W20" s="17">
        <v>0.36786250840836199</v>
      </c>
      <c r="X20" s="17">
        <v>0.43748061899116197</v>
      </c>
      <c r="Y20" s="17">
        <v>0.27770493654732797</v>
      </c>
      <c r="Z20" s="17"/>
      <c r="AA20" s="17">
        <v>0.29179643675136901</v>
      </c>
      <c r="AB20" s="17">
        <v>0.31103009317782299</v>
      </c>
      <c r="AC20" s="17">
        <v>0.43486638521711601</v>
      </c>
      <c r="AD20" s="17">
        <v>0.44396232368673899</v>
      </c>
      <c r="AE20" s="17">
        <v>0.30238220017141998</v>
      </c>
      <c r="AF20" s="17"/>
      <c r="AG20" s="17">
        <v>0.34897403354622902</v>
      </c>
      <c r="AH20" s="17">
        <v>0.36371764334852702</v>
      </c>
      <c r="AI20" s="17"/>
      <c r="AJ20" s="17">
        <v>0.41456803279728299</v>
      </c>
      <c r="AK20" s="17">
        <v>0.36264063449316303</v>
      </c>
      <c r="AL20" s="17">
        <v>0.352450951367756</v>
      </c>
      <c r="AM20" s="17">
        <v>0.30067009272780998</v>
      </c>
      <c r="AN20" s="17"/>
      <c r="AO20" s="17">
        <v>0.42107155751727399</v>
      </c>
      <c r="AP20" s="17">
        <v>0.34850402701970701</v>
      </c>
      <c r="AQ20" s="17">
        <v>0.32643686846811099</v>
      </c>
      <c r="AR20" s="17"/>
      <c r="AS20" s="17">
        <v>0.31347297279592401</v>
      </c>
      <c r="AT20" s="17">
        <v>0.38922491292047101</v>
      </c>
      <c r="AU20" s="17">
        <v>0.46375517235274799</v>
      </c>
      <c r="AV20" s="17">
        <v>0.242119902876471</v>
      </c>
      <c r="AW20" s="17">
        <v>0.335385712205376</v>
      </c>
      <c r="AX20" s="17"/>
      <c r="AY20" s="17">
        <v>0.296913632865063</v>
      </c>
      <c r="AZ20" s="17">
        <v>0.40499205705068397</v>
      </c>
      <c r="BA20" s="17">
        <v>0.412572866506977</v>
      </c>
    </row>
    <row r="21" spans="2:53" ht="72.5" x14ac:dyDescent="0.35">
      <c r="B21" s="18" t="s">
        <v>110</v>
      </c>
      <c r="C21" s="17">
        <v>0.33990041186359599</v>
      </c>
      <c r="D21" s="17">
        <v>0.35434836775911799</v>
      </c>
      <c r="E21" s="17">
        <v>0.32546668860410699</v>
      </c>
      <c r="F21" s="17"/>
      <c r="G21" s="17">
        <v>0.36276011731354202</v>
      </c>
      <c r="H21" s="17">
        <v>0.32436690111629002</v>
      </c>
      <c r="I21" s="17">
        <v>0.35647127282888103</v>
      </c>
      <c r="J21" s="17">
        <v>0.32753870226269799</v>
      </c>
      <c r="K21" s="17"/>
      <c r="L21" s="17">
        <v>0.40856358430304002</v>
      </c>
      <c r="M21" s="17">
        <v>0.34418181787292101</v>
      </c>
      <c r="N21" s="17">
        <v>0.32578532787713099</v>
      </c>
      <c r="O21" s="17">
        <v>0.27507239893484198</v>
      </c>
      <c r="P21" s="17"/>
      <c r="Q21" s="17">
        <v>0.34909234498210201</v>
      </c>
      <c r="R21" s="17">
        <v>0.35466094292077499</v>
      </c>
      <c r="S21" s="17">
        <v>0.40719653796379102</v>
      </c>
      <c r="T21" s="17">
        <v>0.36458297087816</v>
      </c>
      <c r="U21" s="17">
        <v>0.32766703530513203</v>
      </c>
      <c r="V21" s="17">
        <v>0.29226639975148799</v>
      </c>
      <c r="W21" s="17">
        <v>0.34271220016987097</v>
      </c>
      <c r="X21" s="17">
        <v>0.41865896957951299</v>
      </c>
      <c r="Y21" s="17">
        <v>0.25608336684389899</v>
      </c>
      <c r="Z21" s="17"/>
      <c r="AA21" s="17">
        <v>0.263935232261856</v>
      </c>
      <c r="AB21" s="17">
        <v>0.359492585634822</v>
      </c>
      <c r="AC21" s="17">
        <v>0.412758704321398</v>
      </c>
      <c r="AD21" s="17">
        <v>0.39693410622626202</v>
      </c>
      <c r="AE21" s="17">
        <v>0.45718861352526302</v>
      </c>
      <c r="AF21" s="17"/>
      <c r="AG21" s="17">
        <v>0.35505288728469098</v>
      </c>
      <c r="AH21" s="17">
        <v>0.32333685997276401</v>
      </c>
      <c r="AI21" s="17"/>
      <c r="AJ21" s="17">
        <v>0.379420814115352</v>
      </c>
      <c r="AK21" s="17">
        <v>0.38127727525861499</v>
      </c>
      <c r="AL21" s="17">
        <v>0.31707518038888399</v>
      </c>
      <c r="AM21" s="17">
        <v>0.28221223741017099</v>
      </c>
      <c r="AN21" s="17"/>
      <c r="AO21" s="17">
        <v>0.35953426489573898</v>
      </c>
      <c r="AP21" s="17">
        <v>0.302509142636668</v>
      </c>
      <c r="AQ21" s="17">
        <v>0.34805288118273597</v>
      </c>
      <c r="AR21" s="17"/>
      <c r="AS21" s="17">
        <v>0.35608183502162899</v>
      </c>
      <c r="AT21" s="17">
        <v>0.347304711358847</v>
      </c>
      <c r="AU21" s="17">
        <v>0.41504383304001002</v>
      </c>
      <c r="AV21" s="17">
        <v>0.30433164835938997</v>
      </c>
      <c r="AW21" s="17">
        <v>0.24888126702643501</v>
      </c>
      <c r="AX21" s="17"/>
      <c r="AY21" s="17">
        <v>0.312112150888461</v>
      </c>
      <c r="AZ21" s="17">
        <v>0.36454100847290799</v>
      </c>
      <c r="BA21" s="17">
        <v>0.41203552516081898</v>
      </c>
    </row>
    <row r="22" spans="2:53" ht="72.5" x14ac:dyDescent="0.35">
      <c r="B22" s="18" t="s">
        <v>111</v>
      </c>
      <c r="C22" s="17">
        <v>0.31895885763270998</v>
      </c>
      <c r="D22" s="17">
        <v>0.29753508920980398</v>
      </c>
      <c r="E22" s="17">
        <v>0.34036152156854399</v>
      </c>
      <c r="F22" s="17"/>
      <c r="G22" s="17">
        <v>0.32823052580141299</v>
      </c>
      <c r="H22" s="17">
        <v>0.31990336025851002</v>
      </c>
      <c r="I22" s="17">
        <v>0.32165239131679702</v>
      </c>
      <c r="J22" s="17">
        <v>0.29616188808038102</v>
      </c>
      <c r="K22" s="17"/>
      <c r="L22" s="17">
        <v>0.37923916507567901</v>
      </c>
      <c r="M22" s="17">
        <v>0.34619996546252801</v>
      </c>
      <c r="N22" s="17">
        <v>0.22516650158889001</v>
      </c>
      <c r="O22" s="17">
        <v>0.30933848220038501</v>
      </c>
      <c r="P22" s="17"/>
      <c r="Q22" s="17">
        <v>0.30591961426395697</v>
      </c>
      <c r="R22" s="17">
        <v>0.28101171036838601</v>
      </c>
      <c r="S22" s="17">
        <v>0.38627196008071901</v>
      </c>
      <c r="T22" s="17">
        <v>0.33803997701184502</v>
      </c>
      <c r="U22" s="17">
        <v>0.35008870005237303</v>
      </c>
      <c r="V22" s="17">
        <v>0.29958854519204398</v>
      </c>
      <c r="W22" s="17">
        <v>0.33096311689588898</v>
      </c>
      <c r="X22" s="17">
        <v>0.32938366643571998</v>
      </c>
      <c r="Y22" s="17">
        <v>0.29930801618404002</v>
      </c>
      <c r="Z22" s="17"/>
      <c r="AA22" s="17">
        <v>0.24900869226749001</v>
      </c>
      <c r="AB22" s="17">
        <v>0.307524073023901</v>
      </c>
      <c r="AC22" s="17">
        <v>0.37848265535005798</v>
      </c>
      <c r="AD22" s="17">
        <v>0.32752491712710802</v>
      </c>
      <c r="AE22" s="17">
        <v>0.37281182586752498</v>
      </c>
      <c r="AF22" s="17"/>
      <c r="AG22" s="17">
        <v>0.31007758721901202</v>
      </c>
      <c r="AH22" s="17">
        <v>0.32866719764090502</v>
      </c>
      <c r="AI22" s="17"/>
      <c r="AJ22" s="17">
        <v>0.37781984783996803</v>
      </c>
      <c r="AK22" s="17">
        <v>0.33508581053533099</v>
      </c>
      <c r="AL22" s="17">
        <v>0.28113267840968897</v>
      </c>
      <c r="AM22" s="17">
        <v>0.28418946303540499</v>
      </c>
      <c r="AN22" s="17"/>
      <c r="AO22" s="17">
        <v>0.39260512400467401</v>
      </c>
      <c r="AP22" s="17">
        <v>0.28117526070992599</v>
      </c>
      <c r="AQ22" s="17">
        <v>0.301405232166228</v>
      </c>
      <c r="AR22" s="17"/>
      <c r="AS22" s="17">
        <v>0.29746013666236398</v>
      </c>
      <c r="AT22" s="17">
        <v>0.34910868792779898</v>
      </c>
      <c r="AU22" s="17">
        <v>0.49149051634921798</v>
      </c>
      <c r="AV22" s="17">
        <v>0.30251710839222001</v>
      </c>
      <c r="AW22" s="17">
        <v>0.204545932491285</v>
      </c>
      <c r="AX22" s="17"/>
      <c r="AY22" s="17">
        <v>0.267468805058238</v>
      </c>
      <c r="AZ22" s="17">
        <v>0.331941552623224</v>
      </c>
      <c r="BA22" s="17">
        <v>0.49015136601381298</v>
      </c>
    </row>
    <row r="23" spans="2:53" x14ac:dyDescent="0.35">
      <c r="B23" s="18" t="s">
        <v>82</v>
      </c>
      <c r="C23" s="17">
        <v>2.83759597794577E-3</v>
      </c>
      <c r="D23" s="17">
        <v>1.94041305199537E-3</v>
      </c>
      <c r="E23" s="17">
        <v>3.7338950918100401E-3</v>
      </c>
      <c r="F23" s="17"/>
      <c r="G23" s="17">
        <v>0</v>
      </c>
      <c r="H23" s="17">
        <v>6.3912299375534403E-3</v>
      </c>
      <c r="I23" s="17">
        <v>0</v>
      </c>
      <c r="J23" s="17">
        <v>0</v>
      </c>
      <c r="K23" s="17"/>
      <c r="L23" s="17">
        <v>3.7476488125416699E-3</v>
      </c>
      <c r="M23" s="17">
        <v>3.7334544046916099E-3</v>
      </c>
      <c r="N23" s="17">
        <v>0</v>
      </c>
      <c r="O23" s="17">
        <v>3.4314809972705801E-3</v>
      </c>
      <c r="P23" s="17"/>
      <c r="Q23" s="17">
        <v>0</v>
      </c>
      <c r="R23" s="17">
        <v>6.2619875745515696E-3</v>
      </c>
      <c r="S23" s="17">
        <v>0</v>
      </c>
      <c r="T23" s="17">
        <v>0</v>
      </c>
      <c r="U23" s="17">
        <v>1.19083319701622E-2</v>
      </c>
      <c r="V23" s="17">
        <v>0</v>
      </c>
      <c r="W23" s="17">
        <v>9.0305318918325606E-3</v>
      </c>
      <c r="X23" s="17">
        <v>0</v>
      </c>
      <c r="Y23" s="17">
        <v>0</v>
      </c>
      <c r="Z23" s="17"/>
      <c r="AA23" s="17">
        <v>0</v>
      </c>
      <c r="AB23" s="17">
        <v>7.06712551985203E-3</v>
      </c>
      <c r="AC23" s="17">
        <v>3.9650294809372997E-3</v>
      </c>
      <c r="AD23" s="17">
        <v>0</v>
      </c>
      <c r="AE23" s="17">
        <v>0</v>
      </c>
      <c r="AF23" s="17"/>
      <c r="AG23" s="17">
        <v>0</v>
      </c>
      <c r="AH23" s="17">
        <v>5.9394434926092702E-3</v>
      </c>
      <c r="AI23" s="17"/>
      <c r="AJ23" s="17">
        <v>8.6041868535163008E-3</v>
      </c>
      <c r="AK23" s="17">
        <v>0</v>
      </c>
      <c r="AL23" s="17">
        <v>3.6485087600336098E-3</v>
      </c>
      <c r="AM23" s="17">
        <v>0</v>
      </c>
      <c r="AN23" s="17"/>
      <c r="AO23" s="17">
        <v>0</v>
      </c>
      <c r="AP23" s="17">
        <v>4.3292147643915696E-3</v>
      </c>
      <c r="AQ23" s="17">
        <v>3.61828448343677E-3</v>
      </c>
      <c r="AR23" s="17"/>
      <c r="AS23" s="17">
        <v>3.1686573244014801E-3</v>
      </c>
      <c r="AT23" s="17">
        <v>0</v>
      </c>
      <c r="AU23" s="17">
        <v>0</v>
      </c>
      <c r="AV23" s="17">
        <v>0</v>
      </c>
      <c r="AW23" s="17">
        <v>5.9265849482427599E-3</v>
      </c>
      <c r="AX23" s="17"/>
      <c r="AY23" s="17">
        <v>0</v>
      </c>
      <c r="AZ23" s="17">
        <v>1.75913149316563E-3</v>
      </c>
      <c r="BA23" s="17">
        <v>1.1485767604530401E-2</v>
      </c>
    </row>
    <row r="24" spans="2:53" x14ac:dyDescent="0.35">
      <c r="B24" s="18" t="s">
        <v>112</v>
      </c>
      <c r="C24" s="19">
        <v>1.55111479071957E-2</v>
      </c>
      <c r="D24" s="19">
        <v>1.6076364794752201E-2</v>
      </c>
      <c r="E24" s="19">
        <v>1.49464878130223E-2</v>
      </c>
      <c r="F24" s="19"/>
      <c r="G24" s="19">
        <v>2.59296893174173E-2</v>
      </c>
      <c r="H24" s="19">
        <v>1.4395614390731599E-2</v>
      </c>
      <c r="I24" s="19">
        <v>1.39639285398505E-2</v>
      </c>
      <c r="J24" s="19">
        <v>1.32153872451687E-2</v>
      </c>
      <c r="K24" s="19"/>
      <c r="L24" s="19">
        <v>1.0313278985553301E-2</v>
      </c>
      <c r="M24" s="19">
        <v>9.1796593044204903E-3</v>
      </c>
      <c r="N24" s="19">
        <v>2.2116825264992299E-2</v>
      </c>
      <c r="O24" s="19">
        <v>2.1958643006223699E-2</v>
      </c>
      <c r="P24" s="19"/>
      <c r="Q24" s="19">
        <v>1.55308089462827E-2</v>
      </c>
      <c r="R24" s="19">
        <v>1.6747602389001501E-2</v>
      </c>
      <c r="S24" s="19">
        <v>1.0287564909441599E-2</v>
      </c>
      <c r="T24" s="19">
        <v>1.0086717964345999E-2</v>
      </c>
      <c r="U24" s="19">
        <v>1.14864684650446E-2</v>
      </c>
      <c r="V24" s="19">
        <v>2.3822146835793302E-2</v>
      </c>
      <c r="W24" s="19">
        <v>1.9642163163476702E-2</v>
      </c>
      <c r="X24" s="19">
        <v>0</v>
      </c>
      <c r="Y24" s="19">
        <v>2.0964943014658299E-2</v>
      </c>
      <c r="Z24" s="19"/>
      <c r="AA24" s="19">
        <v>1.3337131128569201E-2</v>
      </c>
      <c r="AB24" s="19">
        <v>1.50755339197459E-2</v>
      </c>
      <c r="AC24" s="19">
        <v>1.0966063185835101E-2</v>
      </c>
      <c r="AD24" s="19">
        <v>1.4946170383217799E-2</v>
      </c>
      <c r="AE24" s="19">
        <v>0</v>
      </c>
      <c r="AF24" s="19"/>
      <c r="AG24" s="19">
        <v>1.7442178422834301E-2</v>
      </c>
      <c r="AH24" s="19">
        <v>1.3400289894911399E-2</v>
      </c>
      <c r="AI24" s="19"/>
      <c r="AJ24" s="19">
        <v>3.8069754510678001E-3</v>
      </c>
      <c r="AK24" s="19">
        <v>3.8095169978558802E-2</v>
      </c>
      <c r="AL24" s="19">
        <v>8.0234319594540797E-3</v>
      </c>
      <c r="AM24" s="19">
        <v>8.8851443159278995E-3</v>
      </c>
      <c r="AN24" s="19"/>
      <c r="AO24" s="19">
        <v>1.47078898495746E-2</v>
      </c>
      <c r="AP24" s="19">
        <v>1.62357530651113E-2</v>
      </c>
      <c r="AQ24" s="19">
        <v>1.58451886095257E-2</v>
      </c>
      <c r="AR24" s="19"/>
      <c r="AS24" s="19">
        <v>9.8946306964271692E-3</v>
      </c>
      <c r="AT24" s="19">
        <v>1.5803234386665699E-2</v>
      </c>
      <c r="AU24" s="19">
        <v>0</v>
      </c>
      <c r="AV24" s="19">
        <v>0</v>
      </c>
      <c r="AW24" s="19">
        <v>1.8752214177249E-2</v>
      </c>
      <c r="AX24" s="19"/>
      <c r="AY24" s="19">
        <v>4.5426207014965499E-3</v>
      </c>
      <c r="AZ24" s="19">
        <v>1.6985892432590199E-2</v>
      </c>
      <c r="BA24" s="19">
        <v>0</v>
      </c>
    </row>
    <row r="25" spans="2:53" x14ac:dyDescent="0.35">
      <c r="B25" s="16"/>
    </row>
    <row r="26" spans="2:53" x14ac:dyDescent="0.35">
      <c r="B26" t="s">
        <v>85</v>
      </c>
    </row>
    <row r="27" spans="2:53" x14ac:dyDescent="0.35">
      <c r="B27" t="s">
        <v>86</v>
      </c>
    </row>
    <row r="29" spans="2:53" x14ac:dyDescent="0.35">
      <c r="B2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A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982</v>
      </c>
      <c r="D7" s="10">
        <v>479</v>
      </c>
      <c r="E7" s="10">
        <v>503</v>
      </c>
      <c r="F7" s="10"/>
      <c r="G7" s="10">
        <v>119</v>
      </c>
      <c r="H7" s="10">
        <v>440</v>
      </c>
      <c r="I7" s="10">
        <v>319</v>
      </c>
      <c r="J7" s="10">
        <v>104</v>
      </c>
      <c r="K7" s="10"/>
      <c r="L7" s="10">
        <v>263</v>
      </c>
      <c r="M7" s="10">
        <v>237</v>
      </c>
      <c r="N7" s="10">
        <v>224</v>
      </c>
      <c r="O7" s="10">
        <v>257</v>
      </c>
      <c r="P7" s="10"/>
      <c r="Q7" s="10">
        <v>130</v>
      </c>
      <c r="R7" s="10">
        <v>171</v>
      </c>
      <c r="S7" s="10">
        <v>95</v>
      </c>
      <c r="T7" s="10">
        <v>92</v>
      </c>
      <c r="U7" s="10">
        <v>81</v>
      </c>
      <c r="V7" s="10">
        <v>120</v>
      </c>
      <c r="W7" s="10">
        <v>100</v>
      </c>
      <c r="X7" s="10">
        <v>58</v>
      </c>
      <c r="Y7" s="10">
        <v>135</v>
      </c>
      <c r="Z7" s="10"/>
      <c r="AA7" s="10">
        <v>261</v>
      </c>
      <c r="AB7" s="10">
        <v>259</v>
      </c>
      <c r="AC7" s="10">
        <v>237</v>
      </c>
      <c r="AD7" s="10">
        <v>108</v>
      </c>
      <c r="AE7" s="10">
        <v>14</v>
      </c>
      <c r="AF7" s="10"/>
      <c r="AG7" s="10">
        <v>518</v>
      </c>
      <c r="AH7" s="10">
        <v>464</v>
      </c>
      <c r="AI7" s="10"/>
      <c r="AJ7" s="10">
        <v>225</v>
      </c>
      <c r="AK7" s="10">
        <v>262</v>
      </c>
      <c r="AL7" s="10">
        <v>233</v>
      </c>
      <c r="AM7" s="10">
        <v>262</v>
      </c>
      <c r="AN7" s="10"/>
      <c r="AO7" s="10">
        <v>247</v>
      </c>
      <c r="AP7" s="10">
        <v>222</v>
      </c>
      <c r="AQ7" s="10">
        <v>504</v>
      </c>
      <c r="AR7" s="10"/>
      <c r="AS7" s="10">
        <v>315</v>
      </c>
      <c r="AT7" s="10">
        <v>347</v>
      </c>
      <c r="AU7" s="10">
        <v>67</v>
      </c>
      <c r="AV7" s="10">
        <v>12</v>
      </c>
      <c r="AW7" s="10">
        <v>161</v>
      </c>
      <c r="AX7" s="10"/>
      <c r="AY7" s="10">
        <v>187</v>
      </c>
      <c r="AZ7" s="10">
        <v>473</v>
      </c>
      <c r="BA7" s="10">
        <v>86</v>
      </c>
    </row>
    <row r="8" spans="2:53" ht="30" customHeight="1" x14ac:dyDescent="0.35">
      <c r="B8" s="11" t="s">
        <v>20</v>
      </c>
      <c r="C8" s="11">
        <v>983</v>
      </c>
      <c r="D8" s="11">
        <v>491</v>
      </c>
      <c r="E8" s="11">
        <v>491</v>
      </c>
      <c r="F8" s="11"/>
      <c r="G8" s="11">
        <v>117</v>
      </c>
      <c r="H8" s="11">
        <v>435</v>
      </c>
      <c r="I8" s="11">
        <v>326</v>
      </c>
      <c r="J8" s="11">
        <v>105</v>
      </c>
      <c r="K8" s="11"/>
      <c r="L8" s="11">
        <v>266</v>
      </c>
      <c r="M8" s="11">
        <v>257</v>
      </c>
      <c r="N8" s="11">
        <v>215</v>
      </c>
      <c r="O8" s="11">
        <v>244</v>
      </c>
      <c r="P8" s="11"/>
      <c r="Q8" s="11">
        <v>168</v>
      </c>
      <c r="R8" s="11">
        <v>151</v>
      </c>
      <c r="S8" s="11">
        <v>94</v>
      </c>
      <c r="T8" s="11">
        <v>109</v>
      </c>
      <c r="U8" s="11">
        <v>83</v>
      </c>
      <c r="V8" s="11">
        <v>107</v>
      </c>
      <c r="W8" s="11">
        <v>92</v>
      </c>
      <c r="X8" s="11">
        <v>50</v>
      </c>
      <c r="Y8" s="11">
        <v>127</v>
      </c>
      <c r="Z8" s="11"/>
      <c r="AA8" s="11">
        <v>252</v>
      </c>
      <c r="AB8" s="11">
        <v>259</v>
      </c>
      <c r="AC8" s="11">
        <v>241</v>
      </c>
      <c r="AD8" s="11">
        <v>113</v>
      </c>
      <c r="AE8" s="11">
        <v>14</v>
      </c>
      <c r="AF8" s="11"/>
      <c r="AG8" s="11">
        <v>514</v>
      </c>
      <c r="AH8" s="11">
        <v>469</v>
      </c>
      <c r="AI8" s="11"/>
      <c r="AJ8" s="11">
        <v>228</v>
      </c>
      <c r="AK8" s="11">
        <v>264</v>
      </c>
      <c r="AL8" s="11">
        <v>232</v>
      </c>
      <c r="AM8" s="11">
        <v>259</v>
      </c>
      <c r="AN8" s="11"/>
      <c r="AO8" s="11">
        <v>248</v>
      </c>
      <c r="AP8" s="11">
        <v>220</v>
      </c>
      <c r="AQ8" s="11">
        <v>507</v>
      </c>
      <c r="AR8" s="11"/>
      <c r="AS8" s="11">
        <v>315</v>
      </c>
      <c r="AT8" s="11">
        <v>350</v>
      </c>
      <c r="AU8" s="11">
        <v>68</v>
      </c>
      <c r="AV8" s="11">
        <v>11</v>
      </c>
      <c r="AW8" s="11">
        <v>160</v>
      </c>
      <c r="AX8" s="11"/>
      <c r="AY8" s="11">
        <v>188</v>
      </c>
      <c r="AZ8" s="11">
        <v>479</v>
      </c>
      <c r="BA8" s="11">
        <v>87</v>
      </c>
    </row>
    <row r="9" spans="2:53" ht="58" x14ac:dyDescent="0.35">
      <c r="B9" s="18" t="s">
        <v>98</v>
      </c>
      <c r="C9" s="17">
        <v>0.45854518514012599</v>
      </c>
      <c r="D9" s="17">
        <v>0.47830296266998301</v>
      </c>
      <c r="E9" s="17">
        <v>0.438793523148023</v>
      </c>
      <c r="F9" s="17"/>
      <c r="G9" s="17">
        <v>0.33748868580123798</v>
      </c>
      <c r="H9" s="17">
        <v>0.42719869846026098</v>
      </c>
      <c r="I9" s="17">
        <v>0.51058884095791801</v>
      </c>
      <c r="J9" s="17">
        <v>0.56201184734578702</v>
      </c>
      <c r="K9" s="17"/>
      <c r="L9" s="17">
        <v>0.49805345884811197</v>
      </c>
      <c r="M9" s="17">
        <v>0.51911961003214002</v>
      </c>
      <c r="N9" s="17">
        <v>0.42002135651815098</v>
      </c>
      <c r="O9" s="17">
        <v>0.38336893898868502</v>
      </c>
      <c r="P9" s="17"/>
      <c r="Q9" s="17">
        <v>0.43360931524324398</v>
      </c>
      <c r="R9" s="17">
        <v>0.47739060188287002</v>
      </c>
      <c r="S9" s="17">
        <v>0.48635147671178602</v>
      </c>
      <c r="T9" s="17">
        <v>0.40949444928769901</v>
      </c>
      <c r="U9" s="17">
        <v>0.41679135227062097</v>
      </c>
      <c r="V9" s="17">
        <v>0.47446716210144502</v>
      </c>
      <c r="W9" s="17">
        <v>0.48916522980674598</v>
      </c>
      <c r="X9" s="17">
        <v>0.44717475730869299</v>
      </c>
      <c r="Y9" s="17">
        <v>0.48659087120080502</v>
      </c>
      <c r="Z9" s="17"/>
      <c r="AA9" s="17">
        <v>0.42103829425602701</v>
      </c>
      <c r="AB9" s="17">
        <v>0.44981422119541498</v>
      </c>
      <c r="AC9" s="17">
        <v>0.516638795230419</v>
      </c>
      <c r="AD9" s="17">
        <v>0.47788367305281598</v>
      </c>
      <c r="AE9" s="17">
        <v>0.43849637334663899</v>
      </c>
      <c r="AF9" s="17"/>
      <c r="AG9" s="17">
        <v>0.43336435738899698</v>
      </c>
      <c r="AH9" s="17">
        <v>0.48612424290464501</v>
      </c>
      <c r="AI9" s="17"/>
      <c r="AJ9" s="17">
        <v>0.44662123594748199</v>
      </c>
      <c r="AK9" s="17">
        <v>0.44151547206186897</v>
      </c>
      <c r="AL9" s="17">
        <v>0.46760161767497299</v>
      </c>
      <c r="AM9" s="17">
        <v>0.47822421722479802</v>
      </c>
      <c r="AN9" s="17"/>
      <c r="AO9" s="17">
        <v>0.40519966716154299</v>
      </c>
      <c r="AP9" s="17">
        <v>0.382629857940812</v>
      </c>
      <c r="AQ9" s="17">
        <v>0.52177242655268397</v>
      </c>
      <c r="AR9" s="17"/>
      <c r="AS9" s="17">
        <v>0.529621418904756</v>
      </c>
      <c r="AT9" s="17">
        <v>0.42893548418442001</v>
      </c>
      <c r="AU9" s="17">
        <v>0.39831070460124701</v>
      </c>
      <c r="AV9" s="17">
        <v>0.26620034160102002</v>
      </c>
      <c r="AW9" s="17">
        <v>0.431392026106237</v>
      </c>
      <c r="AX9" s="17"/>
      <c r="AY9" s="17">
        <v>0.54061539699690897</v>
      </c>
      <c r="AZ9" s="17">
        <v>0.45909413716499498</v>
      </c>
      <c r="BA9" s="17">
        <v>0.424437466536222</v>
      </c>
    </row>
    <row r="10" spans="2:53" ht="29" x14ac:dyDescent="0.35">
      <c r="B10" s="18" t="s">
        <v>99</v>
      </c>
      <c r="C10" s="17">
        <v>0.26780636815064801</v>
      </c>
      <c r="D10" s="17">
        <v>0.183378957454613</v>
      </c>
      <c r="E10" s="17">
        <v>0.35220764640254199</v>
      </c>
      <c r="F10" s="17"/>
      <c r="G10" s="17">
        <v>0.41453931624429002</v>
      </c>
      <c r="H10" s="17">
        <v>0.26996808594197103</v>
      </c>
      <c r="I10" s="17">
        <v>0.248309865326934</v>
      </c>
      <c r="J10" s="17">
        <v>0.15574939367874299</v>
      </c>
      <c r="K10" s="17"/>
      <c r="L10" s="17">
        <v>0.23739548943727501</v>
      </c>
      <c r="M10" s="17">
        <v>0.223393886275292</v>
      </c>
      <c r="N10" s="17">
        <v>0.31053523201505701</v>
      </c>
      <c r="O10" s="17">
        <v>0.31118364445652202</v>
      </c>
      <c r="P10" s="17"/>
      <c r="Q10" s="17">
        <v>0.24442443077398901</v>
      </c>
      <c r="R10" s="17">
        <v>0.24338360683896201</v>
      </c>
      <c r="S10" s="17">
        <v>0.38106135347940701</v>
      </c>
      <c r="T10" s="17">
        <v>0.30316354565720899</v>
      </c>
      <c r="U10" s="17">
        <v>0.23593519916268499</v>
      </c>
      <c r="V10" s="17">
        <v>0.26474521791616701</v>
      </c>
      <c r="W10" s="17">
        <v>0.28600068064034001</v>
      </c>
      <c r="X10" s="17">
        <v>0.23414535644954801</v>
      </c>
      <c r="Y10" s="17">
        <v>0.23733236405460201</v>
      </c>
      <c r="Z10" s="17"/>
      <c r="AA10" s="17">
        <v>0.34679062993211701</v>
      </c>
      <c r="AB10" s="17">
        <v>0.27957803999810898</v>
      </c>
      <c r="AC10" s="17">
        <v>0.22473120445515099</v>
      </c>
      <c r="AD10" s="17">
        <v>0.23642832380192499</v>
      </c>
      <c r="AE10" s="17">
        <v>9.6115367191568393E-2</v>
      </c>
      <c r="AF10" s="17"/>
      <c r="AG10" s="17">
        <v>0.263832008021535</v>
      </c>
      <c r="AH10" s="17">
        <v>0.27215924759770599</v>
      </c>
      <c r="AI10" s="17"/>
      <c r="AJ10" s="17">
        <v>0.29358152283288302</v>
      </c>
      <c r="AK10" s="17">
        <v>0.30133940219160998</v>
      </c>
      <c r="AL10" s="17">
        <v>0.26416860658171398</v>
      </c>
      <c r="AM10" s="17">
        <v>0.21430691741362501</v>
      </c>
      <c r="AN10" s="17"/>
      <c r="AO10" s="17">
        <v>0.341304073673458</v>
      </c>
      <c r="AP10" s="17">
        <v>0.30993195404589502</v>
      </c>
      <c r="AQ10" s="17">
        <v>0.216404132435178</v>
      </c>
      <c r="AR10" s="17"/>
      <c r="AS10" s="17">
        <v>0.21512215285498201</v>
      </c>
      <c r="AT10" s="17">
        <v>0.313480374517079</v>
      </c>
      <c r="AU10" s="17">
        <v>0.18158862721108299</v>
      </c>
      <c r="AV10" s="17">
        <v>0.52776253399115303</v>
      </c>
      <c r="AW10" s="17">
        <v>0.27757095485668698</v>
      </c>
      <c r="AX10" s="17"/>
      <c r="AY10" s="17">
        <v>0.197840248552937</v>
      </c>
      <c r="AZ10" s="17">
        <v>0.30259087243009197</v>
      </c>
      <c r="BA10" s="17">
        <v>0.214442004796046</v>
      </c>
    </row>
    <row r="11" spans="2:53" ht="29" x14ac:dyDescent="0.35">
      <c r="B11" s="18" t="s">
        <v>100</v>
      </c>
      <c r="C11" s="17">
        <v>0.23331777595550501</v>
      </c>
      <c r="D11" s="17">
        <v>0.23353964289804799</v>
      </c>
      <c r="E11" s="17">
        <v>0.23309597768645901</v>
      </c>
      <c r="F11" s="17"/>
      <c r="G11" s="17">
        <v>0.20835458681753299</v>
      </c>
      <c r="H11" s="17">
        <v>0.247971884534361</v>
      </c>
      <c r="I11" s="17">
        <v>0.24814031642696199</v>
      </c>
      <c r="J11" s="17">
        <v>0.15430095190256601</v>
      </c>
      <c r="K11" s="17"/>
      <c r="L11" s="17">
        <v>0.266461834366435</v>
      </c>
      <c r="M11" s="17">
        <v>0.24104560456992799</v>
      </c>
      <c r="N11" s="17">
        <v>0.203600179149585</v>
      </c>
      <c r="O11" s="17">
        <v>0.21205895656903301</v>
      </c>
      <c r="P11" s="17"/>
      <c r="Q11" s="17">
        <v>0.23902795188981399</v>
      </c>
      <c r="R11" s="17">
        <v>0.23456129376547799</v>
      </c>
      <c r="S11" s="17">
        <v>0.217356937275753</v>
      </c>
      <c r="T11" s="17">
        <v>0.17544618943236301</v>
      </c>
      <c r="U11" s="17">
        <v>0.35879326324711802</v>
      </c>
      <c r="V11" s="17">
        <v>0.24968964491427001</v>
      </c>
      <c r="W11" s="17">
        <v>0.30423769677044199</v>
      </c>
      <c r="X11" s="17">
        <v>0.21190988982165501</v>
      </c>
      <c r="Y11" s="17">
        <v>0.146919931893499</v>
      </c>
      <c r="Z11" s="17"/>
      <c r="AA11" s="17">
        <v>0.212479637406502</v>
      </c>
      <c r="AB11" s="17">
        <v>0.21160140088749099</v>
      </c>
      <c r="AC11" s="17">
        <v>0.27885075172891</v>
      </c>
      <c r="AD11" s="17">
        <v>0.23044757563534399</v>
      </c>
      <c r="AE11" s="17">
        <v>0.16057118548432001</v>
      </c>
      <c r="AF11" s="17"/>
      <c r="AG11" s="17">
        <v>0.251320044485081</v>
      </c>
      <c r="AH11" s="17">
        <v>0.21360096566727699</v>
      </c>
      <c r="AI11" s="17"/>
      <c r="AJ11" s="17">
        <v>0.30715551425189203</v>
      </c>
      <c r="AK11" s="17">
        <v>0.222413961307319</v>
      </c>
      <c r="AL11" s="17">
        <v>0.212665466974645</v>
      </c>
      <c r="AM11" s="17">
        <v>0.19808128260838401</v>
      </c>
      <c r="AN11" s="17"/>
      <c r="AO11" s="17">
        <v>0.28487078386901499</v>
      </c>
      <c r="AP11" s="17">
        <v>0.21585089878893399</v>
      </c>
      <c r="AQ11" s="17">
        <v>0.21614593466775101</v>
      </c>
      <c r="AR11" s="17"/>
      <c r="AS11" s="17">
        <v>0.265157982264282</v>
      </c>
      <c r="AT11" s="17">
        <v>0.23193750343310601</v>
      </c>
      <c r="AU11" s="17">
        <v>0.235320237029816</v>
      </c>
      <c r="AV11" s="17">
        <v>0.23731249386991901</v>
      </c>
      <c r="AW11" s="17">
        <v>0.18478861745880601</v>
      </c>
      <c r="AX11" s="17"/>
      <c r="AY11" s="17">
        <v>0.23875480611657701</v>
      </c>
      <c r="AZ11" s="17">
        <v>0.23106285828623399</v>
      </c>
      <c r="BA11" s="17">
        <v>0.24243745917062701</v>
      </c>
    </row>
    <row r="12" spans="2:53" ht="29" x14ac:dyDescent="0.35">
      <c r="B12" s="18" t="s">
        <v>101</v>
      </c>
      <c r="C12" s="17">
        <v>0.21982168563742799</v>
      </c>
      <c r="D12" s="17">
        <v>0.213664645400368</v>
      </c>
      <c r="E12" s="17">
        <v>0.22597682011297399</v>
      </c>
      <c r="F12" s="17"/>
      <c r="G12" s="17">
        <v>0.23463577728304999</v>
      </c>
      <c r="H12" s="17">
        <v>0.18807397598208</v>
      </c>
      <c r="I12" s="17">
        <v>0.23125234753357601</v>
      </c>
      <c r="J12" s="17">
        <v>0.29956539275534</v>
      </c>
      <c r="K12" s="17"/>
      <c r="L12" s="17">
        <v>0.209199075275119</v>
      </c>
      <c r="M12" s="17">
        <v>0.22089980735108</v>
      </c>
      <c r="N12" s="17">
        <v>0.25851527160365301</v>
      </c>
      <c r="O12" s="17">
        <v>0.19702934056387</v>
      </c>
      <c r="P12" s="17"/>
      <c r="Q12" s="17">
        <v>0.241453338525737</v>
      </c>
      <c r="R12" s="17">
        <v>0.18072646023136801</v>
      </c>
      <c r="S12" s="17">
        <v>0.31419468050566801</v>
      </c>
      <c r="T12" s="17">
        <v>0.17218939639837599</v>
      </c>
      <c r="U12" s="17">
        <v>0.169290950167202</v>
      </c>
      <c r="V12" s="17">
        <v>0.208193948068155</v>
      </c>
      <c r="W12" s="17">
        <v>0.23143669009220999</v>
      </c>
      <c r="X12" s="17">
        <v>0.29284260972896298</v>
      </c>
      <c r="Y12" s="17">
        <v>0.21436696824212101</v>
      </c>
      <c r="Z12" s="17"/>
      <c r="AA12" s="17">
        <v>0.24264010433595001</v>
      </c>
      <c r="AB12" s="17">
        <v>0.21231745420274201</v>
      </c>
      <c r="AC12" s="17">
        <v>0.18953278471917701</v>
      </c>
      <c r="AD12" s="17">
        <v>0.142305545566592</v>
      </c>
      <c r="AE12" s="17">
        <v>0.309861647984846</v>
      </c>
      <c r="AF12" s="17"/>
      <c r="AG12" s="17">
        <v>0.22258175869005201</v>
      </c>
      <c r="AH12" s="17">
        <v>0.216798742352762</v>
      </c>
      <c r="AI12" s="17"/>
      <c r="AJ12" s="17">
        <v>0.21327292820250501</v>
      </c>
      <c r="AK12" s="17">
        <v>0.17972375518585801</v>
      </c>
      <c r="AL12" s="17">
        <v>0.24161315816262199</v>
      </c>
      <c r="AM12" s="17">
        <v>0.24682956251410301</v>
      </c>
      <c r="AN12" s="17"/>
      <c r="AO12" s="17">
        <v>0.225745601606685</v>
      </c>
      <c r="AP12" s="17">
        <v>0.193008225464983</v>
      </c>
      <c r="AQ12" s="17">
        <v>0.228793607397663</v>
      </c>
      <c r="AR12" s="17"/>
      <c r="AS12" s="17">
        <v>0.204904729652538</v>
      </c>
      <c r="AT12" s="17">
        <v>0.215376007371091</v>
      </c>
      <c r="AU12" s="17">
        <v>0.35436954868827403</v>
      </c>
      <c r="AV12" s="17">
        <v>0.15454998268165299</v>
      </c>
      <c r="AW12" s="17">
        <v>0.22794755184964499</v>
      </c>
      <c r="AX12" s="17"/>
      <c r="AY12" s="17">
        <v>0.19780745469806801</v>
      </c>
      <c r="AZ12" s="17">
        <v>0.21121687994117899</v>
      </c>
      <c r="BA12" s="17">
        <v>0.28638766019270701</v>
      </c>
    </row>
    <row r="13" spans="2:53" ht="29" x14ac:dyDescent="0.35">
      <c r="B13" s="18" t="s">
        <v>103</v>
      </c>
      <c r="C13" s="17">
        <v>0.20851372522998601</v>
      </c>
      <c r="D13" s="17">
        <v>0.193848213003537</v>
      </c>
      <c r="E13" s="17">
        <v>0.22317469810510501</v>
      </c>
      <c r="F13" s="17"/>
      <c r="G13" s="17">
        <v>0.21034806449186799</v>
      </c>
      <c r="H13" s="17">
        <v>0.194274783170899</v>
      </c>
      <c r="I13" s="17">
        <v>0.222489578510045</v>
      </c>
      <c r="J13" s="17">
        <v>0.22215940458396699</v>
      </c>
      <c r="K13" s="17"/>
      <c r="L13" s="17">
        <v>0.186772898675334</v>
      </c>
      <c r="M13" s="17">
        <v>0.190142478252387</v>
      </c>
      <c r="N13" s="17">
        <v>0.23717295062971899</v>
      </c>
      <c r="O13" s="17">
        <v>0.22716841403861299</v>
      </c>
      <c r="P13" s="17"/>
      <c r="Q13" s="17">
        <v>0.17057450609956001</v>
      </c>
      <c r="R13" s="17">
        <v>0.22847836256392101</v>
      </c>
      <c r="S13" s="17">
        <v>0.17904332196725201</v>
      </c>
      <c r="T13" s="17">
        <v>0.23482006170151801</v>
      </c>
      <c r="U13" s="17">
        <v>0.254137683451646</v>
      </c>
      <c r="V13" s="17">
        <v>0.199174124769043</v>
      </c>
      <c r="W13" s="17">
        <v>0.24911671519576101</v>
      </c>
      <c r="X13" s="17">
        <v>0.17137325652355201</v>
      </c>
      <c r="Y13" s="17">
        <v>0.19753623507739099</v>
      </c>
      <c r="Z13" s="17"/>
      <c r="AA13" s="17">
        <v>0.257203897836149</v>
      </c>
      <c r="AB13" s="17">
        <v>0.184940363457546</v>
      </c>
      <c r="AC13" s="17">
        <v>0.202519764191292</v>
      </c>
      <c r="AD13" s="17">
        <v>0.180380561282006</v>
      </c>
      <c r="AE13" s="17">
        <v>0</v>
      </c>
      <c r="AF13" s="17"/>
      <c r="AG13" s="17">
        <v>0.21358052111279999</v>
      </c>
      <c r="AH13" s="17">
        <v>0.20296436610191301</v>
      </c>
      <c r="AI13" s="17"/>
      <c r="AJ13" s="17">
        <v>0.18368206419362501</v>
      </c>
      <c r="AK13" s="17">
        <v>0.19367184717958999</v>
      </c>
      <c r="AL13" s="17">
        <v>0.21155432509441699</v>
      </c>
      <c r="AM13" s="17">
        <v>0.24270046472737999</v>
      </c>
      <c r="AN13" s="17"/>
      <c r="AO13" s="17">
        <v>0.20797349775124499</v>
      </c>
      <c r="AP13" s="17">
        <v>0.21934792833615199</v>
      </c>
      <c r="AQ13" s="17">
        <v>0.20058358911999999</v>
      </c>
      <c r="AR13" s="17"/>
      <c r="AS13" s="17">
        <v>0.214298357239146</v>
      </c>
      <c r="AT13" s="17">
        <v>0.20484959161669</v>
      </c>
      <c r="AU13" s="17">
        <v>0.164442338347844</v>
      </c>
      <c r="AV13" s="17">
        <v>0.14978385654069701</v>
      </c>
      <c r="AW13" s="17">
        <v>0.25035738754220699</v>
      </c>
      <c r="AX13" s="17"/>
      <c r="AY13" s="17">
        <v>0.19938732045524701</v>
      </c>
      <c r="AZ13" s="17">
        <v>0.20952832484814901</v>
      </c>
      <c r="BA13" s="17">
        <v>0.16528807087966499</v>
      </c>
    </row>
    <row r="14" spans="2:53" ht="29" x14ac:dyDescent="0.35">
      <c r="B14" s="18" t="s">
        <v>102</v>
      </c>
      <c r="C14" s="17">
        <v>0.19528009356461901</v>
      </c>
      <c r="D14" s="17">
        <v>0.24224995548449099</v>
      </c>
      <c r="E14" s="17">
        <v>0.148324770018988</v>
      </c>
      <c r="F14" s="17"/>
      <c r="G14" s="17">
        <v>0.16612001707011401</v>
      </c>
      <c r="H14" s="17">
        <v>0.202834907121826</v>
      </c>
      <c r="I14" s="17">
        <v>0.19151976708783</v>
      </c>
      <c r="J14" s="17">
        <v>0.20812273303442999</v>
      </c>
      <c r="K14" s="17"/>
      <c r="L14" s="17">
        <v>0.24807234513767101</v>
      </c>
      <c r="M14" s="17">
        <v>0.21130821501900601</v>
      </c>
      <c r="N14" s="17">
        <v>0.14413542775513499</v>
      </c>
      <c r="O14" s="17">
        <v>0.166678981901245</v>
      </c>
      <c r="P14" s="17"/>
      <c r="Q14" s="17">
        <v>0.21744583135326301</v>
      </c>
      <c r="R14" s="17">
        <v>0.21860085597814699</v>
      </c>
      <c r="S14" s="17">
        <v>0.17997631883308801</v>
      </c>
      <c r="T14" s="17">
        <v>0.15235026537462601</v>
      </c>
      <c r="U14" s="17">
        <v>0.19776382655261401</v>
      </c>
      <c r="V14" s="17">
        <v>0.15036148706407301</v>
      </c>
      <c r="W14" s="17">
        <v>0.22246281269538201</v>
      </c>
      <c r="X14" s="17">
        <v>0.17851353732254099</v>
      </c>
      <c r="Y14" s="17">
        <v>0.209360905334078</v>
      </c>
      <c r="Z14" s="17"/>
      <c r="AA14" s="17">
        <v>0.12011369286594099</v>
      </c>
      <c r="AB14" s="17">
        <v>0.164588123340521</v>
      </c>
      <c r="AC14" s="17">
        <v>0.28236014572201801</v>
      </c>
      <c r="AD14" s="17">
        <v>0.25949487556452799</v>
      </c>
      <c r="AE14" s="17">
        <v>0.23686630746016599</v>
      </c>
      <c r="AF14" s="17"/>
      <c r="AG14" s="17">
        <v>0.17900763735198999</v>
      </c>
      <c r="AH14" s="17">
        <v>0.21310234366275599</v>
      </c>
      <c r="AI14" s="17"/>
      <c r="AJ14" s="17">
        <v>0.207516007117752</v>
      </c>
      <c r="AK14" s="17">
        <v>0.16607151801355</v>
      </c>
      <c r="AL14" s="17">
        <v>0.181873502356175</v>
      </c>
      <c r="AM14" s="17">
        <v>0.226279997357417</v>
      </c>
      <c r="AN14" s="17"/>
      <c r="AO14" s="17">
        <v>0.18484753631546</v>
      </c>
      <c r="AP14" s="17">
        <v>0.208675946522838</v>
      </c>
      <c r="AQ14" s="17">
        <v>0.19237522151553799</v>
      </c>
      <c r="AR14" s="17"/>
      <c r="AS14" s="17">
        <v>0.20530978844391201</v>
      </c>
      <c r="AT14" s="17">
        <v>0.17824585491356201</v>
      </c>
      <c r="AU14" s="17">
        <v>0.28086441532503198</v>
      </c>
      <c r="AV14" s="17">
        <v>0.23514884118513801</v>
      </c>
      <c r="AW14" s="17">
        <v>0.178289112966806</v>
      </c>
      <c r="AX14" s="17"/>
      <c r="AY14" s="17">
        <v>0.20091954531505099</v>
      </c>
      <c r="AZ14" s="17">
        <v>0.17551693187909601</v>
      </c>
      <c r="BA14" s="17">
        <v>0.28359167734348201</v>
      </c>
    </row>
    <row r="15" spans="2:53" ht="29" x14ac:dyDescent="0.35">
      <c r="B15" s="18" t="s">
        <v>106</v>
      </c>
      <c r="C15" s="17">
        <v>0.174290048147308</v>
      </c>
      <c r="D15" s="17">
        <v>0.17112047988310999</v>
      </c>
      <c r="E15" s="17">
        <v>0.17745863534901801</v>
      </c>
      <c r="F15" s="17"/>
      <c r="G15" s="17">
        <v>0.232681296284032</v>
      </c>
      <c r="H15" s="17">
        <v>0.15290227156583899</v>
      </c>
      <c r="I15" s="17">
        <v>0.18533240082084099</v>
      </c>
      <c r="J15" s="17">
        <v>0.163644661653012</v>
      </c>
      <c r="K15" s="17"/>
      <c r="L15" s="17">
        <v>0.16683189746135199</v>
      </c>
      <c r="M15" s="17">
        <v>0.19865643360607199</v>
      </c>
      <c r="N15" s="17">
        <v>0.13784308631412501</v>
      </c>
      <c r="O15" s="17">
        <v>0.18966939369397801</v>
      </c>
      <c r="P15" s="17"/>
      <c r="Q15" s="17">
        <v>0.19351903895046499</v>
      </c>
      <c r="R15" s="17">
        <v>0.14039924518500599</v>
      </c>
      <c r="S15" s="17">
        <v>0.14582841357438101</v>
      </c>
      <c r="T15" s="17">
        <v>0.19553801491574699</v>
      </c>
      <c r="U15" s="17">
        <v>0.19773837924110699</v>
      </c>
      <c r="V15" s="17">
        <v>0.243259845939897</v>
      </c>
      <c r="W15" s="17">
        <v>0.14293924022444901</v>
      </c>
      <c r="X15" s="17">
        <v>0.121081320763631</v>
      </c>
      <c r="Y15" s="17">
        <v>0.162196620688249</v>
      </c>
      <c r="Z15" s="17"/>
      <c r="AA15" s="17">
        <v>0.16178565721149099</v>
      </c>
      <c r="AB15" s="17">
        <v>0.15805134962334799</v>
      </c>
      <c r="AC15" s="17">
        <v>0.20197728975864601</v>
      </c>
      <c r="AD15" s="17">
        <v>0.20336169508085</v>
      </c>
      <c r="AE15" s="17">
        <v>0.30206695011303603</v>
      </c>
      <c r="AF15" s="17"/>
      <c r="AG15" s="17">
        <v>0.18460113887641799</v>
      </c>
      <c r="AH15" s="17">
        <v>0.16299692587015899</v>
      </c>
      <c r="AI15" s="17"/>
      <c r="AJ15" s="17">
        <v>0.17009493551895</v>
      </c>
      <c r="AK15" s="17">
        <v>0.15909124208421499</v>
      </c>
      <c r="AL15" s="17">
        <v>0.179799841089789</v>
      </c>
      <c r="AM15" s="17">
        <v>0.18849853598091901</v>
      </c>
      <c r="AN15" s="17"/>
      <c r="AO15" s="17">
        <v>0.17653009786891899</v>
      </c>
      <c r="AP15" s="17">
        <v>0.15516533494981</v>
      </c>
      <c r="AQ15" s="17">
        <v>0.18061958503718301</v>
      </c>
      <c r="AR15" s="17"/>
      <c r="AS15" s="17">
        <v>0.16394614009057401</v>
      </c>
      <c r="AT15" s="17">
        <v>0.19781943046577799</v>
      </c>
      <c r="AU15" s="17">
        <v>0.22252077440265899</v>
      </c>
      <c r="AV15" s="17">
        <v>8.4992754764215903E-2</v>
      </c>
      <c r="AW15" s="17">
        <v>0.143079447042463</v>
      </c>
      <c r="AX15" s="17"/>
      <c r="AY15" s="17">
        <v>0.153840718342583</v>
      </c>
      <c r="AZ15" s="17">
        <v>0.18949209692604899</v>
      </c>
      <c r="BA15" s="17">
        <v>0.17395261084754801</v>
      </c>
    </row>
    <row r="16" spans="2:53" ht="29" x14ac:dyDescent="0.35">
      <c r="B16" s="18" t="s">
        <v>105</v>
      </c>
      <c r="C16" s="17">
        <v>0.122053400435213</v>
      </c>
      <c r="D16" s="17">
        <v>0.13569016245552301</v>
      </c>
      <c r="E16" s="17">
        <v>0.108420859341718</v>
      </c>
      <c r="F16" s="17"/>
      <c r="G16" s="17">
        <v>6.7872213703849799E-2</v>
      </c>
      <c r="H16" s="17">
        <v>9.4738885394107394E-2</v>
      </c>
      <c r="I16" s="17">
        <v>0.16605930842438399</v>
      </c>
      <c r="J16" s="17">
        <v>0.159169807500365</v>
      </c>
      <c r="K16" s="17"/>
      <c r="L16" s="17">
        <v>0.14256799766953901</v>
      </c>
      <c r="M16" s="17">
        <v>0.142794939426483</v>
      </c>
      <c r="N16" s="17">
        <v>9.6651788187856996E-2</v>
      </c>
      <c r="O16" s="17">
        <v>9.6617953417301103E-2</v>
      </c>
      <c r="P16" s="17"/>
      <c r="Q16" s="17">
        <v>0.13906170236307699</v>
      </c>
      <c r="R16" s="17">
        <v>0.136912550089973</v>
      </c>
      <c r="S16" s="17">
        <v>7.44382998623805E-2</v>
      </c>
      <c r="T16" s="17">
        <v>0.131925403292732</v>
      </c>
      <c r="U16" s="17">
        <v>0.111139853153827</v>
      </c>
      <c r="V16" s="17">
        <v>5.8446013578565603E-2</v>
      </c>
      <c r="W16" s="17">
        <v>0.103749851390151</v>
      </c>
      <c r="X16" s="17">
        <v>0.15190218087360299</v>
      </c>
      <c r="Y16" s="17">
        <v>0.17090379712588499</v>
      </c>
      <c r="Z16" s="17"/>
      <c r="AA16" s="17">
        <v>0.10930804028796499</v>
      </c>
      <c r="AB16" s="17">
        <v>0.15075424879815399</v>
      </c>
      <c r="AC16" s="17">
        <v>0.10335117872716799</v>
      </c>
      <c r="AD16" s="17">
        <v>0.10304045123253</v>
      </c>
      <c r="AE16" s="17">
        <v>0.37085159203038498</v>
      </c>
      <c r="AF16" s="17"/>
      <c r="AG16" s="17">
        <v>0.118996877010191</v>
      </c>
      <c r="AH16" s="17">
        <v>0.12540102811967299</v>
      </c>
      <c r="AI16" s="17"/>
      <c r="AJ16" s="17">
        <v>6.9478319478055994E-2</v>
      </c>
      <c r="AK16" s="17">
        <v>7.7746536400121802E-2</v>
      </c>
      <c r="AL16" s="17">
        <v>0.131390066107197</v>
      </c>
      <c r="AM16" s="17">
        <v>0.20494442212137401</v>
      </c>
      <c r="AN16" s="17"/>
      <c r="AO16" s="17">
        <v>8.0897223791474904E-2</v>
      </c>
      <c r="AP16" s="17">
        <v>0.117487922378936</v>
      </c>
      <c r="AQ16" s="17">
        <v>0.14420210046856499</v>
      </c>
      <c r="AR16" s="17"/>
      <c r="AS16" s="17">
        <v>0.13591736733979501</v>
      </c>
      <c r="AT16" s="17">
        <v>0.106773973861365</v>
      </c>
      <c r="AU16" s="17">
        <v>0.140476608663166</v>
      </c>
      <c r="AV16" s="17">
        <v>0.232135526195935</v>
      </c>
      <c r="AW16" s="17">
        <v>0.13140696252784201</v>
      </c>
      <c r="AX16" s="17"/>
      <c r="AY16" s="17">
        <v>0.17112475105727901</v>
      </c>
      <c r="AZ16" s="17">
        <v>0.112417958911189</v>
      </c>
      <c r="BA16" s="17">
        <v>0.107841295742719</v>
      </c>
    </row>
    <row r="17" spans="2:53" ht="29" x14ac:dyDescent="0.35">
      <c r="B17" s="18" t="s">
        <v>104</v>
      </c>
      <c r="C17" s="17">
        <v>0.119516885175607</v>
      </c>
      <c r="D17" s="17">
        <v>0.116476486240806</v>
      </c>
      <c r="E17" s="17">
        <v>0.122556343029134</v>
      </c>
      <c r="F17" s="17"/>
      <c r="G17" s="17">
        <v>8.6023766149975894E-2</v>
      </c>
      <c r="H17" s="17">
        <v>0.12265177472588699</v>
      </c>
      <c r="I17" s="17">
        <v>0.118345060752163</v>
      </c>
      <c r="J17" s="17">
        <v>0.14749685371790899</v>
      </c>
      <c r="K17" s="17"/>
      <c r="L17" s="17">
        <v>0.136434872863714</v>
      </c>
      <c r="M17" s="17">
        <v>8.4244251148949095E-2</v>
      </c>
      <c r="N17" s="17">
        <v>0.12918331741154601</v>
      </c>
      <c r="O17" s="17">
        <v>0.13014172133469801</v>
      </c>
      <c r="P17" s="17"/>
      <c r="Q17" s="17">
        <v>9.1123726007052305E-2</v>
      </c>
      <c r="R17" s="17">
        <v>0.14485631012241401</v>
      </c>
      <c r="S17" s="17">
        <v>9.2838491081836602E-2</v>
      </c>
      <c r="T17" s="17">
        <v>0.107983631663293</v>
      </c>
      <c r="U17" s="17">
        <v>0.11071141751154</v>
      </c>
      <c r="V17" s="17">
        <v>0.106191804203358</v>
      </c>
      <c r="W17" s="17">
        <v>0.109644106544402</v>
      </c>
      <c r="X17" s="17">
        <v>0.104515730548306</v>
      </c>
      <c r="Y17" s="17">
        <v>0.18655189797480001</v>
      </c>
      <c r="Z17" s="17"/>
      <c r="AA17" s="17">
        <v>0.14228742905014199</v>
      </c>
      <c r="AB17" s="17">
        <v>0.12359667105535301</v>
      </c>
      <c r="AC17" s="17">
        <v>0.107165911889814</v>
      </c>
      <c r="AD17" s="17">
        <v>7.2380833095210206E-2</v>
      </c>
      <c r="AE17" s="17">
        <v>0.13885348967222599</v>
      </c>
      <c r="AF17" s="17"/>
      <c r="AG17" s="17">
        <v>0.11131084357214099</v>
      </c>
      <c r="AH17" s="17">
        <v>0.128504472781416</v>
      </c>
      <c r="AI17" s="17"/>
      <c r="AJ17" s="17">
        <v>8.4766958017543304E-2</v>
      </c>
      <c r="AK17" s="17">
        <v>0.10037315095836701</v>
      </c>
      <c r="AL17" s="17">
        <v>0.145280387325013</v>
      </c>
      <c r="AM17" s="17">
        <v>0.14641055370586001</v>
      </c>
      <c r="AN17" s="17"/>
      <c r="AO17" s="17">
        <v>0.14122635757367</v>
      </c>
      <c r="AP17" s="17">
        <v>9.7122980025955902E-2</v>
      </c>
      <c r="AQ17" s="17">
        <v>0.12063178961059701</v>
      </c>
      <c r="AR17" s="17"/>
      <c r="AS17" s="17">
        <v>0.11604518049802701</v>
      </c>
      <c r="AT17" s="17">
        <v>0.128535711275367</v>
      </c>
      <c r="AU17" s="17">
        <v>0.13401458451624801</v>
      </c>
      <c r="AV17" s="17">
        <v>8.0739880753695994E-2</v>
      </c>
      <c r="AW17" s="17">
        <v>0.10005300056208501</v>
      </c>
      <c r="AX17" s="17"/>
      <c r="AY17" s="17">
        <v>0.13084043240301199</v>
      </c>
      <c r="AZ17" s="17">
        <v>0.13281855436291801</v>
      </c>
      <c r="BA17" s="17">
        <v>7.3751325148850105E-2</v>
      </c>
    </row>
    <row r="18" spans="2:53" x14ac:dyDescent="0.35">
      <c r="B18" s="18" t="s">
        <v>107</v>
      </c>
      <c r="C18" s="17">
        <v>0.108511943756984</v>
      </c>
      <c r="D18" s="17">
        <v>0.150318646903222</v>
      </c>
      <c r="E18" s="17">
        <v>6.6718180855218898E-2</v>
      </c>
      <c r="F18" s="17"/>
      <c r="G18" s="17">
        <v>9.2540783734660001E-2</v>
      </c>
      <c r="H18" s="17">
        <v>9.67389877241943E-2</v>
      </c>
      <c r="I18" s="17">
        <v>0.132294380131696</v>
      </c>
      <c r="J18" s="17">
        <v>0.101322475397767</v>
      </c>
      <c r="K18" s="17"/>
      <c r="L18" s="17">
        <v>0.115900402108621</v>
      </c>
      <c r="M18" s="17">
        <v>0.11518661326214499</v>
      </c>
      <c r="N18" s="17">
        <v>8.5912124908321896E-2</v>
      </c>
      <c r="O18" s="17">
        <v>0.11380911891540101</v>
      </c>
      <c r="P18" s="17"/>
      <c r="Q18" s="17">
        <v>0.171016060725941</v>
      </c>
      <c r="R18" s="17">
        <v>0.117880095923516</v>
      </c>
      <c r="S18" s="17">
        <v>9.6485876757157002E-2</v>
      </c>
      <c r="T18" s="17">
        <v>7.4839641663739298E-2</v>
      </c>
      <c r="U18" s="17">
        <v>7.53094489280038E-2</v>
      </c>
      <c r="V18" s="17">
        <v>0.107934162962358</v>
      </c>
      <c r="W18" s="17">
        <v>7.8287028381938503E-2</v>
      </c>
      <c r="X18" s="17">
        <v>0.14156240570869</v>
      </c>
      <c r="Y18" s="17">
        <v>8.3368346330489701E-2</v>
      </c>
      <c r="Z18" s="17"/>
      <c r="AA18" s="17">
        <v>7.2493105694775406E-2</v>
      </c>
      <c r="AB18" s="17">
        <v>0.135649190924159</v>
      </c>
      <c r="AC18" s="17">
        <v>9.2592034414451505E-2</v>
      </c>
      <c r="AD18" s="17">
        <v>0.183149402194977</v>
      </c>
      <c r="AE18" s="17">
        <v>5.9750328851735E-2</v>
      </c>
      <c r="AF18" s="17"/>
      <c r="AG18" s="17">
        <v>0.102269278957802</v>
      </c>
      <c r="AH18" s="17">
        <v>0.115349161929586</v>
      </c>
      <c r="AI18" s="17"/>
      <c r="AJ18" s="17">
        <v>0.146989216084254</v>
      </c>
      <c r="AK18" s="17">
        <v>9.5947927054178705E-2</v>
      </c>
      <c r="AL18" s="17">
        <v>0.11209691136054099</v>
      </c>
      <c r="AM18" s="17">
        <v>8.42836447754792E-2</v>
      </c>
      <c r="AN18" s="17"/>
      <c r="AO18" s="17">
        <v>9.1940991072929301E-2</v>
      </c>
      <c r="AP18" s="17">
        <v>9.9558833080471795E-2</v>
      </c>
      <c r="AQ18" s="17">
        <v>0.120591005063448</v>
      </c>
      <c r="AR18" s="17"/>
      <c r="AS18" s="17">
        <v>0.137200897328803</v>
      </c>
      <c r="AT18" s="17">
        <v>9.9217420531947001E-2</v>
      </c>
      <c r="AU18" s="17">
        <v>7.9638470120594995E-2</v>
      </c>
      <c r="AV18" s="17">
        <v>0.122283928664928</v>
      </c>
      <c r="AW18" s="17">
        <v>0.110048089595181</v>
      </c>
      <c r="AX18" s="17"/>
      <c r="AY18" s="17">
        <v>0.11376755404797</v>
      </c>
      <c r="AZ18" s="17">
        <v>0.122203200315895</v>
      </c>
      <c r="BA18" s="17">
        <v>9.2757654146653795E-2</v>
      </c>
    </row>
    <row r="19" spans="2:53" ht="43.5" x14ac:dyDescent="0.35">
      <c r="B19" s="18" t="s">
        <v>109</v>
      </c>
      <c r="C19" s="17">
        <v>9.3253849124023E-2</v>
      </c>
      <c r="D19" s="17">
        <v>8.5298945151782796E-2</v>
      </c>
      <c r="E19" s="17">
        <v>0.101206290849915</v>
      </c>
      <c r="F19" s="17"/>
      <c r="G19" s="17">
        <v>0.119269454320581</v>
      </c>
      <c r="H19" s="17">
        <v>0.104539787716441</v>
      </c>
      <c r="I19" s="17">
        <v>7.4367284378531906E-2</v>
      </c>
      <c r="J19" s="17">
        <v>7.6057572393077102E-2</v>
      </c>
      <c r="K19" s="17"/>
      <c r="L19" s="17">
        <v>9.0664377603788801E-2</v>
      </c>
      <c r="M19" s="17">
        <v>0.129225564023765</v>
      </c>
      <c r="N19" s="17">
        <v>7.34479893031183E-2</v>
      </c>
      <c r="O19" s="17">
        <v>7.6063898228977994E-2</v>
      </c>
      <c r="P19" s="17"/>
      <c r="Q19" s="17">
        <v>0.139078733192495</v>
      </c>
      <c r="R19" s="17">
        <v>7.6281584587020904E-2</v>
      </c>
      <c r="S19" s="17">
        <v>6.5038805937046404E-2</v>
      </c>
      <c r="T19" s="17">
        <v>8.6177570268160197E-2</v>
      </c>
      <c r="U19" s="17">
        <v>7.62231939970099E-2</v>
      </c>
      <c r="V19" s="17">
        <v>9.9969058913787906E-2</v>
      </c>
      <c r="W19" s="17">
        <v>8.7778977666154306E-2</v>
      </c>
      <c r="X19" s="17">
        <v>0.10848730751666601</v>
      </c>
      <c r="Y19" s="17">
        <v>8.3110295287259994E-2</v>
      </c>
      <c r="Z19" s="17"/>
      <c r="AA19" s="17">
        <v>6.1289418962095499E-2</v>
      </c>
      <c r="AB19" s="17">
        <v>7.0794553217055106E-2</v>
      </c>
      <c r="AC19" s="17">
        <v>0.139617841791953</v>
      </c>
      <c r="AD19" s="17">
        <v>0.14912640137931499</v>
      </c>
      <c r="AE19" s="17">
        <v>0</v>
      </c>
      <c r="AF19" s="17"/>
      <c r="AG19" s="17">
        <v>0.116432998560157</v>
      </c>
      <c r="AH19" s="17">
        <v>6.7867110151436996E-2</v>
      </c>
      <c r="AI19" s="17"/>
      <c r="AJ19" s="17">
        <v>0.154173617310291</v>
      </c>
      <c r="AK19" s="17">
        <v>9.3864383325074199E-2</v>
      </c>
      <c r="AL19" s="17">
        <v>7.6011648239750498E-2</v>
      </c>
      <c r="AM19" s="17">
        <v>5.4588583123638103E-2</v>
      </c>
      <c r="AN19" s="17"/>
      <c r="AO19" s="17">
        <v>0.120309424890768</v>
      </c>
      <c r="AP19" s="17">
        <v>0.121912569795847</v>
      </c>
      <c r="AQ19" s="17">
        <v>6.9182645112644006E-2</v>
      </c>
      <c r="AR19" s="17"/>
      <c r="AS19" s="17">
        <v>7.5446761531959394E-2</v>
      </c>
      <c r="AT19" s="17">
        <v>0.10286007848610799</v>
      </c>
      <c r="AU19" s="17">
        <v>0.12745373621827399</v>
      </c>
      <c r="AV19" s="17">
        <v>8.0739880753695994E-2</v>
      </c>
      <c r="AW19" s="17">
        <v>9.9525506561545199E-2</v>
      </c>
      <c r="AX19" s="17"/>
      <c r="AY19" s="17">
        <v>6.7344082063957103E-2</v>
      </c>
      <c r="AZ19" s="17">
        <v>0.11406095929066799</v>
      </c>
      <c r="BA19" s="17">
        <v>9.2100133456548702E-2</v>
      </c>
    </row>
    <row r="20" spans="2:53" x14ac:dyDescent="0.35">
      <c r="B20" s="18" t="s">
        <v>108</v>
      </c>
      <c r="C20" s="17">
        <v>8.0527429693058997E-2</v>
      </c>
      <c r="D20" s="17">
        <v>8.8656972220997998E-2</v>
      </c>
      <c r="E20" s="17">
        <v>7.2400403466570507E-2</v>
      </c>
      <c r="F20" s="17"/>
      <c r="G20" s="17">
        <v>9.2552960705774595E-2</v>
      </c>
      <c r="H20" s="17">
        <v>8.6724637375033803E-2</v>
      </c>
      <c r="I20" s="17">
        <v>5.9348512624554602E-2</v>
      </c>
      <c r="J20" s="17">
        <v>0.10717266831189</v>
      </c>
      <c r="K20" s="17"/>
      <c r="L20" s="17">
        <v>7.6152354223521401E-2</v>
      </c>
      <c r="M20" s="17">
        <v>8.3500806973199102E-2</v>
      </c>
      <c r="N20" s="17">
        <v>9.6742595012255003E-2</v>
      </c>
      <c r="O20" s="17">
        <v>6.8188767885369997E-2</v>
      </c>
      <c r="P20" s="17"/>
      <c r="Q20" s="17">
        <v>0.108693896057085</v>
      </c>
      <c r="R20" s="17">
        <v>7.4402954433329699E-2</v>
      </c>
      <c r="S20" s="17">
        <v>0.12927163553960599</v>
      </c>
      <c r="T20" s="17">
        <v>5.4827803648306098E-2</v>
      </c>
      <c r="U20" s="17">
        <v>7.3061534919988E-2</v>
      </c>
      <c r="V20" s="17">
        <v>4.9797681729968797E-2</v>
      </c>
      <c r="W20" s="17">
        <v>7.9107338946017694E-2</v>
      </c>
      <c r="X20" s="17">
        <v>0.100082159653946</v>
      </c>
      <c r="Y20" s="17">
        <v>6.0640019139985797E-2</v>
      </c>
      <c r="Z20" s="17"/>
      <c r="AA20" s="17">
        <v>8.5030572993415196E-2</v>
      </c>
      <c r="AB20" s="17">
        <v>8.8326975753248493E-2</v>
      </c>
      <c r="AC20" s="17">
        <v>6.5679631474249406E-2</v>
      </c>
      <c r="AD20" s="17">
        <v>7.2780131102709603E-2</v>
      </c>
      <c r="AE20" s="17">
        <v>0.14762127300498601</v>
      </c>
      <c r="AF20" s="17"/>
      <c r="AG20" s="17">
        <v>7.0030841323289503E-2</v>
      </c>
      <c r="AH20" s="17">
        <v>9.2023716464937594E-2</v>
      </c>
      <c r="AI20" s="17"/>
      <c r="AJ20" s="17">
        <v>7.7511966544393393E-2</v>
      </c>
      <c r="AK20" s="17">
        <v>0.119676220818679</v>
      </c>
      <c r="AL20" s="17">
        <v>8.7494460470055699E-2</v>
      </c>
      <c r="AM20" s="17">
        <v>3.7089922729967799E-2</v>
      </c>
      <c r="AN20" s="17"/>
      <c r="AO20" s="17">
        <v>7.3059990561770802E-2</v>
      </c>
      <c r="AP20" s="17">
        <v>9.3556329389584594E-2</v>
      </c>
      <c r="AQ20" s="17">
        <v>7.9895567330867098E-2</v>
      </c>
      <c r="AR20" s="17"/>
      <c r="AS20" s="17">
        <v>6.9977120100506898E-2</v>
      </c>
      <c r="AT20" s="17">
        <v>8.1975041464278503E-2</v>
      </c>
      <c r="AU20" s="17">
        <v>7.4392594924806599E-2</v>
      </c>
      <c r="AV20" s="17">
        <v>7.4172802361419501E-2</v>
      </c>
      <c r="AW20" s="17">
        <v>6.9211782902209307E-2</v>
      </c>
      <c r="AX20" s="17"/>
      <c r="AY20" s="17">
        <v>8.8070168548608205E-2</v>
      </c>
      <c r="AZ20" s="17">
        <v>6.7951905669638102E-2</v>
      </c>
      <c r="BA20" s="17">
        <v>6.7367885031276095E-2</v>
      </c>
    </row>
    <row r="21" spans="2:53" ht="72.5" x14ac:dyDescent="0.35">
      <c r="B21" s="18" t="s">
        <v>111</v>
      </c>
      <c r="C21" s="17">
        <v>7.7098853909545101E-2</v>
      </c>
      <c r="D21" s="17">
        <v>5.6580818576455701E-2</v>
      </c>
      <c r="E21" s="17">
        <v>9.7610538385634701E-2</v>
      </c>
      <c r="F21" s="17"/>
      <c r="G21" s="17">
        <v>0.116031898667351</v>
      </c>
      <c r="H21" s="17">
        <v>8.8379521984272694E-2</v>
      </c>
      <c r="I21" s="17">
        <v>7.0048825914343596E-2</v>
      </c>
      <c r="J21" s="17">
        <v>8.7572741922074E-3</v>
      </c>
      <c r="K21" s="17"/>
      <c r="L21" s="17">
        <v>7.6750817652788295E-2</v>
      </c>
      <c r="M21" s="17">
        <v>8.6583893141826296E-2</v>
      </c>
      <c r="N21" s="17">
        <v>8.6978468878872298E-2</v>
      </c>
      <c r="O21" s="17">
        <v>5.9081545275331E-2</v>
      </c>
      <c r="P21" s="17"/>
      <c r="Q21" s="17">
        <v>7.7792551419648401E-2</v>
      </c>
      <c r="R21" s="17">
        <v>5.8744388874744403E-2</v>
      </c>
      <c r="S21" s="17">
        <v>0.124962411734603</v>
      </c>
      <c r="T21" s="17">
        <v>7.6971790911320198E-2</v>
      </c>
      <c r="U21" s="17">
        <v>7.5347826304124704E-2</v>
      </c>
      <c r="V21" s="17">
        <v>9.2344490791286996E-2</v>
      </c>
      <c r="W21" s="17">
        <v>8.0198035306931703E-2</v>
      </c>
      <c r="X21" s="17">
        <v>3.4356565118855001E-2</v>
      </c>
      <c r="Y21" s="17">
        <v>6.5612303619876203E-2</v>
      </c>
      <c r="Z21" s="17"/>
      <c r="AA21" s="17">
        <v>6.2054018247512797E-2</v>
      </c>
      <c r="AB21" s="17">
        <v>9.1852784375526395E-2</v>
      </c>
      <c r="AC21" s="17">
        <v>8.1221486587734495E-2</v>
      </c>
      <c r="AD21" s="17">
        <v>5.5701517723940198E-2</v>
      </c>
      <c r="AE21" s="17">
        <v>0</v>
      </c>
      <c r="AF21" s="17"/>
      <c r="AG21" s="17">
        <v>7.4114268247221296E-2</v>
      </c>
      <c r="AH21" s="17">
        <v>8.0367692455994205E-2</v>
      </c>
      <c r="AI21" s="17"/>
      <c r="AJ21" s="17">
        <v>8.1775904230006594E-2</v>
      </c>
      <c r="AK21" s="17">
        <v>0.11704905950171</v>
      </c>
      <c r="AL21" s="17">
        <v>5.6879848510899597E-2</v>
      </c>
      <c r="AM21" s="17">
        <v>5.0474850375439299E-2</v>
      </c>
      <c r="AN21" s="17"/>
      <c r="AO21" s="17">
        <v>9.8777418170662101E-2</v>
      </c>
      <c r="AP21" s="17">
        <v>7.0370747796358796E-2</v>
      </c>
      <c r="AQ21" s="17">
        <v>6.7244739867725903E-2</v>
      </c>
      <c r="AR21" s="17"/>
      <c r="AS21" s="17">
        <v>8.2647804390957494E-2</v>
      </c>
      <c r="AT21" s="17">
        <v>8.3490790372648893E-2</v>
      </c>
      <c r="AU21" s="17">
        <v>0.102127940682483</v>
      </c>
      <c r="AV21" s="17">
        <v>7.63459844929643E-2</v>
      </c>
      <c r="AW21" s="17">
        <v>3.4193891920480099E-2</v>
      </c>
      <c r="AX21" s="17"/>
      <c r="AY21" s="17">
        <v>7.31200974242847E-2</v>
      </c>
      <c r="AZ21" s="17">
        <v>8.0190733244279805E-2</v>
      </c>
      <c r="BA21" s="17">
        <v>0.140875745717046</v>
      </c>
    </row>
    <row r="22" spans="2:53" ht="72.5" x14ac:dyDescent="0.35">
      <c r="B22" s="18" t="s">
        <v>110</v>
      </c>
      <c r="C22" s="17">
        <v>7.1225337128726002E-2</v>
      </c>
      <c r="D22" s="17">
        <v>8.1530145983436803E-2</v>
      </c>
      <c r="E22" s="17">
        <v>6.0923717876059699E-2</v>
      </c>
      <c r="F22" s="17"/>
      <c r="G22" s="17">
        <v>9.0664105157057001E-2</v>
      </c>
      <c r="H22" s="17">
        <v>6.5676631064833096E-2</v>
      </c>
      <c r="I22" s="17">
        <v>7.22041228709107E-2</v>
      </c>
      <c r="J22" s="17">
        <v>6.9536620964337603E-2</v>
      </c>
      <c r="K22" s="17"/>
      <c r="L22" s="17">
        <v>9.8752048141761695E-2</v>
      </c>
      <c r="M22" s="17">
        <v>4.3969788641728597E-2</v>
      </c>
      <c r="N22" s="17">
        <v>0.103357086421467</v>
      </c>
      <c r="O22" s="17">
        <v>4.17809828635195E-2</v>
      </c>
      <c r="P22" s="17"/>
      <c r="Q22" s="17">
        <v>4.5182334610867E-2</v>
      </c>
      <c r="R22" s="17">
        <v>8.8246630539668497E-2</v>
      </c>
      <c r="S22" s="17">
        <v>9.6490164918754798E-2</v>
      </c>
      <c r="T22" s="17">
        <v>8.4988609563363501E-2</v>
      </c>
      <c r="U22" s="17">
        <v>8.6734579022300806E-2</v>
      </c>
      <c r="V22" s="17">
        <v>6.6447824345729697E-2</v>
      </c>
      <c r="W22" s="17">
        <v>5.0700520493985497E-2</v>
      </c>
      <c r="X22" s="17">
        <v>0.102819872263895</v>
      </c>
      <c r="Y22" s="17">
        <v>5.13873004522458E-2</v>
      </c>
      <c r="Z22" s="17"/>
      <c r="AA22" s="17">
        <v>4.4631909540366298E-2</v>
      </c>
      <c r="AB22" s="17">
        <v>8.0589105780354206E-2</v>
      </c>
      <c r="AC22" s="17">
        <v>8.7259987520186502E-2</v>
      </c>
      <c r="AD22" s="17">
        <v>7.6569459241604895E-2</v>
      </c>
      <c r="AE22" s="17">
        <v>0.128174192827857</v>
      </c>
      <c r="AF22" s="17"/>
      <c r="AG22" s="17">
        <v>8.3764889803438505E-2</v>
      </c>
      <c r="AH22" s="17">
        <v>5.7491513484202603E-2</v>
      </c>
      <c r="AI22" s="17"/>
      <c r="AJ22" s="17">
        <v>6.8663791491981999E-2</v>
      </c>
      <c r="AK22" s="17">
        <v>8.3894379421369195E-2</v>
      </c>
      <c r="AL22" s="17">
        <v>8.6853368223629296E-2</v>
      </c>
      <c r="AM22" s="17">
        <v>4.6565289877472701E-2</v>
      </c>
      <c r="AN22" s="17"/>
      <c r="AO22" s="17">
        <v>6.0076902078156802E-2</v>
      </c>
      <c r="AP22" s="17">
        <v>6.8075946985084304E-2</v>
      </c>
      <c r="AQ22" s="17">
        <v>7.6683822693660197E-2</v>
      </c>
      <c r="AR22" s="17"/>
      <c r="AS22" s="17">
        <v>7.7528998546831193E-2</v>
      </c>
      <c r="AT22" s="17">
        <v>7.4189246710750001E-2</v>
      </c>
      <c r="AU22" s="17">
        <v>0.100196140040723</v>
      </c>
      <c r="AV22" s="17">
        <v>7.4172802361419501E-2</v>
      </c>
      <c r="AW22" s="17">
        <v>4.25225261670154E-2</v>
      </c>
      <c r="AX22" s="17"/>
      <c r="AY22" s="17">
        <v>7.6152319849821307E-2</v>
      </c>
      <c r="AZ22" s="17">
        <v>6.9759248466065807E-2</v>
      </c>
      <c r="BA22" s="17">
        <v>0.10528220809477799</v>
      </c>
    </row>
    <row r="23" spans="2:53" x14ac:dyDescent="0.35">
      <c r="B23" s="18" t="s">
        <v>82</v>
      </c>
      <c r="C23" s="17">
        <v>2.9095643261193198E-3</v>
      </c>
      <c r="D23" s="17">
        <v>4.0017061625120904E-3</v>
      </c>
      <c r="E23" s="17">
        <v>1.8177605355732299E-3</v>
      </c>
      <c r="F23" s="17"/>
      <c r="G23" s="17">
        <v>0</v>
      </c>
      <c r="H23" s="17">
        <v>4.2573126508567401E-3</v>
      </c>
      <c r="I23" s="17">
        <v>3.09007594878126E-3</v>
      </c>
      <c r="J23" s="17">
        <v>0</v>
      </c>
      <c r="K23" s="17"/>
      <c r="L23" s="17">
        <v>7.3845737869686397E-3</v>
      </c>
      <c r="M23" s="17">
        <v>0</v>
      </c>
      <c r="N23" s="17">
        <v>0</v>
      </c>
      <c r="O23" s="17">
        <v>3.6660162034536799E-3</v>
      </c>
      <c r="P23" s="17"/>
      <c r="Q23" s="17">
        <v>0</v>
      </c>
      <c r="R23" s="17">
        <v>0</v>
      </c>
      <c r="S23" s="17">
        <v>1.07048318025198E-2</v>
      </c>
      <c r="T23" s="17">
        <v>0</v>
      </c>
      <c r="U23" s="17">
        <v>0</v>
      </c>
      <c r="V23" s="17">
        <v>8.9368636444730008E-3</v>
      </c>
      <c r="W23" s="17">
        <v>9.6803558709255399E-3</v>
      </c>
      <c r="X23" s="17">
        <v>0</v>
      </c>
      <c r="Y23" s="17">
        <v>0</v>
      </c>
      <c r="Z23" s="17"/>
      <c r="AA23" s="17">
        <v>7.5262957069958704E-3</v>
      </c>
      <c r="AB23" s="17">
        <v>0</v>
      </c>
      <c r="AC23" s="17">
        <v>0</v>
      </c>
      <c r="AD23" s="17">
        <v>8.4793264765645505E-3</v>
      </c>
      <c r="AE23" s="17">
        <v>0</v>
      </c>
      <c r="AF23" s="17"/>
      <c r="AG23" s="17">
        <v>3.8271227528052999E-3</v>
      </c>
      <c r="AH23" s="17">
        <v>1.9046173441536599E-3</v>
      </c>
      <c r="AI23" s="17"/>
      <c r="AJ23" s="17">
        <v>0</v>
      </c>
      <c r="AK23" s="17">
        <v>0</v>
      </c>
      <c r="AL23" s="17">
        <v>4.3303216137426503E-3</v>
      </c>
      <c r="AM23" s="17">
        <v>7.1515220028865898E-3</v>
      </c>
      <c r="AN23" s="17"/>
      <c r="AO23" s="17">
        <v>7.47812734931906E-3</v>
      </c>
      <c r="AP23" s="17">
        <v>0</v>
      </c>
      <c r="AQ23" s="17">
        <v>1.98603211742375E-3</v>
      </c>
      <c r="AR23" s="17"/>
      <c r="AS23" s="17">
        <v>0</v>
      </c>
      <c r="AT23" s="17">
        <v>2.8720088440125102E-3</v>
      </c>
      <c r="AU23" s="17">
        <v>0</v>
      </c>
      <c r="AV23" s="17">
        <v>0</v>
      </c>
      <c r="AW23" s="17">
        <v>5.5916225280234098E-3</v>
      </c>
      <c r="AX23" s="17"/>
      <c r="AY23" s="17">
        <v>0</v>
      </c>
      <c r="AZ23" s="17">
        <v>2.1029178934779901E-3</v>
      </c>
      <c r="BA23" s="17">
        <v>0</v>
      </c>
    </row>
    <row r="24" spans="2:53" x14ac:dyDescent="0.35">
      <c r="B24" s="18" t="s">
        <v>114</v>
      </c>
      <c r="C24" s="19">
        <v>1.42525896313798E-2</v>
      </c>
      <c r="D24" s="19">
        <v>1.8728744017682701E-2</v>
      </c>
      <c r="E24" s="19">
        <v>9.7778207294059206E-3</v>
      </c>
      <c r="F24" s="19"/>
      <c r="G24" s="19">
        <v>1.46806380583537E-2</v>
      </c>
      <c r="H24" s="19">
        <v>1.4019442206131799E-2</v>
      </c>
      <c r="I24" s="19">
        <v>9.8482157312726297E-3</v>
      </c>
      <c r="J24" s="19">
        <v>2.8421882136273099E-2</v>
      </c>
      <c r="K24" s="19"/>
      <c r="L24" s="19">
        <v>8.1025691820273207E-3</v>
      </c>
      <c r="M24" s="19">
        <v>1.2888829985458599E-2</v>
      </c>
      <c r="N24" s="19">
        <v>8.1066385653018602E-3</v>
      </c>
      <c r="O24" s="19">
        <v>2.78933852920355E-2</v>
      </c>
      <c r="P24" s="19"/>
      <c r="Q24" s="19">
        <v>1.4991878007549E-2</v>
      </c>
      <c r="R24" s="19">
        <v>5.5538543525395501E-3</v>
      </c>
      <c r="S24" s="19">
        <v>1.1570884737941401E-2</v>
      </c>
      <c r="T24" s="19">
        <v>1.0189496542165499E-2</v>
      </c>
      <c r="U24" s="19">
        <v>3.8605998867332202E-2</v>
      </c>
      <c r="V24" s="19">
        <v>2.4072037026894599E-2</v>
      </c>
      <c r="W24" s="19">
        <v>1.9465448689920499E-2</v>
      </c>
      <c r="X24" s="19">
        <v>1.7145558588151501E-2</v>
      </c>
      <c r="Y24" s="19">
        <v>0</v>
      </c>
      <c r="Z24" s="19"/>
      <c r="AA24" s="19">
        <v>1.9532790075872102E-2</v>
      </c>
      <c r="AB24" s="19">
        <v>1.8735534052164299E-2</v>
      </c>
      <c r="AC24" s="19">
        <v>8.0672593262188994E-3</v>
      </c>
      <c r="AD24" s="19">
        <v>1.1480888783962201E-2</v>
      </c>
      <c r="AE24" s="19">
        <v>0</v>
      </c>
      <c r="AF24" s="19"/>
      <c r="AG24" s="19">
        <v>1.41858148826741E-2</v>
      </c>
      <c r="AH24" s="19">
        <v>1.43257240283092E-2</v>
      </c>
      <c r="AI24" s="19"/>
      <c r="AJ24" s="19">
        <v>3.8135573093674999E-3</v>
      </c>
      <c r="AK24" s="19">
        <v>1.9493382659815001E-2</v>
      </c>
      <c r="AL24" s="19">
        <v>2.1099098044234502E-2</v>
      </c>
      <c r="AM24" s="19">
        <v>1.19477360956796E-2</v>
      </c>
      <c r="AN24" s="19"/>
      <c r="AO24" s="19">
        <v>7.1080354203035996E-3</v>
      </c>
      <c r="AP24" s="19">
        <v>1.27877645519068E-2</v>
      </c>
      <c r="AQ24" s="19">
        <v>1.8622301311574399E-2</v>
      </c>
      <c r="AR24" s="19"/>
      <c r="AS24" s="19">
        <v>1.7460941153389899E-2</v>
      </c>
      <c r="AT24" s="19">
        <v>1.05515263528181E-2</v>
      </c>
      <c r="AU24" s="19">
        <v>0</v>
      </c>
      <c r="AV24" s="19">
        <v>0</v>
      </c>
      <c r="AW24" s="19">
        <v>3.0078796722054001E-2</v>
      </c>
      <c r="AX24" s="19"/>
      <c r="AY24" s="19">
        <v>1.2916093750945601E-2</v>
      </c>
      <c r="AZ24" s="19">
        <v>1.00313679745474E-2</v>
      </c>
      <c r="BA24" s="19">
        <v>2.3936406815724801E-2</v>
      </c>
    </row>
    <row r="25" spans="2:53" x14ac:dyDescent="0.35">
      <c r="B25" s="16" t="s">
        <v>116</v>
      </c>
    </row>
    <row r="26" spans="2:53" x14ac:dyDescent="0.35">
      <c r="B26" t="s">
        <v>85</v>
      </c>
    </row>
    <row r="27" spans="2:53" x14ac:dyDescent="0.35">
      <c r="B27" t="s">
        <v>86</v>
      </c>
    </row>
    <row r="29" spans="2:53" x14ac:dyDescent="0.35">
      <c r="B2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0" t="s">
        <v>131</v>
      </c>
      <c r="E2" s="26"/>
      <c r="F2" s="26"/>
      <c r="G2" s="26"/>
      <c r="H2" s="26"/>
      <c r="I2" s="26"/>
      <c r="J2" s="26"/>
      <c r="K2" s="26"/>
      <c r="L2" s="26"/>
    </row>
    <row r="6" spans="2:12" ht="50" customHeight="1" x14ac:dyDescent="0.35">
      <c r="B6" s="23" t="s">
        <v>15</v>
      </c>
      <c r="C6" s="23" t="s">
        <v>117</v>
      </c>
      <c r="D6" s="23" t="s">
        <v>118</v>
      </c>
      <c r="E6" s="23" t="s">
        <v>119</v>
      </c>
      <c r="F6" s="23" t="s">
        <v>120</v>
      </c>
      <c r="G6" s="23" t="s">
        <v>121</v>
      </c>
      <c r="H6" s="23" t="s">
        <v>122</v>
      </c>
      <c r="I6" s="23" t="s">
        <v>123</v>
      </c>
      <c r="J6" s="23" t="s">
        <v>124</v>
      </c>
      <c r="K6" s="23" t="s">
        <v>125</v>
      </c>
    </row>
    <row r="7" spans="2:12" x14ac:dyDescent="0.35">
      <c r="B7" s="18" t="s">
        <v>126</v>
      </c>
      <c r="C7" s="17">
        <v>2.3323190696259301E-2</v>
      </c>
      <c r="D7" s="17">
        <v>2.1873454177118501E-2</v>
      </c>
      <c r="E7" s="17">
        <v>3.8306916187343297E-2</v>
      </c>
      <c r="F7" s="17">
        <v>3.6414036849308898E-2</v>
      </c>
      <c r="G7" s="17">
        <v>2.3106898772032501E-2</v>
      </c>
      <c r="H7" s="17">
        <v>4.3857090975737902E-2</v>
      </c>
      <c r="I7" s="17">
        <v>5.1775257443267303E-2</v>
      </c>
      <c r="J7" s="17">
        <v>5.33073212654026E-2</v>
      </c>
      <c r="K7" s="17">
        <v>5.0133681764961503E-2</v>
      </c>
    </row>
    <row r="8" spans="2:12" x14ac:dyDescent="0.35">
      <c r="B8" s="18" t="s">
        <v>127</v>
      </c>
      <c r="C8" s="17">
        <v>7.0575588433208797E-2</v>
      </c>
      <c r="D8" s="17">
        <v>7.5641663769070402E-2</v>
      </c>
      <c r="E8" s="17">
        <v>0.105774951463945</v>
      </c>
      <c r="F8" s="17">
        <v>0.108167384077684</v>
      </c>
      <c r="G8" s="17">
        <v>5.1714474037229299E-2</v>
      </c>
      <c r="H8" s="17">
        <v>0.102234263356543</v>
      </c>
      <c r="I8" s="17">
        <v>0.13991003622630799</v>
      </c>
      <c r="J8" s="17">
        <v>0.11414832272450499</v>
      </c>
      <c r="K8" s="17">
        <v>0.12770786788069499</v>
      </c>
    </row>
    <row r="9" spans="2:12" x14ac:dyDescent="0.35">
      <c r="B9" s="18" t="s">
        <v>128</v>
      </c>
      <c r="C9" s="17">
        <v>0.246237648302853</v>
      </c>
      <c r="D9" s="17">
        <v>0.28979426515754098</v>
      </c>
      <c r="E9" s="17">
        <v>0.303776870778246</v>
      </c>
      <c r="F9" s="17">
        <v>0.30420036366054898</v>
      </c>
      <c r="G9" s="17">
        <v>0.27742841323952</v>
      </c>
      <c r="H9" s="17">
        <v>0.29861177627118501</v>
      </c>
      <c r="I9" s="17">
        <v>0.32448811852062298</v>
      </c>
      <c r="J9" s="17">
        <v>0.27785461644737097</v>
      </c>
      <c r="K9" s="17">
        <v>0.29854812260978802</v>
      </c>
    </row>
    <row r="10" spans="2:12" x14ac:dyDescent="0.35">
      <c r="B10" s="18" t="s">
        <v>129</v>
      </c>
      <c r="C10" s="17">
        <v>0.45188573954672101</v>
      </c>
      <c r="D10" s="17">
        <v>0.37777338999008397</v>
      </c>
      <c r="E10" s="17">
        <v>0.37682631632971297</v>
      </c>
      <c r="F10" s="17">
        <v>0.34670571966034403</v>
      </c>
      <c r="G10" s="17">
        <v>0.43125876849634498</v>
      </c>
      <c r="H10" s="17">
        <v>0.37039286194613003</v>
      </c>
      <c r="I10" s="17">
        <v>0.30314403674445001</v>
      </c>
      <c r="J10" s="17">
        <v>0.33441560676114801</v>
      </c>
      <c r="K10" s="17">
        <v>0.34314610504186499</v>
      </c>
    </row>
    <row r="11" spans="2:12" x14ac:dyDescent="0.35">
      <c r="B11" s="18" t="s">
        <v>130</v>
      </c>
      <c r="C11" s="17">
        <v>0.19341139210017899</v>
      </c>
      <c r="D11" s="17">
        <v>0.150840077292133</v>
      </c>
      <c r="E11" s="17">
        <v>0.13732786148057399</v>
      </c>
      <c r="F11" s="17">
        <v>0.16429383087279001</v>
      </c>
      <c r="G11" s="17">
        <v>0.20450332237914801</v>
      </c>
      <c r="H11" s="17">
        <v>0.16944301487184499</v>
      </c>
      <c r="I11" s="17">
        <v>0.16219742900088499</v>
      </c>
      <c r="J11" s="17">
        <v>0.159487755515828</v>
      </c>
      <c r="K11" s="17">
        <v>0.12612471614214199</v>
      </c>
    </row>
    <row r="12" spans="2:12" x14ac:dyDescent="0.35">
      <c r="B12" s="18" t="s">
        <v>114</v>
      </c>
      <c r="C12" s="17">
        <v>1.4566440920779199E-2</v>
      </c>
      <c r="D12" s="17">
        <v>8.4077149614053104E-2</v>
      </c>
      <c r="E12" s="17">
        <v>3.7987083760177398E-2</v>
      </c>
      <c r="F12" s="17">
        <v>4.02186648793239E-2</v>
      </c>
      <c r="G12" s="17">
        <v>1.19881230757251E-2</v>
      </c>
      <c r="H12" s="17">
        <v>1.54609925785603E-2</v>
      </c>
      <c r="I12" s="17">
        <v>1.8485122064465901E-2</v>
      </c>
      <c r="J12" s="17">
        <v>6.0786377285745201E-2</v>
      </c>
      <c r="K12" s="17">
        <v>5.4339506560548798E-2</v>
      </c>
    </row>
    <row r="13" spans="2:12" x14ac:dyDescent="0.35">
      <c r="B13" s="16"/>
      <c r="C13" s="16"/>
      <c r="D13" s="16"/>
      <c r="E13" s="16"/>
      <c r="F13" s="16"/>
      <c r="G13" s="16"/>
      <c r="H13" s="16"/>
      <c r="I13" s="16"/>
      <c r="J13" s="16"/>
      <c r="K13" s="16"/>
    </row>
    <row r="14" spans="2:12" x14ac:dyDescent="0.35">
      <c r="B14" t="s">
        <v>85</v>
      </c>
    </row>
    <row r="15" spans="2:12" x14ac:dyDescent="0.35">
      <c r="B15" t="s">
        <v>86</v>
      </c>
    </row>
    <row r="19" spans="2:2" x14ac:dyDescent="0.35">
      <c r="B19"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2.3323190696259301E-2</v>
      </c>
      <c r="D9" s="17">
        <v>2.4552557442348199E-2</v>
      </c>
      <c r="E9" s="17">
        <v>2.20950349954959E-2</v>
      </c>
      <c r="F9" s="17"/>
      <c r="G9" s="17">
        <v>1.16975411351472E-2</v>
      </c>
      <c r="H9" s="17">
        <v>2.6628452786170102E-2</v>
      </c>
      <c r="I9" s="17">
        <v>2.7004863556506099E-2</v>
      </c>
      <c r="J9" s="17">
        <v>1.1190017592815699E-2</v>
      </c>
      <c r="K9" s="17"/>
      <c r="L9" s="17">
        <v>1.6479371218153599E-2</v>
      </c>
      <c r="M9" s="17">
        <v>2.73576308179506E-2</v>
      </c>
      <c r="N9" s="17">
        <v>2.8836316780475799E-2</v>
      </c>
      <c r="O9" s="17">
        <v>2.17604398147292E-2</v>
      </c>
      <c r="P9" s="17"/>
      <c r="Q9" s="17">
        <v>4.6385563777094997E-2</v>
      </c>
      <c r="R9" s="17">
        <v>2.2190129327210699E-2</v>
      </c>
      <c r="S9" s="17">
        <v>1.0854147439136199E-2</v>
      </c>
      <c r="T9" s="17">
        <v>3.2130516325313697E-2</v>
      </c>
      <c r="U9" s="17">
        <v>1.14864684650446E-2</v>
      </c>
      <c r="V9" s="17">
        <v>1.6013024679860901E-2</v>
      </c>
      <c r="W9" s="17">
        <v>2.9179921007363101E-2</v>
      </c>
      <c r="X9" s="17">
        <v>0</v>
      </c>
      <c r="Y9" s="17">
        <v>1.4598860159380901E-2</v>
      </c>
      <c r="Z9" s="17"/>
      <c r="AA9" s="17">
        <v>1.8492615541566001E-2</v>
      </c>
      <c r="AB9" s="17">
        <v>2.0579458072976401E-2</v>
      </c>
      <c r="AC9" s="17">
        <v>3.0723540766322398E-2</v>
      </c>
      <c r="AD9" s="17">
        <v>0</v>
      </c>
      <c r="AE9" s="17">
        <v>0.153253039304526</v>
      </c>
      <c r="AF9" s="17"/>
      <c r="AG9" s="17">
        <v>2.1742826170955899E-2</v>
      </c>
      <c r="AH9" s="17">
        <v>2.50507268970343E-2</v>
      </c>
      <c r="AI9" s="17"/>
      <c r="AJ9" s="17">
        <v>1.9130011226687699E-2</v>
      </c>
      <c r="AK9" s="17">
        <v>1.7648049572071299E-2</v>
      </c>
      <c r="AL9" s="17">
        <v>2.41014705244121E-2</v>
      </c>
      <c r="AM9" s="17">
        <v>3.2269668190929003E-2</v>
      </c>
      <c r="AN9" s="17"/>
      <c r="AO9" s="17">
        <v>2.0270834211243999E-2</v>
      </c>
      <c r="AP9" s="17">
        <v>2.0090953882305598E-2</v>
      </c>
      <c r="AQ9" s="17">
        <v>2.65982908350153E-2</v>
      </c>
      <c r="AR9" s="17"/>
      <c r="AS9" s="17">
        <v>1.50158986818017E-2</v>
      </c>
      <c r="AT9" s="17">
        <v>2.59854084302516E-2</v>
      </c>
      <c r="AU9" s="17">
        <v>3.43694523351981E-2</v>
      </c>
      <c r="AV9" s="17">
        <v>0</v>
      </c>
      <c r="AW9" s="17">
        <v>2.4487025922477802E-2</v>
      </c>
      <c r="AX9" s="17"/>
      <c r="AY9" s="17">
        <v>1.12343366948888E-2</v>
      </c>
      <c r="AZ9" s="17">
        <v>2.29306287979253E-2</v>
      </c>
      <c r="BA9" s="17">
        <v>1.47467519159183E-2</v>
      </c>
    </row>
    <row r="10" spans="2:53" x14ac:dyDescent="0.35">
      <c r="B10" s="18" t="s">
        <v>127</v>
      </c>
      <c r="C10" s="17">
        <v>7.0575588433208797E-2</v>
      </c>
      <c r="D10" s="17">
        <v>6.7654748267320194E-2</v>
      </c>
      <c r="E10" s="17">
        <v>7.3493551288611805E-2</v>
      </c>
      <c r="F10" s="17"/>
      <c r="G10" s="17">
        <v>7.4352209010771497E-2</v>
      </c>
      <c r="H10" s="17">
        <v>6.4268217249500298E-2</v>
      </c>
      <c r="I10" s="17">
        <v>8.0193741228247795E-2</v>
      </c>
      <c r="J10" s="17">
        <v>6.2794900188583802E-2</v>
      </c>
      <c r="K10" s="17"/>
      <c r="L10" s="17">
        <v>5.0010478322212899E-2</v>
      </c>
      <c r="M10" s="17">
        <v>6.1242307995174397E-2</v>
      </c>
      <c r="N10" s="17">
        <v>8.4082950873648102E-2</v>
      </c>
      <c r="O10" s="17">
        <v>9.0888342414786105E-2</v>
      </c>
      <c r="P10" s="17"/>
      <c r="Q10" s="17">
        <v>5.9690485532366E-2</v>
      </c>
      <c r="R10" s="17">
        <v>3.4000645442711898E-2</v>
      </c>
      <c r="S10" s="17">
        <v>7.9612510759359698E-2</v>
      </c>
      <c r="T10" s="17">
        <v>0.117821043376986</v>
      </c>
      <c r="U10" s="17">
        <v>9.5514842084838694E-2</v>
      </c>
      <c r="V10" s="17">
        <v>8.13461483208925E-2</v>
      </c>
      <c r="W10" s="17">
        <v>3.6929151559234999E-2</v>
      </c>
      <c r="X10" s="17">
        <v>5.2710634613092701E-2</v>
      </c>
      <c r="Y10" s="17">
        <v>8.80107369072885E-2</v>
      </c>
      <c r="Z10" s="17"/>
      <c r="AA10" s="17">
        <v>9.59620633344241E-2</v>
      </c>
      <c r="AB10" s="17">
        <v>8.1799528978158301E-2</v>
      </c>
      <c r="AC10" s="17">
        <v>5.2046056854457901E-2</v>
      </c>
      <c r="AD10" s="17">
        <v>3.6504127756676302E-2</v>
      </c>
      <c r="AE10" s="17">
        <v>8.0076246281442207E-2</v>
      </c>
      <c r="AF10" s="17"/>
      <c r="AG10" s="17">
        <v>7.1594309937655407E-2</v>
      </c>
      <c r="AH10" s="17">
        <v>6.9461998341010495E-2</v>
      </c>
      <c r="AI10" s="17"/>
      <c r="AJ10" s="17">
        <v>4.7942225987703903E-2</v>
      </c>
      <c r="AK10" s="17">
        <v>7.7394374338725994E-2</v>
      </c>
      <c r="AL10" s="17">
        <v>8.8132475368595004E-2</v>
      </c>
      <c r="AM10" s="17">
        <v>6.75848311367412E-2</v>
      </c>
      <c r="AN10" s="17"/>
      <c r="AO10" s="17">
        <v>3.3292633105152999E-2</v>
      </c>
      <c r="AP10" s="17">
        <v>0.11231286269637999</v>
      </c>
      <c r="AQ10" s="17">
        <v>7.1779568396076299E-2</v>
      </c>
      <c r="AR10" s="17"/>
      <c r="AS10" s="17">
        <v>7.2862263134453598E-2</v>
      </c>
      <c r="AT10" s="17">
        <v>6.6714099384741807E-2</v>
      </c>
      <c r="AU10" s="17">
        <v>3.3900552395814201E-2</v>
      </c>
      <c r="AV10" s="17">
        <v>7.3810101927957505E-2</v>
      </c>
      <c r="AW10" s="17">
        <v>9.5073705584335796E-2</v>
      </c>
      <c r="AX10" s="17"/>
      <c r="AY10" s="17">
        <v>5.3962203358789498E-2</v>
      </c>
      <c r="AZ10" s="17">
        <v>7.0091907237302895E-2</v>
      </c>
      <c r="BA10" s="17">
        <v>2.121224765499E-2</v>
      </c>
    </row>
    <row r="11" spans="2:53" x14ac:dyDescent="0.35">
      <c r="B11" s="18" t="s">
        <v>128</v>
      </c>
      <c r="C11" s="17">
        <v>0.246237648302853</v>
      </c>
      <c r="D11" s="17">
        <v>0.24097834417693201</v>
      </c>
      <c r="E11" s="17">
        <v>0.25149177150477597</v>
      </c>
      <c r="F11" s="17"/>
      <c r="G11" s="17">
        <v>0.17766994316500301</v>
      </c>
      <c r="H11" s="17">
        <v>0.24385070204299</v>
      </c>
      <c r="I11" s="17">
        <v>0.27043404599017701</v>
      </c>
      <c r="J11" s="17">
        <v>0.25848026604432101</v>
      </c>
      <c r="K11" s="17"/>
      <c r="L11" s="17">
        <v>0.27839357803107201</v>
      </c>
      <c r="M11" s="17">
        <v>0.24553127193938201</v>
      </c>
      <c r="N11" s="17">
        <v>0.22375723110627699</v>
      </c>
      <c r="O11" s="17">
        <v>0.233011593340583</v>
      </c>
      <c r="P11" s="17"/>
      <c r="Q11" s="17">
        <v>0.21085035684397399</v>
      </c>
      <c r="R11" s="17">
        <v>0.330344803389296</v>
      </c>
      <c r="S11" s="17">
        <v>0.25368308793808902</v>
      </c>
      <c r="T11" s="17">
        <v>0.24504519023306001</v>
      </c>
      <c r="U11" s="17">
        <v>0.23351475035705199</v>
      </c>
      <c r="V11" s="17">
        <v>0.22131822349545799</v>
      </c>
      <c r="W11" s="17">
        <v>0.29328364217397201</v>
      </c>
      <c r="X11" s="17">
        <v>0.15758725960537501</v>
      </c>
      <c r="Y11" s="17">
        <v>0.217224851637078</v>
      </c>
      <c r="Z11" s="17"/>
      <c r="AA11" s="17">
        <v>0.24355342392377399</v>
      </c>
      <c r="AB11" s="17">
        <v>0.250650003187121</v>
      </c>
      <c r="AC11" s="17">
        <v>0.23210955198233901</v>
      </c>
      <c r="AD11" s="17">
        <v>0.25500697874526601</v>
      </c>
      <c r="AE11" s="17">
        <v>0.38213550096163601</v>
      </c>
      <c r="AF11" s="17"/>
      <c r="AG11" s="17">
        <v>0.24125087575051901</v>
      </c>
      <c r="AH11" s="17">
        <v>0.25168881477188898</v>
      </c>
      <c r="AI11" s="17"/>
      <c r="AJ11" s="17">
        <v>0.180983871897546</v>
      </c>
      <c r="AK11" s="17">
        <v>0.21522630288102301</v>
      </c>
      <c r="AL11" s="17">
        <v>0.30650332357529803</v>
      </c>
      <c r="AM11" s="17">
        <v>0.28206323896775098</v>
      </c>
      <c r="AN11" s="17"/>
      <c r="AO11" s="17">
        <v>0.195602371215024</v>
      </c>
      <c r="AP11" s="17">
        <v>0.242534746214734</v>
      </c>
      <c r="AQ11" s="17">
        <v>0.27299687669217498</v>
      </c>
      <c r="AR11" s="17"/>
      <c r="AS11" s="17">
        <v>0.24432082752592199</v>
      </c>
      <c r="AT11" s="17">
        <v>0.24289295904090599</v>
      </c>
      <c r="AU11" s="17">
        <v>0.27091704593698102</v>
      </c>
      <c r="AV11" s="17">
        <v>0.24134149883422901</v>
      </c>
      <c r="AW11" s="17">
        <v>0.249395772070578</v>
      </c>
      <c r="AX11" s="17"/>
      <c r="AY11" s="17">
        <v>0.22891707472666301</v>
      </c>
      <c r="AZ11" s="17">
        <v>0.25696037519605902</v>
      </c>
      <c r="BA11" s="17">
        <v>0.24201716273407101</v>
      </c>
    </row>
    <row r="12" spans="2:53" x14ac:dyDescent="0.35">
      <c r="B12" s="18" t="s">
        <v>129</v>
      </c>
      <c r="C12" s="17">
        <v>0.45188573954672101</v>
      </c>
      <c r="D12" s="17">
        <v>0.48087283474202003</v>
      </c>
      <c r="E12" s="17">
        <v>0.42292719944797302</v>
      </c>
      <c r="F12" s="17"/>
      <c r="G12" s="17">
        <v>0.43653514434580598</v>
      </c>
      <c r="H12" s="17">
        <v>0.489696760961637</v>
      </c>
      <c r="I12" s="17">
        <v>0.41714791291516601</v>
      </c>
      <c r="J12" s="17">
        <v>0.41905398519666498</v>
      </c>
      <c r="K12" s="17"/>
      <c r="L12" s="17">
        <v>0.45400025485742601</v>
      </c>
      <c r="M12" s="17">
        <v>0.47507864139973399</v>
      </c>
      <c r="N12" s="17">
        <v>0.47451451822243701</v>
      </c>
      <c r="O12" s="17">
        <v>0.40737566280758097</v>
      </c>
      <c r="P12" s="17"/>
      <c r="Q12" s="17">
        <v>0.456548679376379</v>
      </c>
      <c r="R12" s="17">
        <v>0.45412204402949402</v>
      </c>
      <c r="S12" s="17">
        <v>0.39453501973399502</v>
      </c>
      <c r="T12" s="17">
        <v>0.42084680934422902</v>
      </c>
      <c r="U12" s="17">
        <v>0.46463282962924901</v>
      </c>
      <c r="V12" s="17">
        <v>0.51172937896237003</v>
      </c>
      <c r="W12" s="17">
        <v>0.40010296600356698</v>
      </c>
      <c r="X12" s="17">
        <v>0.53870545295280003</v>
      </c>
      <c r="Y12" s="17">
        <v>0.45669845272100701</v>
      </c>
      <c r="Z12" s="17"/>
      <c r="AA12" s="17">
        <v>0.39544879271570699</v>
      </c>
      <c r="AB12" s="17">
        <v>0.46053080019310699</v>
      </c>
      <c r="AC12" s="17">
        <v>0.52390318966274496</v>
      </c>
      <c r="AD12" s="17">
        <v>0.48170501717306402</v>
      </c>
      <c r="AE12" s="17">
        <v>6.3312508924202801E-2</v>
      </c>
      <c r="AF12" s="17"/>
      <c r="AG12" s="17">
        <v>0.47373568262356502</v>
      </c>
      <c r="AH12" s="17">
        <v>0.42800101735398899</v>
      </c>
      <c r="AI12" s="17"/>
      <c r="AJ12" s="17">
        <v>0.48921845050104201</v>
      </c>
      <c r="AK12" s="17">
        <v>0.487425916797948</v>
      </c>
      <c r="AL12" s="17">
        <v>0.42202841654287199</v>
      </c>
      <c r="AM12" s="17">
        <v>0.408571226711548</v>
      </c>
      <c r="AN12" s="17"/>
      <c r="AO12" s="17">
        <v>0.49532664206864702</v>
      </c>
      <c r="AP12" s="17">
        <v>0.45653788221492803</v>
      </c>
      <c r="AQ12" s="17">
        <v>0.42684258365224398</v>
      </c>
      <c r="AR12" s="17"/>
      <c r="AS12" s="17">
        <v>0.48700688302816802</v>
      </c>
      <c r="AT12" s="17">
        <v>0.45043742547695398</v>
      </c>
      <c r="AU12" s="17">
        <v>0.32952125990561898</v>
      </c>
      <c r="AV12" s="17">
        <v>0.456464414978276</v>
      </c>
      <c r="AW12" s="17">
        <v>0.44944044603215499</v>
      </c>
      <c r="AX12" s="17"/>
      <c r="AY12" s="17">
        <v>0.47667717875304499</v>
      </c>
      <c r="AZ12" s="17">
        <v>0.457170640706481</v>
      </c>
      <c r="BA12" s="17">
        <v>0.460559202217529</v>
      </c>
    </row>
    <row r="13" spans="2:53" x14ac:dyDescent="0.35">
      <c r="B13" s="18" t="s">
        <v>130</v>
      </c>
      <c r="C13" s="17">
        <v>0.19341139210017899</v>
      </c>
      <c r="D13" s="17">
        <v>0.175132329970585</v>
      </c>
      <c r="E13" s="17">
        <v>0.21167244758300599</v>
      </c>
      <c r="F13" s="17"/>
      <c r="G13" s="17">
        <v>0.28941826578708602</v>
      </c>
      <c r="H13" s="17">
        <v>0.15955334451703199</v>
      </c>
      <c r="I13" s="17">
        <v>0.19173294696114601</v>
      </c>
      <c r="J13" s="17">
        <v>0.23177448723324501</v>
      </c>
      <c r="K13" s="17"/>
      <c r="L13" s="17">
        <v>0.19060514583055399</v>
      </c>
      <c r="M13" s="17">
        <v>0.18722406775820599</v>
      </c>
      <c r="N13" s="17">
        <v>0.172561738447709</v>
      </c>
      <c r="O13" s="17">
        <v>0.21799829616960201</v>
      </c>
      <c r="P13" s="17"/>
      <c r="Q13" s="17">
        <v>0.21927953019268101</v>
      </c>
      <c r="R13" s="17">
        <v>0.14850475012185199</v>
      </c>
      <c r="S13" s="17">
        <v>0.25102766921997799</v>
      </c>
      <c r="T13" s="17">
        <v>0.18415644072041101</v>
      </c>
      <c r="U13" s="17">
        <v>0.18336464099877101</v>
      </c>
      <c r="V13" s="17">
        <v>0.16959322454141901</v>
      </c>
      <c r="W13" s="17">
        <v>0.19370430289004101</v>
      </c>
      <c r="X13" s="17">
        <v>0.18319449350863801</v>
      </c>
      <c r="Y13" s="17">
        <v>0.20907934464942199</v>
      </c>
      <c r="Z13" s="17"/>
      <c r="AA13" s="17">
        <v>0.22453380221789801</v>
      </c>
      <c r="AB13" s="17">
        <v>0.17360192987454601</v>
      </c>
      <c r="AC13" s="17">
        <v>0.15400453447994999</v>
      </c>
      <c r="AD13" s="17">
        <v>0.21909302587438501</v>
      </c>
      <c r="AE13" s="17">
        <v>0.32122270452819301</v>
      </c>
      <c r="AF13" s="17"/>
      <c r="AG13" s="17">
        <v>0.178222552898958</v>
      </c>
      <c r="AH13" s="17">
        <v>0.21001469415343399</v>
      </c>
      <c r="AI13" s="17"/>
      <c r="AJ13" s="17">
        <v>0.24174133963570499</v>
      </c>
      <c r="AK13" s="17">
        <v>0.18958316082148</v>
      </c>
      <c r="AL13" s="17">
        <v>0.144029488434956</v>
      </c>
      <c r="AM13" s="17">
        <v>0.199242421308231</v>
      </c>
      <c r="AN13" s="17"/>
      <c r="AO13" s="17">
        <v>0.23673000326260399</v>
      </c>
      <c r="AP13" s="17">
        <v>0.149292085160668</v>
      </c>
      <c r="AQ13" s="17">
        <v>0.19104767394706801</v>
      </c>
      <c r="AR13" s="17"/>
      <c r="AS13" s="17">
        <v>0.17493756776515601</v>
      </c>
      <c r="AT13" s="17">
        <v>0.20426829784</v>
      </c>
      <c r="AU13" s="17">
        <v>0.31865133912405602</v>
      </c>
      <c r="AV13" s="17">
        <v>0.15671363536643501</v>
      </c>
      <c r="AW13" s="17">
        <v>0.151261373984167</v>
      </c>
      <c r="AX13" s="17"/>
      <c r="AY13" s="17">
        <v>0.22434172649467901</v>
      </c>
      <c r="AZ13" s="17">
        <v>0.18228480164331401</v>
      </c>
      <c r="BA13" s="17">
        <v>0.25065878571570099</v>
      </c>
    </row>
    <row r="14" spans="2:53" x14ac:dyDescent="0.35">
      <c r="B14" s="18" t="s">
        <v>114</v>
      </c>
      <c r="C14" s="19">
        <v>1.4566440920779199E-2</v>
      </c>
      <c r="D14" s="19">
        <v>1.0809185400794201E-2</v>
      </c>
      <c r="E14" s="19">
        <v>1.8319995180137001E-2</v>
      </c>
      <c r="F14" s="19"/>
      <c r="G14" s="19">
        <v>1.0326896556186699E-2</v>
      </c>
      <c r="H14" s="19">
        <v>1.6002522442671301E-2</v>
      </c>
      <c r="I14" s="19">
        <v>1.3486489348757E-2</v>
      </c>
      <c r="J14" s="19">
        <v>1.67063437443691E-2</v>
      </c>
      <c r="K14" s="19"/>
      <c r="L14" s="19">
        <v>1.0511171740581001E-2</v>
      </c>
      <c r="M14" s="19">
        <v>3.5660800895525001E-3</v>
      </c>
      <c r="N14" s="19">
        <v>1.6247244569453399E-2</v>
      </c>
      <c r="O14" s="19">
        <v>2.8965665452718801E-2</v>
      </c>
      <c r="P14" s="19"/>
      <c r="Q14" s="19">
        <v>7.2453842775054298E-3</v>
      </c>
      <c r="R14" s="19">
        <v>1.0837627689435501E-2</v>
      </c>
      <c r="S14" s="19">
        <v>1.0287564909441599E-2</v>
      </c>
      <c r="T14" s="19">
        <v>0</v>
      </c>
      <c r="U14" s="19">
        <v>1.14864684650446E-2</v>
      </c>
      <c r="V14" s="19">
        <v>0</v>
      </c>
      <c r="W14" s="19">
        <v>4.6800016365821602E-2</v>
      </c>
      <c r="X14" s="19">
        <v>6.7802159320093494E-2</v>
      </c>
      <c r="Y14" s="19">
        <v>1.43877539258236E-2</v>
      </c>
      <c r="Z14" s="19"/>
      <c r="AA14" s="19">
        <v>2.20093022666305E-2</v>
      </c>
      <c r="AB14" s="19">
        <v>1.28382796940909E-2</v>
      </c>
      <c r="AC14" s="19">
        <v>7.2131262541862903E-3</v>
      </c>
      <c r="AD14" s="19">
        <v>7.6908504506085704E-3</v>
      </c>
      <c r="AE14" s="19">
        <v>0</v>
      </c>
      <c r="AF14" s="19"/>
      <c r="AG14" s="19">
        <v>1.3453752618348001E-2</v>
      </c>
      <c r="AH14" s="19">
        <v>1.5782748482643601E-2</v>
      </c>
      <c r="AI14" s="19"/>
      <c r="AJ14" s="19">
        <v>2.0984100751314901E-2</v>
      </c>
      <c r="AK14" s="19">
        <v>1.27221955887522E-2</v>
      </c>
      <c r="AL14" s="19">
        <v>1.52048255538666E-2</v>
      </c>
      <c r="AM14" s="19">
        <v>1.0268613684800001E-2</v>
      </c>
      <c r="AN14" s="19"/>
      <c r="AO14" s="19">
        <v>1.87775161373285E-2</v>
      </c>
      <c r="AP14" s="19">
        <v>1.9231469830985101E-2</v>
      </c>
      <c r="AQ14" s="19">
        <v>1.07350064774221E-2</v>
      </c>
      <c r="AR14" s="19"/>
      <c r="AS14" s="19">
        <v>5.8565598644979896E-3</v>
      </c>
      <c r="AT14" s="19">
        <v>9.7018098271469105E-3</v>
      </c>
      <c r="AU14" s="19">
        <v>1.26403503023312E-2</v>
      </c>
      <c r="AV14" s="19">
        <v>7.1670348893102406E-2</v>
      </c>
      <c r="AW14" s="19">
        <v>3.0341676406285999E-2</v>
      </c>
      <c r="AX14" s="19"/>
      <c r="AY14" s="19">
        <v>4.8674799719353699E-3</v>
      </c>
      <c r="AZ14" s="19">
        <v>1.0561646418917299E-2</v>
      </c>
      <c r="BA14" s="19">
        <v>1.0805849761790699E-2</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2.1873454177118501E-2</v>
      </c>
      <c r="D9" s="17">
        <v>1.9059227937528098E-2</v>
      </c>
      <c r="E9" s="17">
        <v>2.4684908131267901E-2</v>
      </c>
      <c r="F9" s="17"/>
      <c r="G9" s="17">
        <v>1.7362776660582099E-2</v>
      </c>
      <c r="H9" s="17">
        <v>2.8000615643680199E-2</v>
      </c>
      <c r="I9" s="17">
        <v>1.87052024737006E-2</v>
      </c>
      <c r="J9" s="17">
        <v>1.1190017592815699E-2</v>
      </c>
      <c r="K9" s="17"/>
      <c r="L9" s="17">
        <v>2.0649061072166301E-2</v>
      </c>
      <c r="M9" s="17">
        <v>2.4232327896405899E-2</v>
      </c>
      <c r="N9" s="17">
        <v>1.1392050641875699E-2</v>
      </c>
      <c r="O9" s="17">
        <v>3.0053698990130301E-2</v>
      </c>
      <c r="P9" s="17"/>
      <c r="Q9" s="17">
        <v>3.6947840978412798E-2</v>
      </c>
      <c r="R9" s="17">
        <v>2.7801887304450199E-2</v>
      </c>
      <c r="S9" s="17">
        <v>2.19740071433513E-2</v>
      </c>
      <c r="T9" s="17">
        <v>3.2509112515734101E-2</v>
      </c>
      <c r="U9" s="17">
        <v>0</v>
      </c>
      <c r="V9" s="17">
        <v>8.1258575664107605E-3</v>
      </c>
      <c r="W9" s="17">
        <v>1.06507863961231E-2</v>
      </c>
      <c r="X9" s="17">
        <v>1.8532685599452699E-2</v>
      </c>
      <c r="Y9" s="17">
        <v>2.1310721330498401E-2</v>
      </c>
      <c r="Z9" s="17"/>
      <c r="AA9" s="17">
        <v>1.84494813821981E-2</v>
      </c>
      <c r="AB9" s="17">
        <v>2.0855809855305E-2</v>
      </c>
      <c r="AC9" s="17">
        <v>1.7635260804097799E-2</v>
      </c>
      <c r="AD9" s="17">
        <v>3.7536737306789303E-2</v>
      </c>
      <c r="AE9" s="17">
        <v>5.9435078793350901E-2</v>
      </c>
      <c r="AF9" s="17"/>
      <c r="AG9" s="17">
        <v>1.59321425400052E-2</v>
      </c>
      <c r="AH9" s="17">
        <v>2.83680513215516E-2</v>
      </c>
      <c r="AI9" s="17"/>
      <c r="AJ9" s="17">
        <v>8.7391524202248601E-3</v>
      </c>
      <c r="AK9" s="17">
        <v>2.5690198811112602E-2</v>
      </c>
      <c r="AL9" s="17">
        <v>3.7717374301829101E-2</v>
      </c>
      <c r="AM9" s="17">
        <v>1.51976176884977E-2</v>
      </c>
      <c r="AN9" s="17"/>
      <c r="AO9" s="17">
        <v>2.43949266768025E-2</v>
      </c>
      <c r="AP9" s="17">
        <v>9.7925232230842603E-3</v>
      </c>
      <c r="AQ9" s="17">
        <v>2.6251738519071099E-2</v>
      </c>
      <c r="AR9" s="17"/>
      <c r="AS9" s="17">
        <v>6.3662018253315203E-3</v>
      </c>
      <c r="AT9" s="17">
        <v>2.8182323413075101E-2</v>
      </c>
      <c r="AU9" s="17">
        <v>1.5206665668534999E-2</v>
      </c>
      <c r="AV9" s="17">
        <v>7.5973754612739197E-2</v>
      </c>
      <c r="AW9" s="17">
        <v>3.5715221182794799E-2</v>
      </c>
      <c r="AX9" s="17"/>
      <c r="AY9" s="17">
        <v>1.6088927022127501E-2</v>
      </c>
      <c r="AZ9" s="17">
        <v>2.2533022227600698E-2</v>
      </c>
      <c r="BA9" s="17">
        <v>1.06990517232448E-2</v>
      </c>
    </row>
    <row r="10" spans="2:53" x14ac:dyDescent="0.35">
      <c r="B10" s="18" t="s">
        <v>127</v>
      </c>
      <c r="C10" s="17">
        <v>7.5641663769070402E-2</v>
      </c>
      <c r="D10" s="17">
        <v>6.1071884462831599E-2</v>
      </c>
      <c r="E10" s="17">
        <v>9.0197090431416202E-2</v>
      </c>
      <c r="F10" s="17"/>
      <c r="G10" s="17">
        <v>6.3340048159619897E-2</v>
      </c>
      <c r="H10" s="17">
        <v>8.6115507431240607E-2</v>
      </c>
      <c r="I10" s="17">
        <v>8.0541717054535E-2</v>
      </c>
      <c r="J10" s="17">
        <v>3.0502795843632999E-2</v>
      </c>
      <c r="K10" s="17"/>
      <c r="L10" s="17">
        <v>7.1816288436648099E-2</v>
      </c>
      <c r="M10" s="17">
        <v>6.5891327043614598E-2</v>
      </c>
      <c r="N10" s="17">
        <v>8.0887799585948203E-2</v>
      </c>
      <c r="O10" s="17">
        <v>8.5599386458784399E-2</v>
      </c>
      <c r="P10" s="17"/>
      <c r="Q10" s="17">
        <v>5.2505142909025901E-2</v>
      </c>
      <c r="R10" s="17">
        <v>7.6199492062481694E-2</v>
      </c>
      <c r="S10" s="17">
        <v>7.0164210292183907E-2</v>
      </c>
      <c r="T10" s="17">
        <v>0.118056038220758</v>
      </c>
      <c r="U10" s="17">
        <v>9.5119972167964903E-2</v>
      </c>
      <c r="V10" s="17">
        <v>4.6510652148869902E-2</v>
      </c>
      <c r="W10" s="17">
        <v>9.76901659024281E-2</v>
      </c>
      <c r="X10" s="17">
        <v>5.0773931776828499E-2</v>
      </c>
      <c r="Y10" s="17">
        <v>7.8936245254704898E-2</v>
      </c>
      <c r="Z10" s="17"/>
      <c r="AA10" s="17">
        <v>6.99556605101746E-2</v>
      </c>
      <c r="AB10" s="17">
        <v>0.10098005224203099</v>
      </c>
      <c r="AC10" s="17">
        <v>4.4997186242895303E-2</v>
      </c>
      <c r="AD10" s="17">
        <v>3.20188699548467E-2</v>
      </c>
      <c r="AE10" s="17">
        <v>0.14492840956338601</v>
      </c>
      <c r="AF10" s="17"/>
      <c r="AG10" s="17">
        <v>9.5365644221478904E-2</v>
      </c>
      <c r="AH10" s="17">
        <v>5.4080884778304597E-2</v>
      </c>
      <c r="AI10" s="17"/>
      <c r="AJ10" s="17">
        <v>4.5286382352021398E-2</v>
      </c>
      <c r="AK10" s="17">
        <v>7.8803996109854793E-2</v>
      </c>
      <c r="AL10" s="17">
        <v>8.1822524472123195E-2</v>
      </c>
      <c r="AM10" s="17">
        <v>9.3524621874441896E-2</v>
      </c>
      <c r="AN10" s="17"/>
      <c r="AO10" s="17">
        <v>5.7457547837414399E-2</v>
      </c>
      <c r="AP10" s="17">
        <v>0.114169075437142</v>
      </c>
      <c r="AQ10" s="17">
        <v>6.7150462160769697E-2</v>
      </c>
      <c r="AR10" s="17"/>
      <c r="AS10" s="17">
        <v>7.4089990603405306E-2</v>
      </c>
      <c r="AT10" s="17">
        <v>6.0030323775446703E-2</v>
      </c>
      <c r="AU10" s="17">
        <v>8.7910505869138802E-2</v>
      </c>
      <c r="AV10" s="17">
        <v>7.3810101927957505E-2</v>
      </c>
      <c r="AW10" s="17">
        <v>9.8104307646763006E-2</v>
      </c>
      <c r="AX10" s="17"/>
      <c r="AY10" s="17">
        <v>5.9355844563557497E-2</v>
      </c>
      <c r="AZ10" s="17">
        <v>7.4277248139871202E-2</v>
      </c>
      <c r="BA10" s="17">
        <v>6.6503965130017301E-2</v>
      </c>
    </row>
    <row r="11" spans="2:53" x14ac:dyDescent="0.35">
      <c r="B11" s="18" t="s">
        <v>128</v>
      </c>
      <c r="C11" s="17">
        <v>0.28979426515754098</v>
      </c>
      <c r="D11" s="17">
        <v>0.31490349147885</v>
      </c>
      <c r="E11" s="17">
        <v>0.264709773856321</v>
      </c>
      <c r="F11" s="17"/>
      <c r="G11" s="17">
        <v>0.26358965163463199</v>
      </c>
      <c r="H11" s="17">
        <v>0.27421245148967099</v>
      </c>
      <c r="I11" s="17">
        <v>0.316337097128147</v>
      </c>
      <c r="J11" s="17">
        <v>0.30207115394119899</v>
      </c>
      <c r="K11" s="17"/>
      <c r="L11" s="17">
        <v>0.295864670055493</v>
      </c>
      <c r="M11" s="17">
        <v>0.30099191341541398</v>
      </c>
      <c r="N11" s="17">
        <v>0.30430581620679298</v>
      </c>
      <c r="O11" s="17">
        <v>0.25998168581685499</v>
      </c>
      <c r="P11" s="17"/>
      <c r="Q11" s="17">
        <v>0.265823170947521</v>
      </c>
      <c r="R11" s="17">
        <v>0.293708609429709</v>
      </c>
      <c r="S11" s="17">
        <v>0.32000599439989802</v>
      </c>
      <c r="T11" s="17">
        <v>0.22551212552668801</v>
      </c>
      <c r="U11" s="17">
        <v>0.31090442961493497</v>
      </c>
      <c r="V11" s="17">
        <v>0.27749580467289697</v>
      </c>
      <c r="W11" s="17">
        <v>0.252322829839499</v>
      </c>
      <c r="X11" s="17">
        <v>0.34617221124980901</v>
      </c>
      <c r="Y11" s="17">
        <v>0.35126162223484197</v>
      </c>
      <c r="Z11" s="17"/>
      <c r="AA11" s="17">
        <v>0.309064993975182</v>
      </c>
      <c r="AB11" s="17">
        <v>0.28055147940661601</v>
      </c>
      <c r="AC11" s="17">
        <v>0.29464849991299003</v>
      </c>
      <c r="AD11" s="17">
        <v>0.24741506668800001</v>
      </c>
      <c r="AE11" s="17">
        <v>0.38017850253789598</v>
      </c>
      <c r="AF11" s="17"/>
      <c r="AG11" s="17">
        <v>0.28288262120566698</v>
      </c>
      <c r="AH11" s="17">
        <v>0.29734955695418502</v>
      </c>
      <c r="AI11" s="17"/>
      <c r="AJ11" s="17">
        <v>0.31808093108614</v>
      </c>
      <c r="AK11" s="17">
        <v>0.290073297340115</v>
      </c>
      <c r="AL11" s="17">
        <v>0.26370980508263098</v>
      </c>
      <c r="AM11" s="17">
        <v>0.28803051521435202</v>
      </c>
      <c r="AN11" s="17"/>
      <c r="AO11" s="17">
        <v>0.23357819915749101</v>
      </c>
      <c r="AP11" s="17">
        <v>0.31001341702628299</v>
      </c>
      <c r="AQ11" s="17">
        <v>0.31149096410069399</v>
      </c>
      <c r="AR11" s="17"/>
      <c r="AS11" s="17">
        <v>0.29702645415976903</v>
      </c>
      <c r="AT11" s="17">
        <v>0.29867535281218899</v>
      </c>
      <c r="AU11" s="17">
        <v>0.24540082588923001</v>
      </c>
      <c r="AV11" s="17">
        <v>0.27641820773780101</v>
      </c>
      <c r="AW11" s="17">
        <v>0.29891959100225801</v>
      </c>
      <c r="AX11" s="17"/>
      <c r="AY11" s="17">
        <v>0.23969061124103999</v>
      </c>
      <c r="AZ11" s="17">
        <v>0.30798486719706702</v>
      </c>
      <c r="BA11" s="17">
        <v>0.26786886894574302</v>
      </c>
    </row>
    <row r="12" spans="2:53" x14ac:dyDescent="0.35">
      <c r="B12" s="18" t="s">
        <v>129</v>
      </c>
      <c r="C12" s="17">
        <v>0.37777338999008397</v>
      </c>
      <c r="D12" s="17">
        <v>0.37271655932291697</v>
      </c>
      <c r="E12" s="17">
        <v>0.38282523918922301</v>
      </c>
      <c r="F12" s="17"/>
      <c r="G12" s="17">
        <v>0.37577215834189998</v>
      </c>
      <c r="H12" s="17">
        <v>0.40059571788703402</v>
      </c>
      <c r="I12" s="17">
        <v>0.34976366637031198</v>
      </c>
      <c r="J12" s="17">
        <v>0.37163822718908401</v>
      </c>
      <c r="K12" s="17"/>
      <c r="L12" s="17">
        <v>0.39877810347306297</v>
      </c>
      <c r="M12" s="17">
        <v>0.38320398763146202</v>
      </c>
      <c r="N12" s="17">
        <v>0.38020771742347997</v>
      </c>
      <c r="O12" s="17">
        <v>0.344809363300006</v>
      </c>
      <c r="P12" s="17"/>
      <c r="Q12" s="17">
        <v>0.37317308949781502</v>
      </c>
      <c r="R12" s="17">
        <v>0.36561318706842699</v>
      </c>
      <c r="S12" s="17">
        <v>0.34219401315715098</v>
      </c>
      <c r="T12" s="17">
        <v>0.33197707073493499</v>
      </c>
      <c r="U12" s="17">
        <v>0.33902224707429501</v>
      </c>
      <c r="V12" s="17">
        <v>0.41822967713183901</v>
      </c>
      <c r="W12" s="17">
        <v>0.49511857505092799</v>
      </c>
      <c r="X12" s="17">
        <v>0.34189972859576501</v>
      </c>
      <c r="Y12" s="17">
        <v>0.38220880604966401</v>
      </c>
      <c r="Z12" s="17"/>
      <c r="AA12" s="17">
        <v>0.31916530477427701</v>
      </c>
      <c r="AB12" s="17">
        <v>0.392347326526861</v>
      </c>
      <c r="AC12" s="17">
        <v>0.41735055251817199</v>
      </c>
      <c r="AD12" s="17">
        <v>0.45850553171568098</v>
      </c>
      <c r="AE12" s="17">
        <v>0.155865696043303</v>
      </c>
      <c r="AF12" s="17"/>
      <c r="AG12" s="17">
        <v>0.37588851514115501</v>
      </c>
      <c r="AH12" s="17">
        <v>0.379833794082507</v>
      </c>
      <c r="AI12" s="17"/>
      <c r="AJ12" s="17">
        <v>0.35370516927611001</v>
      </c>
      <c r="AK12" s="17">
        <v>0.35820314016340099</v>
      </c>
      <c r="AL12" s="17">
        <v>0.41358206630908201</v>
      </c>
      <c r="AM12" s="17">
        <v>0.38729765952596101</v>
      </c>
      <c r="AN12" s="17"/>
      <c r="AO12" s="17">
        <v>0.37382710200230002</v>
      </c>
      <c r="AP12" s="17">
        <v>0.38768019280911797</v>
      </c>
      <c r="AQ12" s="17">
        <v>0.37457054766421399</v>
      </c>
      <c r="AR12" s="17"/>
      <c r="AS12" s="17">
        <v>0.40279438989140398</v>
      </c>
      <c r="AT12" s="17">
        <v>0.36533987717365901</v>
      </c>
      <c r="AU12" s="17">
        <v>0.45230307523755497</v>
      </c>
      <c r="AV12" s="17">
        <v>0.42138770607470299</v>
      </c>
      <c r="AW12" s="17">
        <v>0.32692010114195902</v>
      </c>
      <c r="AX12" s="17"/>
      <c r="AY12" s="17">
        <v>0.464688750859169</v>
      </c>
      <c r="AZ12" s="17">
        <v>0.367647541435908</v>
      </c>
      <c r="BA12" s="17">
        <v>0.40054766672452902</v>
      </c>
    </row>
    <row r="13" spans="2:53" x14ac:dyDescent="0.35">
      <c r="B13" s="18" t="s">
        <v>130</v>
      </c>
      <c r="C13" s="17">
        <v>0.150840077292133</v>
      </c>
      <c r="D13" s="17">
        <v>0.14553802346014799</v>
      </c>
      <c r="E13" s="17">
        <v>0.15613690808751801</v>
      </c>
      <c r="F13" s="17"/>
      <c r="G13" s="17">
        <v>0.18963054508711</v>
      </c>
      <c r="H13" s="17">
        <v>0.115587985806947</v>
      </c>
      <c r="I13" s="17">
        <v>0.171195517531435</v>
      </c>
      <c r="J13" s="17">
        <v>0.19119015101251899</v>
      </c>
      <c r="K13" s="17"/>
      <c r="L13" s="17">
        <v>0.14694432491182899</v>
      </c>
      <c r="M13" s="17">
        <v>0.14675575763757201</v>
      </c>
      <c r="N13" s="17">
        <v>0.14228657800627201</v>
      </c>
      <c r="O13" s="17">
        <v>0.167425621984328</v>
      </c>
      <c r="P13" s="17"/>
      <c r="Q13" s="17">
        <v>0.17375071544205201</v>
      </c>
      <c r="R13" s="17">
        <v>0.14604210636585499</v>
      </c>
      <c r="S13" s="17">
        <v>0.17017515302834699</v>
      </c>
      <c r="T13" s="17">
        <v>0.16298992671707799</v>
      </c>
      <c r="U13" s="17">
        <v>0.19465451293233299</v>
      </c>
      <c r="V13" s="17">
        <v>0.17748777829846901</v>
      </c>
      <c r="W13" s="17">
        <v>6.8942359656456301E-2</v>
      </c>
      <c r="X13" s="17">
        <v>0.138350148497043</v>
      </c>
      <c r="Y13" s="17">
        <v>0.115471677628961</v>
      </c>
      <c r="Z13" s="17"/>
      <c r="AA13" s="17">
        <v>0.18089627779128201</v>
      </c>
      <c r="AB13" s="17">
        <v>0.13863762744140001</v>
      </c>
      <c r="AC13" s="17">
        <v>0.12580202191899301</v>
      </c>
      <c r="AD13" s="17">
        <v>0.168732173050542</v>
      </c>
      <c r="AE13" s="17">
        <v>0.19662021239451399</v>
      </c>
      <c r="AF13" s="17"/>
      <c r="AG13" s="17">
        <v>0.152079800613734</v>
      </c>
      <c r="AH13" s="17">
        <v>0.14948490455652499</v>
      </c>
      <c r="AI13" s="17"/>
      <c r="AJ13" s="17">
        <v>0.14230823965119399</v>
      </c>
      <c r="AK13" s="17">
        <v>0.136321472463939</v>
      </c>
      <c r="AL13" s="17">
        <v>0.132110003813351</v>
      </c>
      <c r="AM13" s="17">
        <v>0.19043161426993499</v>
      </c>
      <c r="AN13" s="17"/>
      <c r="AO13" s="17">
        <v>0.16988422282860699</v>
      </c>
      <c r="AP13" s="17">
        <v>0.12962635564220201</v>
      </c>
      <c r="AQ13" s="17">
        <v>0.15162439859565699</v>
      </c>
      <c r="AR13" s="17"/>
      <c r="AS13" s="17">
        <v>0.157671415685153</v>
      </c>
      <c r="AT13" s="17">
        <v>0.160449502851017</v>
      </c>
      <c r="AU13" s="17">
        <v>0.17212569375532399</v>
      </c>
      <c r="AV13" s="17">
        <v>0</v>
      </c>
      <c r="AW13" s="17">
        <v>0.113938731029991</v>
      </c>
      <c r="AX13" s="17"/>
      <c r="AY13" s="17">
        <v>0.16651231503540201</v>
      </c>
      <c r="AZ13" s="17">
        <v>0.14054914661441301</v>
      </c>
      <c r="BA13" s="17">
        <v>0.19249882766916199</v>
      </c>
    </row>
    <row r="14" spans="2:53" x14ac:dyDescent="0.35">
      <c r="B14" s="18" t="s">
        <v>114</v>
      </c>
      <c r="C14" s="19">
        <v>8.4077149614053104E-2</v>
      </c>
      <c r="D14" s="19">
        <v>8.6710813337725304E-2</v>
      </c>
      <c r="E14" s="19">
        <v>8.1446080304253904E-2</v>
      </c>
      <c r="F14" s="19"/>
      <c r="G14" s="19">
        <v>9.0304820116155607E-2</v>
      </c>
      <c r="H14" s="19">
        <v>9.5487721741428E-2</v>
      </c>
      <c r="I14" s="19">
        <v>6.3456799441871603E-2</v>
      </c>
      <c r="J14" s="19">
        <v>9.34076544207499E-2</v>
      </c>
      <c r="K14" s="19"/>
      <c r="L14" s="19">
        <v>6.5947552050800995E-2</v>
      </c>
      <c r="M14" s="19">
        <v>7.8924686375531003E-2</v>
      </c>
      <c r="N14" s="19">
        <v>8.0920038135630895E-2</v>
      </c>
      <c r="O14" s="19">
        <v>0.112130243449896</v>
      </c>
      <c r="P14" s="19"/>
      <c r="Q14" s="19">
        <v>9.7800040225173204E-2</v>
      </c>
      <c r="R14" s="19">
        <v>9.0634717769077E-2</v>
      </c>
      <c r="S14" s="19">
        <v>7.5486621979068594E-2</v>
      </c>
      <c r="T14" s="19">
        <v>0.128955726284806</v>
      </c>
      <c r="U14" s="19">
        <v>6.0298838210472799E-2</v>
      </c>
      <c r="V14" s="19">
        <v>7.2150230181514396E-2</v>
      </c>
      <c r="W14" s="19">
        <v>7.5275283154564901E-2</v>
      </c>
      <c r="X14" s="19">
        <v>0.104271294281102</v>
      </c>
      <c r="Y14" s="19">
        <v>5.0810927501329199E-2</v>
      </c>
      <c r="Z14" s="19"/>
      <c r="AA14" s="19">
        <v>0.102468281566886</v>
      </c>
      <c r="AB14" s="19">
        <v>6.6627704527786893E-2</v>
      </c>
      <c r="AC14" s="19">
        <v>9.9566478602852199E-2</v>
      </c>
      <c r="AD14" s="19">
        <v>5.5791621284140301E-2</v>
      </c>
      <c r="AE14" s="19">
        <v>6.2972100667549005E-2</v>
      </c>
      <c r="AF14" s="19"/>
      <c r="AG14" s="19">
        <v>7.7851276277960194E-2</v>
      </c>
      <c r="AH14" s="19">
        <v>9.0882808306926605E-2</v>
      </c>
      <c r="AI14" s="19"/>
      <c r="AJ14" s="19">
        <v>0.13188012521431</v>
      </c>
      <c r="AK14" s="19">
        <v>0.110907895111577</v>
      </c>
      <c r="AL14" s="19">
        <v>7.1058226020983606E-2</v>
      </c>
      <c r="AM14" s="19">
        <v>2.5517971426813099E-2</v>
      </c>
      <c r="AN14" s="19"/>
      <c r="AO14" s="19">
        <v>0.140858001497385</v>
      </c>
      <c r="AP14" s="19">
        <v>4.8718435862170298E-2</v>
      </c>
      <c r="AQ14" s="19">
        <v>6.8911888959594395E-2</v>
      </c>
      <c r="AR14" s="19"/>
      <c r="AS14" s="19">
        <v>6.2051547834937097E-2</v>
      </c>
      <c r="AT14" s="19">
        <v>8.7322619974613505E-2</v>
      </c>
      <c r="AU14" s="19">
        <v>2.7053233580216701E-2</v>
      </c>
      <c r="AV14" s="19">
        <v>0.15241022964679801</v>
      </c>
      <c r="AW14" s="19">
        <v>0.126402047996234</v>
      </c>
      <c r="AX14" s="19"/>
      <c r="AY14" s="19">
        <v>5.3663551278705E-2</v>
      </c>
      <c r="AZ14" s="19">
        <v>8.7008174385140802E-2</v>
      </c>
      <c r="BA14" s="19">
        <v>6.18816198073028E-2</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3.8306916187343297E-2</v>
      </c>
      <c r="D9" s="17">
        <v>3.4926180057281001E-2</v>
      </c>
      <c r="E9" s="17">
        <v>4.1684321964848503E-2</v>
      </c>
      <c r="F9" s="17"/>
      <c r="G9" s="17">
        <v>3.9449393328549E-2</v>
      </c>
      <c r="H9" s="17">
        <v>4.21288151020855E-2</v>
      </c>
      <c r="I9" s="17">
        <v>3.8041922494788598E-2</v>
      </c>
      <c r="J9" s="17">
        <v>2.1854795674861399E-2</v>
      </c>
      <c r="K9" s="17"/>
      <c r="L9" s="17">
        <v>3.5735410758215097E-2</v>
      </c>
      <c r="M9" s="17">
        <v>3.4841328866949399E-2</v>
      </c>
      <c r="N9" s="17">
        <v>4.2744367803476901E-2</v>
      </c>
      <c r="O9" s="17">
        <v>4.0936623106563402E-2</v>
      </c>
      <c r="P9" s="17"/>
      <c r="Q9" s="17">
        <v>4.6189454349375998E-2</v>
      </c>
      <c r="R9" s="17">
        <v>1.7197777009038101E-2</v>
      </c>
      <c r="S9" s="17">
        <v>5.2439797965725898E-2</v>
      </c>
      <c r="T9" s="17">
        <v>6.4422096456096895E-2</v>
      </c>
      <c r="U9" s="17">
        <v>2.35386446298314E-2</v>
      </c>
      <c r="V9" s="17">
        <v>3.21266442961727E-2</v>
      </c>
      <c r="W9" s="17">
        <v>2.1047069169586999E-2</v>
      </c>
      <c r="X9" s="17">
        <v>0</v>
      </c>
      <c r="Y9" s="17">
        <v>6.2932077925471494E-2</v>
      </c>
      <c r="Z9" s="17"/>
      <c r="AA9" s="17">
        <v>4.1389557955055903E-2</v>
      </c>
      <c r="AB9" s="17">
        <v>2.97590111335524E-2</v>
      </c>
      <c r="AC9" s="17">
        <v>2.5521527208252001E-2</v>
      </c>
      <c r="AD9" s="17">
        <v>3.0511501199054901E-2</v>
      </c>
      <c r="AE9" s="17">
        <v>0.240647431765762</v>
      </c>
      <c r="AF9" s="17"/>
      <c r="AG9" s="17">
        <v>4.5035567647086203E-2</v>
      </c>
      <c r="AH9" s="17">
        <v>3.0951658085183999E-2</v>
      </c>
      <c r="AI9" s="17"/>
      <c r="AJ9" s="17">
        <v>1.56602682697893E-2</v>
      </c>
      <c r="AK9" s="17">
        <v>3.5276467629620799E-2</v>
      </c>
      <c r="AL9" s="17">
        <v>3.9789764264507602E-2</v>
      </c>
      <c r="AM9" s="17">
        <v>6.01136190584712E-2</v>
      </c>
      <c r="AN9" s="17"/>
      <c r="AO9" s="17">
        <v>2.9527988086054901E-2</v>
      </c>
      <c r="AP9" s="17">
        <v>4.4772334134290701E-2</v>
      </c>
      <c r="AQ9" s="17">
        <v>4.0409535906387399E-2</v>
      </c>
      <c r="AR9" s="17"/>
      <c r="AS9" s="17">
        <v>2.64161337919624E-2</v>
      </c>
      <c r="AT9" s="17">
        <v>4.6702618858575497E-2</v>
      </c>
      <c r="AU9" s="17">
        <v>3.43694523351981E-2</v>
      </c>
      <c r="AV9" s="17">
        <v>0.14978385654069701</v>
      </c>
      <c r="AW9" s="17">
        <v>4.8720781614679298E-2</v>
      </c>
      <c r="AX9" s="17"/>
      <c r="AY9" s="17">
        <v>1.6373243978805602E-2</v>
      </c>
      <c r="AZ9" s="17">
        <v>4.7122137244481103E-2</v>
      </c>
      <c r="BA9" s="17">
        <v>1.47467519159183E-2</v>
      </c>
    </row>
    <row r="10" spans="2:53" x14ac:dyDescent="0.35">
      <c r="B10" s="18" t="s">
        <v>127</v>
      </c>
      <c r="C10" s="17">
        <v>0.105774951463945</v>
      </c>
      <c r="D10" s="17">
        <v>0.102082438150915</v>
      </c>
      <c r="E10" s="17">
        <v>0.109463827293693</v>
      </c>
      <c r="F10" s="17"/>
      <c r="G10" s="17">
        <v>0.100858578438225</v>
      </c>
      <c r="H10" s="17">
        <v>0.105848139648915</v>
      </c>
      <c r="I10" s="17">
        <v>0.103496908547592</v>
      </c>
      <c r="J10" s="17">
        <v>0.118103615537809</v>
      </c>
      <c r="K10" s="17"/>
      <c r="L10" s="17">
        <v>0.132027847130473</v>
      </c>
      <c r="M10" s="17">
        <v>7.4904005466694998E-2</v>
      </c>
      <c r="N10" s="17">
        <v>0.122301762354055</v>
      </c>
      <c r="O10" s="17">
        <v>9.5407114203792304E-2</v>
      </c>
      <c r="P10" s="17"/>
      <c r="Q10" s="17">
        <v>0.102644571548777</v>
      </c>
      <c r="R10" s="17">
        <v>0.14427117536738801</v>
      </c>
      <c r="S10" s="17">
        <v>9.4256748807227494E-2</v>
      </c>
      <c r="T10" s="17">
        <v>0.150595534939546</v>
      </c>
      <c r="U10" s="17">
        <v>0.14377964588787201</v>
      </c>
      <c r="V10" s="17">
        <v>4.8152114824127602E-2</v>
      </c>
      <c r="W10" s="17">
        <v>0.10721200441452899</v>
      </c>
      <c r="X10" s="17">
        <v>7.1421936317760407E-2</v>
      </c>
      <c r="Y10" s="17">
        <v>7.0581746967470799E-2</v>
      </c>
      <c r="Z10" s="17"/>
      <c r="AA10" s="17">
        <v>0.131201613783795</v>
      </c>
      <c r="AB10" s="17">
        <v>8.7989271558767707E-2</v>
      </c>
      <c r="AC10" s="17">
        <v>9.6091474652810899E-2</v>
      </c>
      <c r="AD10" s="17">
        <v>9.7931649932882905E-2</v>
      </c>
      <c r="AE10" s="17">
        <v>6.3312508924202801E-2</v>
      </c>
      <c r="AF10" s="17"/>
      <c r="AG10" s="17">
        <v>0.111352237861992</v>
      </c>
      <c r="AH10" s="17">
        <v>9.9678279461726693E-2</v>
      </c>
      <c r="AI10" s="17"/>
      <c r="AJ10" s="17">
        <v>6.7403717309201305E-2</v>
      </c>
      <c r="AK10" s="17">
        <v>0.133591410099869</v>
      </c>
      <c r="AL10" s="17">
        <v>0.122665891128227</v>
      </c>
      <c r="AM10" s="17">
        <v>9.5240792467572499E-2</v>
      </c>
      <c r="AN10" s="17"/>
      <c r="AO10" s="17">
        <v>7.2947340425350796E-2</v>
      </c>
      <c r="AP10" s="17">
        <v>0.15359802300876199</v>
      </c>
      <c r="AQ10" s="17">
        <v>0.102754787241374</v>
      </c>
      <c r="AR10" s="17"/>
      <c r="AS10" s="17">
        <v>0.14537829164907501</v>
      </c>
      <c r="AT10" s="17">
        <v>8.7706855893591895E-2</v>
      </c>
      <c r="AU10" s="17">
        <v>0.131782162578953</v>
      </c>
      <c r="AV10" s="17">
        <v>7.4172802361419501E-2</v>
      </c>
      <c r="AW10" s="17">
        <v>7.0892077751506494E-2</v>
      </c>
      <c r="AX10" s="17"/>
      <c r="AY10" s="17">
        <v>0.13067978933575</v>
      </c>
      <c r="AZ10" s="17">
        <v>9.0350513460278795E-2</v>
      </c>
      <c r="BA10" s="17">
        <v>0.11479362245795099</v>
      </c>
    </row>
    <row r="11" spans="2:53" x14ac:dyDescent="0.35">
      <c r="B11" s="18" t="s">
        <v>128</v>
      </c>
      <c r="C11" s="17">
        <v>0.303776870778246</v>
      </c>
      <c r="D11" s="17">
        <v>0.32152328006119002</v>
      </c>
      <c r="E11" s="17">
        <v>0.28604794342742201</v>
      </c>
      <c r="F11" s="17"/>
      <c r="G11" s="17">
        <v>0.187928568919454</v>
      </c>
      <c r="H11" s="17">
        <v>0.30857453486084802</v>
      </c>
      <c r="I11" s="17">
        <v>0.34442434211921402</v>
      </c>
      <c r="J11" s="17">
        <v>0.28825344529938401</v>
      </c>
      <c r="K11" s="17"/>
      <c r="L11" s="17">
        <v>0.319716586920541</v>
      </c>
      <c r="M11" s="17">
        <v>0.34528160974487199</v>
      </c>
      <c r="N11" s="17">
        <v>0.25180869920590698</v>
      </c>
      <c r="O11" s="17">
        <v>0.29034414728605001</v>
      </c>
      <c r="P11" s="17"/>
      <c r="Q11" s="17">
        <v>0.24358721154582899</v>
      </c>
      <c r="R11" s="17">
        <v>0.338227356802766</v>
      </c>
      <c r="S11" s="17">
        <v>0.28141087626670003</v>
      </c>
      <c r="T11" s="17">
        <v>0.31283912484792498</v>
      </c>
      <c r="U11" s="17">
        <v>0.35904161158140602</v>
      </c>
      <c r="V11" s="17">
        <v>0.31027658370559202</v>
      </c>
      <c r="W11" s="17">
        <v>0.28968163267986002</v>
      </c>
      <c r="X11" s="17">
        <v>0.25714067111235001</v>
      </c>
      <c r="Y11" s="17">
        <v>0.337225673107656</v>
      </c>
      <c r="Z11" s="17"/>
      <c r="AA11" s="17">
        <v>0.27232389378549399</v>
      </c>
      <c r="AB11" s="17">
        <v>0.33405000954068698</v>
      </c>
      <c r="AC11" s="17">
        <v>0.32016531283292099</v>
      </c>
      <c r="AD11" s="17">
        <v>0.29605035450453299</v>
      </c>
      <c r="AE11" s="17">
        <v>0.15629480812937299</v>
      </c>
      <c r="AF11" s="17"/>
      <c r="AG11" s="17">
        <v>0.28290697972826501</v>
      </c>
      <c r="AH11" s="17">
        <v>0.32659027345706898</v>
      </c>
      <c r="AI11" s="17"/>
      <c r="AJ11" s="17">
        <v>0.30427373380682798</v>
      </c>
      <c r="AK11" s="17">
        <v>0.290981532118122</v>
      </c>
      <c r="AL11" s="17">
        <v>0.30599299912553901</v>
      </c>
      <c r="AM11" s="17">
        <v>0.31476098853302997</v>
      </c>
      <c r="AN11" s="17"/>
      <c r="AO11" s="17">
        <v>0.216595015544648</v>
      </c>
      <c r="AP11" s="17">
        <v>0.28122252032082001</v>
      </c>
      <c r="AQ11" s="17">
        <v>0.35318121813404602</v>
      </c>
      <c r="AR11" s="17"/>
      <c r="AS11" s="17">
        <v>0.27855518685404301</v>
      </c>
      <c r="AT11" s="17">
        <v>0.31728342808682602</v>
      </c>
      <c r="AU11" s="17">
        <v>0.32323317235455501</v>
      </c>
      <c r="AV11" s="17">
        <v>0.15634874407001301</v>
      </c>
      <c r="AW11" s="17">
        <v>0.32951322340019201</v>
      </c>
      <c r="AX11" s="17"/>
      <c r="AY11" s="17">
        <v>0.229772357614689</v>
      </c>
      <c r="AZ11" s="17">
        <v>0.33756450278053302</v>
      </c>
      <c r="BA11" s="17">
        <v>0.31905778289573999</v>
      </c>
    </row>
    <row r="12" spans="2:53" x14ac:dyDescent="0.35">
      <c r="B12" s="18" t="s">
        <v>129</v>
      </c>
      <c r="C12" s="17">
        <v>0.37682631632971297</v>
      </c>
      <c r="D12" s="17">
        <v>0.37303868888194203</v>
      </c>
      <c r="E12" s="17">
        <v>0.380610212597567</v>
      </c>
      <c r="F12" s="17"/>
      <c r="G12" s="17">
        <v>0.441601951293626</v>
      </c>
      <c r="H12" s="17">
        <v>0.38650622284759201</v>
      </c>
      <c r="I12" s="17">
        <v>0.355870429800904</v>
      </c>
      <c r="J12" s="17">
        <v>0.32829318153912401</v>
      </c>
      <c r="K12" s="17"/>
      <c r="L12" s="17">
        <v>0.368263666215706</v>
      </c>
      <c r="M12" s="17">
        <v>0.41876861607177301</v>
      </c>
      <c r="N12" s="17">
        <v>0.37699366053725297</v>
      </c>
      <c r="O12" s="17">
        <v>0.343814029083783</v>
      </c>
      <c r="P12" s="17"/>
      <c r="Q12" s="17">
        <v>0.44264858565078502</v>
      </c>
      <c r="R12" s="17">
        <v>0.34496264511764502</v>
      </c>
      <c r="S12" s="17">
        <v>0.42647406021488299</v>
      </c>
      <c r="T12" s="17">
        <v>0.279203914350656</v>
      </c>
      <c r="U12" s="17">
        <v>0.26855426981462899</v>
      </c>
      <c r="V12" s="17">
        <v>0.352203247891263</v>
      </c>
      <c r="W12" s="17">
        <v>0.44426720502532502</v>
      </c>
      <c r="X12" s="17">
        <v>0.43601085327042899</v>
      </c>
      <c r="Y12" s="17">
        <v>0.39401042807340197</v>
      </c>
      <c r="Z12" s="17"/>
      <c r="AA12" s="17">
        <v>0.33374599517574399</v>
      </c>
      <c r="AB12" s="17">
        <v>0.38788253692553798</v>
      </c>
      <c r="AC12" s="17">
        <v>0.39757215250097699</v>
      </c>
      <c r="AD12" s="17">
        <v>0.43328818504336603</v>
      </c>
      <c r="AE12" s="17">
        <v>0.353804335630517</v>
      </c>
      <c r="AF12" s="17"/>
      <c r="AG12" s="17">
        <v>0.383716962253984</v>
      </c>
      <c r="AH12" s="17">
        <v>0.36929397800503899</v>
      </c>
      <c r="AI12" s="17"/>
      <c r="AJ12" s="17">
        <v>0.40850105057739899</v>
      </c>
      <c r="AK12" s="17">
        <v>0.37702326592598101</v>
      </c>
      <c r="AL12" s="17">
        <v>0.382694141300294</v>
      </c>
      <c r="AM12" s="17">
        <v>0.34341997328762802</v>
      </c>
      <c r="AN12" s="17"/>
      <c r="AO12" s="17">
        <v>0.44290926924276702</v>
      </c>
      <c r="AP12" s="17">
        <v>0.37927527447936898</v>
      </c>
      <c r="AQ12" s="17">
        <v>0.34474889913371898</v>
      </c>
      <c r="AR12" s="17"/>
      <c r="AS12" s="17">
        <v>0.36482563615441499</v>
      </c>
      <c r="AT12" s="17">
        <v>0.382886277007844</v>
      </c>
      <c r="AU12" s="17">
        <v>0.37111167714874899</v>
      </c>
      <c r="AV12" s="17">
        <v>0.38922139144259499</v>
      </c>
      <c r="AW12" s="17">
        <v>0.37989845491993102</v>
      </c>
      <c r="AX12" s="17"/>
      <c r="AY12" s="17">
        <v>0.41750150804109998</v>
      </c>
      <c r="AZ12" s="17">
        <v>0.37649516174826098</v>
      </c>
      <c r="BA12" s="17">
        <v>0.37656948057920198</v>
      </c>
    </row>
    <row r="13" spans="2:53" x14ac:dyDescent="0.35">
      <c r="B13" s="18" t="s">
        <v>130</v>
      </c>
      <c r="C13" s="17">
        <v>0.13732786148057399</v>
      </c>
      <c r="D13" s="17">
        <v>0.134555211394185</v>
      </c>
      <c r="E13" s="17">
        <v>0.14009778023806099</v>
      </c>
      <c r="F13" s="17"/>
      <c r="G13" s="17">
        <v>0.20612280381269199</v>
      </c>
      <c r="H13" s="17">
        <v>0.117669940838085</v>
      </c>
      <c r="I13" s="17">
        <v>0.12393765532135601</v>
      </c>
      <c r="J13" s="17">
        <v>0.18344375157095999</v>
      </c>
      <c r="K13" s="17"/>
      <c r="L13" s="17">
        <v>0.13958431560349799</v>
      </c>
      <c r="M13" s="17">
        <v>9.5321532548682905E-2</v>
      </c>
      <c r="N13" s="17">
        <v>0.16549962625142001</v>
      </c>
      <c r="O13" s="17">
        <v>0.15033563156456201</v>
      </c>
      <c r="P13" s="17"/>
      <c r="Q13" s="17">
        <v>0.11377637657946001</v>
      </c>
      <c r="R13" s="17">
        <v>0.11718082873034701</v>
      </c>
      <c r="S13" s="17">
        <v>0.14541851674546399</v>
      </c>
      <c r="T13" s="17">
        <v>0.127898012191418</v>
      </c>
      <c r="U13" s="17">
        <v>0.16771856850371999</v>
      </c>
      <c r="V13" s="17">
        <v>0.21853987928990601</v>
      </c>
      <c r="W13" s="17">
        <v>0.10996281129711299</v>
      </c>
      <c r="X13" s="17">
        <v>0.14866104576251701</v>
      </c>
      <c r="Y13" s="17">
        <v>0.121474058383935</v>
      </c>
      <c r="Z13" s="17"/>
      <c r="AA13" s="17">
        <v>0.15703829117193699</v>
      </c>
      <c r="AB13" s="17">
        <v>0.124014146109743</v>
      </c>
      <c r="AC13" s="17">
        <v>0.13452246427938799</v>
      </c>
      <c r="AD13" s="17">
        <v>0.12697305571863499</v>
      </c>
      <c r="AE13" s="17">
        <v>0.185940915550145</v>
      </c>
      <c r="AF13" s="17"/>
      <c r="AG13" s="17">
        <v>0.14744807112750299</v>
      </c>
      <c r="AH13" s="17">
        <v>0.12626520584348699</v>
      </c>
      <c r="AI13" s="17"/>
      <c r="AJ13" s="17">
        <v>0.14105695893907599</v>
      </c>
      <c r="AK13" s="17">
        <v>0.124872970030821</v>
      </c>
      <c r="AL13" s="17">
        <v>0.132671223926774</v>
      </c>
      <c r="AM13" s="17">
        <v>0.151288045393771</v>
      </c>
      <c r="AN13" s="17"/>
      <c r="AO13" s="17">
        <v>0.17611867948219601</v>
      </c>
      <c r="AP13" s="17">
        <v>0.115766950168832</v>
      </c>
      <c r="AQ13" s="17">
        <v>0.12644779008627499</v>
      </c>
      <c r="AR13" s="17"/>
      <c r="AS13" s="17">
        <v>0.16393485583765</v>
      </c>
      <c r="AT13" s="17">
        <v>0.126992680802967</v>
      </c>
      <c r="AU13" s="17">
        <v>0.12657163965094301</v>
      </c>
      <c r="AV13" s="17">
        <v>8.4992754764215903E-2</v>
      </c>
      <c r="AW13" s="17">
        <v>0.115049651032302</v>
      </c>
      <c r="AX13" s="17"/>
      <c r="AY13" s="17">
        <v>0.18088011741430801</v>
      </c>
      <c r="AZ13" s="17">
        <v>0.116107246601498</v>
      </c>
      <c r="BA13" s="17">
        <v>0.141924415280752</v>
      </c>
    </row>
    <row r="14" spans="2:53" x14ac:dyDescent="0.35">
      <c r="B14" s="18" t="s">
        <v>114</v>
      </c>
      <c r="C14" s="19">
        <v>3.7987083760177398E-2</v>
      </c>
      <c r="D14" s="19">
        <v>3.3874201454486899E-2</v>
      </c>
      <c r="E14" s="19">
        <v>4.2095914478409699E-2</v>
      </c>
      <c r="F14" s="19"/>
      <c r="G14" s="19">
        <v>2.4038704207454398E-2</v>
      </c>
      <c r="H14" s="19">
        <v>3.9272346702474301E-2</v>
      </c>
      <c r="I14" s="19">
        <v>3.4228741716144602E-2</v>
      </c>
      <c r="J14" s="19">
        <v>6.0051210377860799E-2</v>
      </c>
      <c r="K14" s="19"/>
      <c r="L14" s="19">
        <v>4.6721733715659203E-3</v>
      </c>
      <c r="M14" s="19">
        <v>3.0882907301027999E-2</v>
      </c>
      <c r="N14" s="19">
        <v>4.0651883847887697E-2</v>
      </c>
      <c r="O14" s="19">
        <v>7.9162454755249106E-2</v>
      </c>
      <c r="P14" s="19"/>
      <c r="Q14" s="19">
        <v>5.1153800325773199E-2</v>
      </c>
      <c r="R14" s="19">
        <v>3.8160216972815499E-2</v>
      </c>
      <c r="S14" s="19">
        <v>0</v>
      </c>
      <c r="T14" s="19">
        <v>6.5041317214358393E-2</v>
      </c>
      <c r="U14" s="19">
        <v>3.7367259582541397E-2</v>
      </c>
      <c r="V14" s="19">
        <v>3.8701529992937501E-2</v>
      </c>
      <c r="W14" s="19">
        <v>2.78292774135863E-2</v>
      </c>
      <c r="X14" s="19">
        <v>8.6765493536943294E-2</v>
      </c>
      <c r="Y14" s="19">
        <v>1.3776015542064301E-2</v>
      </c>
      <c r="Z14" s="19"/>
      <c r="AA14" s="19">
        <v>6.4300648127974105E-2</v>
      </c>
      <c r="AB14" s="19">
        <v>3.6305024731712203E-2</v>
      </c>
      <c r="AC14" s="19">
        <v>2.6127068525651199E-2</v>
      </c>
      <c r="AD14" s="19">
        <v>1.52452536015283E-2</v>
      </c>
      <c r="AE14" s="19">
        <v>0</v>
      </c>
      <c r="AF14" s="19"/>
      <c r="AG14" s="19">
        <v>2.9540181381170299E-2</v>
      </c>
      <c r="AH14" s="19">
        <v>4.7220605147495001E-2</v>
      </c>
      <c r="AI14" s="19"/>
      <c r="AJ14" s="19">
        <v>6.3104271097705902E-2</v>
      </c>
      <c r="AK14" s="19">
        <v>3.82543541955866E-2</v>
      </c>
      <c r="AL14" s="19">
        <v>1.6185980254658498E-2</v>
      </c>
      <c r="AM14" s="19">
        <v>3.51765812595278E-2</v>
      </c>
      <c r="AN14" s="19"/>
      <c r="AO14" s="19">
        <v>6.1901707218983103E-2</v>
      </c>
      <c r="AP14" s="19">
        <v>2.5364897887925501E-2</v>
      </c>
      <c r="AQ14" s="19">
        <v>3.2457769498199798E-2</v>
      </c>
      <c r="AR14" s="19"/>
      <c r="AS14" s="19">
        <v>2.0889895712854298E-2</v>
      </c>
      <c r="AT14" s="19">
        <v>3.8428139350195401E-2</v>
      </c>
      <c r="AU14" s="19">
        <v>1.2931895931602501E-2</v>
      </c>
      <c r="AV14" s="19">
        <v>0.14548045082106001</v>
      </c>
      <c r="AW14" s="19">
        <v>5.5925811281388203E-2</v>
      </c>
      <c r="AX14" s="19"/>
      <c r="AY14" s="19">
        <v>2.4792983615347298E-2</v>
      </c>
      <c r="AZ14" s="19">
        <v>3.2360438164948102E-2</v>
      </c>
      <c r="BA14" s="19">
        <v>3.2907946870436099E-2</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3.6414036849308898E-2</v>
      </c>
      <c r="D9" s="17">
        <v>3.77642607305574E-2</v>
      </c>
      <c r="E9" s="17">
        <v>3.50651430693706E-2</v>
      </c>
      <c r="F9" s="17"/>
      <c r="G9" s="17">
        <v>5.9914084652695702E-2</v>
      </c>
      <c r="H9" s="17">
        <v>3.3802505640835201E-2</v>
      </c>
      <c r="I9" s="17">
        <v>3.3236358871192299E-2</v>
      </c>
      <c r="J9" s="17">
        <v>3.06640146419624E-2</v>
      </c>
      <c r="K9" s="17"/>
      <c r="L9" s="17">
        <v>2.4820948941636299E-2</v>
      </c>
      <c r="M9" s="17">
        <v>4.43668695620009E-2</v>
      </c>
      <c r="N9" s="17">
        <v>4.4177525070953301E-2</v>
      </c>
      <c r="O9" s="17">
        <v>3.3977412280746001E-2</v>
      </c>
      <c r="P9" s="17"/>
      <c r="Q9" s="17">
        <v>4.57513428021743E-2</v>
      </c>
      <c r="R9" s="17">
        <v>3.5365412995804299E-2</v>
      </c>
      <c r="S9" s="17">
        <v>6.35596576699409E-2</v>
      </c>
      <c r="T9" s="17">
        <v>5.3945479128401301E-2</v>
      </c>
      <c r="U9" s="17">
        <v>1.14864684650446E-2</v>
      </c>
      <c r="V9" s="17">
        <v>8.1258575664107605E-3</v>
      </c>
      <c r="W9" s="17">
        <v>3.0900669781578599E-2</v>
      </c>
      <c r="X9" s="17">
        <v>0</v>
      </c>
      <c r="Y9" s="17">
        <v>4.8986181186894802E-2</v>
      </c>
      <c r="Z9" s="17"/>
      <c r="AA9" s="17">
        <v>3.4511904315176103E-2</v>
      </c>
      <c r="AB9" s="17">
        <v>3.5390722395538199E-2</v>
      </c>
      <c r="AC9" s="17">
        <v>3.5496417757735502E-2</v>
      </c>
      <c r="AD9" s="17">
        <v>1.6065769238334499E-2</v>
      </c>
      <c r="AE9" s="17">
        <v>6.6753224973145203E-2</v>
      </c>
      <c r="AF9" s="17"/>
      <c r="AG9" s="17">
        <v>4.9696368222204697E-2</v>
      </c>
      <c r="AH9" s="17">
        <v>2.1894786442216301E-2</v>
      </c>
      <c r="AI9" s="17"/>
      <c r="AJ9" s="17">
        <v>3.5032101187827402E-2</v>
      </c>
      <c r="AK9" s="17">
        <v>3.8591099468219703E-2</v>
      </c>
      <c r="AL9" s="17">
        <v>3.6108622636915701E-2</v>
      </c>
      <c r="AM9" s="17">
        <v>3.5624361006122499E-2</v>
      </c>
      <c r="AN9" s="17"/>
      <c r="AO9" s="17">
        <v>2.5339551299548901E-2</v>
      </c>
      <c r="AP9" s="17">
        <v>4.6803949673545099E-2</v>
      </c>
      <c r="AQ9" s="17">
        <v>3.78993858955151E-2</v>
      </c>
      <c r="AR9" s="17"/>
      <c r="AS9" s="17">
        <v>2.2112758442505501E-2</v>
      </c>
      <c r="AT9" s="17">
        <v>5.2121627202780997E-2</v>
      </c>
      <c r="AU9" s="17">
        <v>4.2260157216147599E-2</v>
      </c>
      <c r="AV9" s="17">
        <v>0.14978385654069701</v>
      </c>
      <c r="AW9" s="17">
        <v>3.04976415253299E-2</v>
      </c>
      <c r="AX9" s="17"/>
      <c r="AY9" s="17">
        <v>1.0045500513295299E-2</v>
      </c>
      <c r="AZ9" s="17">
        <v>4.8410729047224599E-2</v>
      </c>
      <c r="BA9" s="17">
        <v>1.0193770552233901E-2</v>
      </c>
    </row>
    <row r="10" spans="2:53" x14ac:dyDescent="0.35">
      <c r="B10" s="18" t="s">
        <v>127</v>
      </c>
      <c r="C10" s="17">
        <v>0.108167384077684</v>
      </c>
      <c r="D10" s="17">
        <v>9.8824498906846095E-2</v>
      </c>
      <c r="E10" s="17">
        <v>0.117501065601647</v>
      </c>
      <c r="F10" s="17"/>
      <c r="G10" s="17">
        <v>0.108861221714027</v>
      </c>
      <c r="H10" s="17">
        <v>0.10887434374940801</v>
      </c>
      <c r="I10" s="17">
        <v>0.10514843917257501</v>
      </c>
      <c r="J10" s="17">
        <v>0.11380995235538401</v>
      </c>
      <c r="K10" s="17"/>
      <c r="L10" s="17">
        <v>0.112449482543961</v>
      </c>
      <c r="M10" s="17">
        <v>0.104737957060776</v>
      </c>
      <c r="N10" s="17">
        <v>0.118260286268609</v>
      </c>
      <c r="O10" s="17">
        <v>9.8660237439986906E-2</v>
      </c>
      <c r="P10" s="17"/>
      <c r="Q10" s="17">
        <v>9.5697150609178702E-2</v>
      </c>
      <c r="R10" s="17">
        <v>9.1578212827747196E-2</v>
      </c>
      <c r="S10" s="17">
        <v>0.13622480371373899</v>
      </c>
      <c r="T10" s="17">
        <v>0.163248816437814</v>
      </c>
      <c r="U10" s="17">
        <v>0.121934587991841</v>
      </c>
      <c r="V10" s="17">
        <v>7.3253427979389094E-2</v>
      </c>
      <c r="W10" s="17">
        <v>0.12599170943652399</v>
      </c>
      <c r="X10" s="17">
        <v>0.122675308990423</v>
      </c>
      <c r="Y10" s="17">
        <v>7.9211810080468903E-2</v>
      </c>
      <c r="Z10" s="17"/>
      <c r="AA10" s="17">
        <v>0.121032397295362</v>
      </c>
      <c r="AB10" s="17">
        <v>0.120122312277919</v>
      </c>
      <c r="AC10" s="17">
        <v>7.7597729393576398E-2</v>
      </c>
      <c r="AD10" s="17">
        <v>0.118453800201352</v>
      </c>
      <c r="AE10" s="17">
        <v>8.0076246281442207E-2</v>
      </c>
      <c r="AF10" s="17"/>
      <c r="AG10" s="17">
        <v>0.113380969958791</v>
      </c>
      <c r="AH10" s="17">
        <v>0.10246828225576</v>
      </c>
      <c r="AI10" s="17"/>
      <c r="AJ10" s="17">
        <v>9.1736271589422297E-2</v>
      </c>
      <c r="AK10" s="17">
        <v>0.114959238488894</v>
      </c>
      <c r="AL10" s="17">
        <v>0.13066175691922699</v>
      </c>
      <c r="AM10" s="17">
        <v>9.5296107810873401E-2</v>
      </c>
      <c r="AN10" s="17"/>
      <c r="AO10" s="17">
        <v>8.7695771963844302E-2</v>
      </c>
      <c r="AP10" s="17">
        <v>0.13274179706054701</v>
      </c>
      <c r="AQ10" s="17">
        <v>0.10926222120370099</v>
      </c>
      <c r="AR10" s="17"/>
      <c r="AS10" s="17">
        <v>0.120736016821858</v>
      </c>
      <c r="AT10" s="17">
        <v>9.8955742515855094E-2</v>
      </c>
      <c r="AU10" s="17">
        <v>8.8411133213171803E-2</v>
      </c>
      <c r="AV10" s="17">
        <v>0</v>
      </c>
      <c r="AW10" s="17">
        <v>0.12040919640549901</v>
      </c>
      <c r="AX10" s="17"/>
      <c r="AY10" s="17">
        <v>0.12869888866415599</v>
      </c>
      <c r="AZ10" s="17">
        <v>9.54927710431E-2</v>
      </c>
      <c r="BA10" s="17">
        <v>0.116782961159954</v>
      </c>
    </row>
    <row r="11" spans="2:53" x14ac:dyDescent="0.35">
      <c r="B11" s="18" t="s">
        <v>128</v>
      </c>
      <c r="C11" s="17">
        <v>0.30420036366054898</v>
      </c>
      <c r="D11" s="17">
        <v>0.30997413392135797</v>
      </c>
      <c r="E11" s="17">
        <v>0.29843228112271197</v>
      </c>
      <c r="F11" s="17"/>
      <c r="G11" s="17">
        <v>0.239604942842437</v>
      </c>
      <c r="H11" s="17">
        <v>0.31482802566310603</v>
      </c>
      <c r="I11" s="17">
        <v>0.32964843571510799</v>
      </c>
      <c r="J11" s="17">
        <v>0.25363149026280801</v>
      </c>
      <c r="K11" s="17"/>
      <c r="L11" s="17">
        <v>0.335144896494802</v>
      </c>
      <c r="M11" s="17">
        <v>0.29931527921005302</v>
      </c>
      <c r="N11" s="17">
        <v>0.29295653398439098</v>
      </c>
      <c r="O11" s="17">
        <v>0.286972127597731</v>
      </c>
      <c r="P11" s="17"/>
      <c r="Q11" s="17">
        <v>0.27304684032473697</v>
      </c>
      <c r="R11" s="17">
        <v>0.36520635846005201</v>
      </c>
      <c r="S11" s="17">
        <v>0.22985284499261699</v>
      </c>
      <c r="T11" s="17">
        <v>0.24476216407937401</v>
      </c>
      <c r="U11" s="17">
        <v>0.41556506129645798</v>
      </c>
      <c r="V11" s="17">
        <v>0.30075058209932298</v>
      </c>
      <c r="W11" s="17">
        <v>0.28920179351493702</v>
      </c>
      <c r="X11" s="17">
        <v>0.27627651886496002</v>
      </c>
      <c r="Y11" s="17">
        <v>0.32887970394653598</v>
      </c>
      <c r="Z11" s="17"/>
      <c r="AA11" s="17">
        <v>0.316183314098335</v>
      </c>
      <c r="AB11" s="17">
        <v>0.29007729156572498</v>
      </c>
      <c r="AC11" s="17">
        <v>0.34000947075898602</v>
      </c>
      <c r="AD11" s="17">
        <v>0.26001690374653302</v>
      </c>
      <c r="AE11" s="17">
        <v>0.38464180127061698</v>
      </c>
      <c r="AF11" s="17"/>
      <c r="AG11" s="17">
        <v>0.28380802002710698</v>
      </c>
      <c r="AH11" s="17">
        <v>0.32649174725045099</v>
      </c>
      <c r="AI11" s="17"/>
      <c r="AJ11" s="17">
        <v>0.246224852568937</v>
      </c>
      <c r="AK11" s="17">
        <v>0.32310546536821799</v>
      </c>
      <c r="AL11" s="17">
        <v>0.31378309131394699</v>
      </c>
      <c r="AM11" s="17">
        <v>0.32686483352946599</v>
      </c>
      <c r="AN11" s="17"/>
      <c r="AO11" s="17">
        <v>0.231949363545912</v>
      </c>
      <c r="AP11" s="17">
        <v>0.28115719079993101</v>
      </c>
      <c r="AQ11" s="17">
        <v>0.34907249461418999</v>
      </c>
      <c r="AR11" s="17"/>
      <c r="AS11" s="17">
        <v>0.29497920635366898</v>
      </c>
      <c r="AT11" s="17">
        <v>0.327647814615671</v>
      </c>
      <c r="AU11" s="17">
        <v>0.29241113096356502</v>
      </c>
      <c r="AV11" s="17">
        <v>0.230521546431432</v>
      </c>
      <c r="AW11" s="17">
        <v>0.27294092382283103</v>
      </c>
      <c r="AX11" s="17"/>
      <c r="AY11" s="17">
        <v>0.237598715508719</v>
      </c>
      <c r="AZ11" s="17">
        <v>0.33265822088392299</v>
      </c>
      <c r="BA11" s="17">
        <v>0.28573820938503097</v>
      </c>
    </row>
    <row r="12" spans="2:53" x14ac:dyDescent="0.35">
      <c r="B12" s="18" t="s">
        <v>129</v>
      </c>
      <c r="C12" s="17">
        <v>0.34670571966034403</v>
      </c>
      <c r="D12" s="17">
        <v>0.35129452813476802</v>
      </c>
      <c r="E12" s="17">
        <v>0.34212143160675301</v>
      </c>
      <c r="F12" s="17"/>
      <c r="G12" s="17">
        <v>0.32616349858891502</v>
      </c>
      <c r="H12" s="17">
        <v>0.36359795248207499</v>
      </c>
      <c r="I12" s="17">
        <v>0.342629386235549</v>
      </c>
      <c r="J12" s="17">
        <v>0.31193173543924102</v>
      </c>
      <c r="K12" s="17"/>
      <c r="L12" s="17">
        <v>0.33064683655490801</v>
      </c>
      <c r="M12" s="17">
        <v>0.36035551857478099</v>
      </c>
      <c r="N12" s="17">
        <v>0.36955019996586302</v>
      </c>
      <c r="O12" s="17">
        <v>0.32713720275298303</v>
      </c>
      <c r="P12" s="17"/>
      <c r="Q12" s="17">
        <v>0.35248472855943702</v>
      </c>
      <c r="R12" s="17">
        <v>0.30693336239448898</v>
      </c>
      <c r="S12" s="17">
        <v>0.36031496689952602</v>
      </c>
      <c r="T12" s="17">
        <v>0.38515311154225201</v>
      </c>
      <c r="U12" s="17">
        <v>0.26776687558550299</v>
      </c>
      <c r="V12" s="17">
        <v>0.38319807500963499</v>
      </c>
      <c r="W12" s="17">
        <v>0.34943937928355301</v>
      </c>
      <c r="X12" s="17">
        <v>0.29419969652739503</v>
      </c>
      <c r="Y12" s="17">
        <v>0.383004433921178</v>
      </c>
      <c r="Z12" s="17"/>
      <c r="AA12" s="17">
        <v>0.305339260083416</v>
      </c>
      <c r="AB12" s="17">
        <v>0.36828756593311701</v>
      </c>
      <c r="AC12" s="17">
        <v>0.356870037017048</v>
      </c>
      <c r="AD12" s="17">
        <v>0.40844993225660498</v>
      </c>
      <c r="AE12" s="17">
        <v>0.21215818622854599</v>
      </c>
      <c r="AF12" s="17"/>
      <c r="AG12" s="17">
        <v>0.355103084058636</v>
      </c>
      <c r="AH12" s="17">
        <v>0.33752634948537502</v>
      </c>
      <c r="AI12" s="17"/>
      <c r="AJ12" s="17">
        <v>0.38584842301779698</v>
      </c>
      <c r="AK12" s="17">
        <v>0.34402051819108198</v>
      </c>
      <c r="AL12" s="17">
        <v>0.37836887619487602</v>
      </c>
      <c r="AM12" s="17">
        <v>0.28653447873035898</v>
      </c>
      <c r="AN12" s="17"/>
      <c r="AO12" s="17">
        <v>0.39874592119441299</v>
      </c>
      <c r="AP12" s="17">
        <v>0.37607577197994502</v>
      </c>
      <c r="AQ12" s="17">
        <v>0.30478423114948799</v>
      </c>
      <c r="AR12" s="17"/>
      <c r="AS12" s="17">
        <v>0.36420047343265799</v>
      </c>
      <c r="AT12" s="17">
        <v>0.32187622168739499</v>
      </c>
      <c r="AU12" s="17">
        <v>0.33326088810405802</v>
      </c>
      <c r="AV12" s="17">
        <v>0.39347426545311498</v>
      </c>
      <c r="AW12" s="17">
        <v>0.38234893460962999</v>
      </c>
      <c r="AX12" s="17"/>
      <c r="AY12" s="17">
        <v>0.40292312127019603</v>
      </c>
      <c r="AZ12" s="17">
        <v>0.336579305444903</v>
      </c>
      <c r="BA12" s="17">
        <v>0.358894947530005</v>
      </c>
    </row>
    <row r="13" spans="2:53" x14ac:dyDescent="0.35">
      <c r="B13" s="18" t="s">
        <v>130</v>
      </c>
      <c r="C13" s="17">
        <v>0.16429383087279001</v>
      </c>
      <c r="D13" s="17">
        <v>0.168295009848004</v>
      </c>
      <c r="E13" s="17">
        <v>0.16029659344643499</v>
      </c>
      <c r="F13" s="17"/>
      <c r="G13" s="17">
        <v>0.237946555263918</v>
      </c>
      <c r="H13" s="17">
        <v>0.128924171189081</v>
      </c>
      <c r="I13" s="17">
        <v>0.164006058197982</v>
      </c>
      <c r="J13" s="17">
        <v>0.22991159692274399</v>
      </c>
      <c r="K13" s="17"/>
      <c r="L13" s="17">
        <v>0.177629243090838</v>
      </c>
      <c r="M13" s="17">
        <v>0.14864406316273199</v>
      </c>
      <c r="N13" s="17">
        <v>0.145648541102255</v>
      </c>
      <c r="O13" s="17">
        <v>0.18323237441732201</v>
      </c>
      <c r="P13" s="17"/>
      <c r="Q13" s="17">
        <v>0.16615914295831599</v>
      </c>
      <c r="R13" s="17">
        <v>0.16188670955083101</v>
      </c>
      <c r="S13" s="17">
        <v>0.18867275966053301</v>
      </c>
      <c r="T13" s="17">
        <v>0.120864254522007</v>
      </c>
      <c r="U13" s="17">
        <v>0.14587974707861301</v>
      </c>
      <c r="V13" s="17">
        <v>0.203336680376275</v>
      </c>
      <c r="W13" s="17">
        <v>0.15756378044091901</v>
      </c>
      <c r="X13" s="17">
        <v>0.20155029648082501</v>
      </c>
      <c r="Y13" s="17">
        <v>0.15320600969380399</v>
      </c>
      <c r="Z13" s="17"/>
      <c r="AA13" s="17">
        <v>0.15876861658956401</v>
      </c>
      <c r="AB13" s="17">
        <v>0.15822340594381901</v>
      </c>
      <c r="AC13" s="17">
        <v>0.16473329837537401</v>
      </c>
      <c r="AD13" s="17">
        <v>0.16095600892487999</v>
      </c>
      <c r="AE13" s="17">
        <v>0.25637054124624897</v>
      </c>
      <c r="AF13" s="17"/>
      <c r="AG13" s="17">
        <v>0.16536295532284501</v>
      </c>
      <c r="AH13" s="17">
        <v>0.16312514405337</v>
      </c>
      <c r="AI13" s="17"/>
      <c r="AJ13" s="17">
        <v>0.165233081852102</v>
      </c>
      <c r="AK13" s="17">
        <v>0.159217196827725</v>
      </c>
      <c r="AL13" s="17">
        <v>0.12684893395406499</v>
      </c>
      <c r="AM13" s="17">
        <v>0.202471403768686</v>
      </c>
      <c r="AN13" s="17"/>
      <c r="AO13" s="17">
        <v>0.20033696992069899</v>
      </c>
      <c r="AP13" s="17">
        <v>0.143230988101928</v>
      </c>
      <c r="AQ13" s="17">
        <v>0.15696428500964901</v>
      </c>
      <c r="AR13" s="17"/>
      <c r="AS13" s="17">
        <v>0.175041231011035</v>
      </c>
      <c r="AT13" s="17">
        <v>0.15894488052321101</v>
      </c>
      <c r="AU13" s="17">
        <v>0.21640674492123399</v>
      </c>
      <c r="AV13" s="17">
        <v>8.0739880753695994E-2</v>
      </c>
      <c r="AW13" s="17">
        <v>0.12570614634435001</v>
      </c>
      <c r="AX13" s="17"/>
      <c r="AY13" s="17">
        <v>0.19190154169735099</v>
      </c>
      <c r="AZ13" s="17">
        <v>0.14877172431365901</v>
      </c>
      <c r="BA13" s="17">
        <v>0.20741987389074501</v>
      </c>
    </row>
    <row r="14" spans="2:53" x14ac:dyDescent="0.35">
      <c r="B14" s="18" t="s">
        <v>114</v>
      </c>
      <c r="C14" s="19">
        <v>4.02186648793239E-2</v>
      </c>
      <c r="D14" s="19">
        <v>3.3847568458465899E-2</v>
      </c>
      <c r="E14" s="19">
        <v>4.6583485153082201E-2</v>
      </c>
      <c r="F14" s="19"/>
      <c r="G14" s="19">
        <v>2.75096969380072E-2</v>
      </c>
      <c r="H14" s="19">
        <v>4.99730012754947E-2</v>
      </c>
      <c r="I14" s="19">
        <v>2.5331321807593399E-2</v>
      </c>
      <c r="J14" s="19">
        <v>6.0051210377860799E-2</v>
      </c>
      <c r="K14" s="19"/>
      <c r="L14" s="19">
        <v>1.9308592373854801E-2</v>
      </c>
      <c r="M14" s="19">
        <v>4.2580312429656098E-2</v>
      </c>
      <c r="N14" s="19">
        <v>2.9406913607927701E-2</v>
      </c>
      <c r="O14" s="19">
        <v>7.0020645511231105E-2</v>
      </c>
      <c r="P14" s="19"/>
      <c r="Q14" s="19">
        <v>6.6860794746157706E-2</v>
      </c>
      <c r="R14" s="19">
        <v>3.9029943771076298E-2</v>
      </c>
      <c r="S14" s="19">
        <v>2.1374967063644099E-2</v>
      </c>
      <c r="T14" s="19">
        <v>3.2026174290151602E-2</v>
      </c>
      <c r="U14" s="19">
        <v>3.7367259582541397E-2</v>
      </c>
      <c r="V14" s="19">
        <v>3.13353769689673E-2</v>
      </c>
      <c r="W14" s="19">
        <v>4.6902667542487002E-2</v>
      </c>
      <c r="X14" s="19">
        <v>0.105298179136396</v>
      </c>
      <c r="Y14" s="19">
        <v>6.7118611711174704E-3</v>
      </c>
      <c r="Z14" s="19"/>
      <c r="AA14" s="19">
        <v>6.4164507618147598E-2</v>
      </c>
      <c r="AB14" s="19">
        <v>2.7898701883882701E-2</v>
      </c>
      <c r="AC14" s="19">
        <v>2.52930466972805E-2</v>
      </c>
      <c r="AD14" s="19">
        <v>3.60575856322954E-2</v>
      </c>
      <c r="AE14" s="19">
        <v>0</v>
      </c>
      <c r="AF14" s="19"/>
      <c r="AG14" s="19">
        <v>3.2648602410416401E-2</v>
      </c>
      <c r="AH14" s="19">
        <v>4.8493690512827703E-2</v>
      </c>
      <c r="AI14" s="19"/>
      <c r="AJ14" s="19">
        <v>7.5925269783914104E-2</v>
      </c>
      <c r="AK14" s="19">
        <v>2.0106481655861101E-2</v>
      </c>
      <c r="AL14" s="19">
        <v>1.42287189809699E-2</v>
      </c>
      <c r="AM14" s="19">
        <v>5.3208815154493501E-2</v>
      </c>
      <c r="AN14" s="19"/>
      <c r="AO14" s="19">
        <v>5.5932422075583001E-2</v>
      </c>
      <c r="AP14" s="19">
        <v>1.9990302384103899E-2</v>
      </c>
      <c r="AQ14" s="19">
        <v>4.2017382127455802E-2</v>
      </c>
      <c r="AR14" s="19"/>
      <c r="AS14" s="19">
        <v>2.29303139382755E-2</v>
      </c>
      <c r="AT14" s="19">
        <v>4.0453713455087803E-2</v>
      </c>
      <c r="AU14" s="19">
        <v>2.7249945581824701E-2</v>
      </c>
      <c r="AV14" s="19">
        <v>0.14548045082106001</v>
      </c>
      <c r="AW14" s="19">
        <v>6.8097157292359003E-2</v>
      </c>
      <c r="AX14" s="19"/>
      <c r="AY14" s="19">
        <v>2.8832232346282301E-2</v>
      </c>
      <c r="AZ14" s="19">
        <v>3.8087249267189899E-2</v>
      </c>
      <c r="BA14" s="19">
        <v>2.0970237482032E-2</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2.3106898772032501E-2</v>
      </c>
      <c r="D9" s="17">
        <v>2.6818188027215702E-2</v>
      </c>
      <c r="E9" s="17">
        <v>1.9399265496253301E-2</v>
      </c>
      <c r="F9" s="17"/>
      <c r="G9" s="17">
        <v>1.5530715362340099E-2</v>
      </c>
      <c r="H9" s="17">
        <v>2.7235929580664401E-2</v>
      </c>
      <c r="I9" s="17">
        <v>2.0707306531460998E-2</v>
      </c>
      <c r="J9" s="17">
        <v>2.1854795674861399E-2</v>
      </c>
      <c r="K9" s="17"/>
      <c r="L9" s="17">
        <v>1.6809831985458702E-2</v>
      </c>
      <c r="M9" s="17">
        <v>3.0671550794399701E-2</v>
      </c>
      <c r="N9" s="17">
        <v>3.1103042161523799E-2</v>
      </c>
      <c r="O9" s="17">
        <v>1.5096314210606299E-2</v>
      </c>
      <c r="P9" s="17"/>
      <c r="Q9" s="17">
        <v>4.5771287067481903E-2</v>
      </c>
      <c r="R9" s="17">
        <v>1.2523975149103099E-2</v>
      </c>
      <c r="S9" s="17">
        <v>1.0854147439136199E-2</v>
      </c>
      <c r="T9" s="17">
        <v>5.3945479128401301E-2</v>
      </c>
      <c r="U9" s="17">
        <v>0</v>
      </c>
      <c r="V9" s="17">
        <v>2.3972345987477699E-2</v>
      </c>
      <c r="W9" s="17">
        <v>1.8535059728340599E-2</v>
      </c>
      <c r="X9" s="17">
        <v>0</v>
      </c>
      <c r="Y9" s="17">
        <v>1.5373226233896101E-2</v>
      </c>
      <c r="Z9" s="17"/>
      <c r="AA9" s="17">
        <v>1.96612892237517E-2</v>
      </c>
      <c r="AB9" s="17">
        <v>1.7262214858888101E-2</v>
      </c>
      <c r="AC9" s="17">
        <v>1.7330688696394099E-2</v>
      </c>
      <c r="AD9" s="17">
        <v>8.6977807839029603E-3</v>
      </c>
      <c r="AE9" s="17">
        <v>9.38179605111749E-2</v>
      </c>
      <c r="AF9" s="17"/>
      <c r="AG9" s="17">
        <v>2.44839304578192E-2</v>
      </c>
      <c r="AH9" s="17">
        <v>2.1601630810924699E-2</v>
      </c>
      <c r="AI9" s="17"/>
      <c r="AJ9" s="17">
        <v>8.4255247902283899E-3</v>
      </c>
      <c r="AK9" s="17">
        <v>2.1782991650120601E-2</v>
      </c>
      <c r="AL9" s="17">
        <v>2.87683537325217E-2</v>
      </c>
      <c r="AM9" s="17">
        <v>3.2344094340898001E-2</v>
      </c>
      <c r="AN9" s="17"/>
      <c r="AO9" s="17">
        <v>1.8632522816744899E-2</v>
      </c>
      <c r="AP9" s="17">
        <v>1.39448613064618E-2</v>
      </c>
      <c r="AQ9" s="17">
        <v>2.96433583790718E-2</v>
      </c>
      <c r="AR9" s="17"/>
      <c r="AS9" s="17">
        <v>1.9986653754324301E-2</v>
      </c>
      <c r="AT9" s="17">
        <v>2.2787623405702701E-2</v>
      </c>
      <c r="AU9" s="17">
        <v>3.43694523351981E-2</v>
      </c>
      <c r="AV9" s="17">
        <v>0</v>
      </c>
      <c r="AW9" s="17">
        <v>3.08434634569166E-2</v>
      </c>
      <c r="AX9" s="17"/>
      <c r="AY9" s="17">
        <v>5.1455432160103804E-3</v>
      </c>
      <c r="AZ9" s="17">
        <v>2.7720348718045199E-2</v>
      </c>
      <c r="BA9" s="17">
        <v>1.47467519159183E-2</v>
      </c>
    </row>
    <row r="10" spans="2:53" x14ac:dyDescent="0.35">
      <c r="B10" s="18" t="s">
        <v>127</v>
      </c>
      <c r="C10" s="17">
        <v>5.1714474037229299E-2</v>
      </c>
      <c r="D10" s="17">
        <v>5.2152895370254901E-2</v>
      </c>
      <c r="E10" s="17">
        <v>5.1276484591683602E-2</v>
      </c>
      <c r="F10" s="17"/>
      <c r="G10" s="17">
        <v>6.62034601532904E-2</v>
      </c>
      <c r="H10" s="17">
        <v>4.3760776057063203E-2</v>
      </c>
      <c r="I10" s="17">
        <v>6.1121559553838703E-2</v>
      </c>
      <c r="J10" s="17">
        <v>3.9373170373916903E-2</v>
      </c>
      <c r="K10" s="17"/>
      <c r="L10" s="17">
        <v>5.7201758125344997E-2</v>
      </c>
      <c r="M10" s="17">
        <v>3.8730263316940301E-2</v>
      </c>
      <c r="N10" s="17">
        <v>3.7115198020693997E-2</v>
      </c>
      <c r="O10" s="17">
        <v>7.2346007161864803E-2</v>
      </c>
      <c r="P10" s="17"/>
      <c r="Q10" s="17">
        <v>3.72972527456829E-2</v>
      </c>
      <c r="R10" s="17">
        <v>5.1230536517973699E-2</v>
      </c>
      <c r="S10" s="17">
        <v>6.1218501239298201E-2</v>
      </c>
      <c r="T10" s="17">
        <v>5.3601881009214203E-2</v>
      </c>
      <c r="U10" s="17">
        <v>2.29729369300893E-2</v>
      </c>
      <c r="V10" s="17">
        <v>3.9451908244878098E-2</v>
      </c>
      <c r="W10" s="17">
        <v>6.8860001153939698E-2</v>
      </c>
      <c r="X10" s="17">
        <v>7.3593480299268293E-2</v>
      </c>
      <c r="Y10" s="17">
        <v>7.0941095858815001E-2</v>
      </c>
      <c r="Z10" s="17"/>
      <c r="AA10" s="17">
        <v>5.5257371385795999E-2</v>
      </c>
      <c r="AB10" s="17">
        <v>6.11236705335046E-2</v>
      </c>
      <c r="AC10" s="17">
        <v>4.30781259362948E-2</v>
      </c>
      <c r="AD10" s="17">
        <v>4.4723688912822399E-2</v>
      </c>
      <c r="AE10" s="17">
        <v>8.0076246281442207E-2</v>
      </c>
      <c r="AF10" s="17"/>
      <c r="AG10" s="17">
        <v>5.2227820654640801E-2</v>
      </c>
      <c r="AH10" s="17">
        <v>5.1153321941668599E-2</v>
      </c>
      <c r="AI10" s="17"/>
      <c r="AJ10" s="17">
        <v>2.71954348225407E-2</v>
      </c>
      <c r="AK10" s="17">
        <v>7.3764431096307898E-2</v>
      </c>
      <c r="AL10" s="17">
        <v>4.0372852211021701E-2</v>
      </c>
      <c r="AM10" s="17">
        <v>6.0411547682665302E-2</v>
      </c>
      <c r="AN10" s="17"/>
      <c r="AO10" s="17">
        <v>4.75091216494282E-2</v>
      </c>
      <c r="AP10" s="17">
        <v>7.4296467558300397E-2</v>
      </c>
      <c r="AQ10" s="17">
        <v>4.4821102290522399E-2</v>
      </c>
      <c r="AR10" s="17"/>
      <c r="AS10" s="17">
        <v>3.8631794665980698E-2</v>
      </c>
      <c r="AT10" s="17">
        <v>6.06915397048437E-2</v>
      </c>
      <c r="AU10" s="17">
        <v>2.6213818351464802E-2</v>
      </c>
      <c r="AV10" s="17">
        <v>0</v>
      </c>
      <c r="AW10" s="17">
        <v>7.5871448355402701E-2</v>
      </c>
      <c r="AX10" s="17"/>
      <c r="AY10" s="17">
        <v>4.9274911863943699E-2</v>
      </c>
      <c r="AZ10" s="17">
        <v>5.5987352352676698E-2</v>
      </c>
      <c r="BA10" s="17">
        <v>2.02466504775335E-2</v>
      </c>
    </row>
    <row r="11" spans="2:53" x14ac:dyDescent="0.35">
      <c r="B11" s="18" t="s">
        <v>128</v>
      </c>
      <c r="C11" s="17">
        <v>0.27742841323952</v>
      </c>
      <c r="D11" s="17">
        <v>0.28944740274172698</v>
      </c>
      <c r="E11" s="17">
        <v>0.26542126360617202</v>
      </c>
      <c r="F11" s="17"/>
      <c r="G11" s="17">
        <v>0.27019982345893201</v>
      </c>
      <c r="H11" s="17">
        <v>0.295398464505571</v>
      </c>
      <c r="I11" s="17">
        <v>0.25981523594776301</v>
      </c>
      <c r="J11" s="17">
        <v>0.26517961445640997</v>
      </c>
      <c r="K11" s="17"/>
      <c r="L11" s="17">
        <v>0.29248269163434398</v>
      </c>
      <c r="M11" s="17">
        <v>0.29251488165311001</v>
      </c>
      <c r="N11" s="17">
        <v>0.30210841672112199</v>
      </c>
      <c r="O11" s="17">
        <v>0.224871176012125</v>
      </c>
      <c r="P11" s="17"/>
      <c r="Q11" s="17">
        <v>0.24998351347658401</v>
      </c>
      <c r="R11" s="17">
        <v>0.29986570416663899</v>
      </c>
      <c r="S11" s="17">
        <v>0.31088991766469698</v>
      </c>
      <c r="T11" s="17">
        <v>0.27932124355641302</v>
      </c>
      <c r="U11" s="17">
        <v>0.34855136765593198</v>
      </c>
      <c r="V11" s="17">
        <v>0.262895259556853</v>
      </c>
      <c r="W11" s="17">
        <v>0.264078341649156</v>
      </c>
      <c r="X11" s="17">
        <v>0.20697219784000701</v>
      </c>
      <c r="Y11" s="17">
        <v>0.26342411010991601</v>
      </c>
      <c r="Z11" s="17"/>
      <c r="AA11" s="17">
        <v>0.26442384611151298</v>
      </c>
      <c r="AB11" s="17">
        <v>0.32452893057201498</v>
      </c>
      <c r="AC11" s="17">
        <v>0.26631442213136802</v>
      </c>
      <c r="AD11" s="17">
        <v>0.22967849848805599</v>
      </c>
      <c r="AE11" s="17">
        <v>0.345760942000093</v>
      </c>
      <c r="AF11" s="17"/>
      <c r="AG11" s="17">
        <v>0.27259124107400301</v>
      </c>
      <c r="AH11" s="17">
        <v>0.28271604776403397</v>
      </c>
      <c r="AI11" s="17"/>
      <c r="AJ11" s="17">
        <v>0.26899713543324499</v>
      </c>
      <c r="AK11" s="17">
        <v>0.27713730940536302</v>
      </c>
      <c r="AL11" s="17">
        <v>0.261550336778547</v>
      </c>
      <c r="AM11" s="17">
        <v>0.29944868246414702</v>
      </c>
      <c r="AN11" s="17"/>
      <c r="AO11" s="17">
        <v>0.18484398740743099</v>
      </c>
      <c r="AP11" s="17">
        <v>0.313529385682214</v>
      </c>
      <c r="AQ11" s="17">
        <v>0.30796569887112901</v>
      </c>
      <c r="AR11" s="17"/>
      <c r="AS11" s="17">
        <v>0.287707590783494</v>
      </c>
      <c r="AT11" s="17">
        <v>0.26297022295914502</v>
      </c>
      <c r="AU11" s="17">
        <v>0.22159648999005299</v>
      </c>
      <c r="AV11" s="17">
        <v>0.59234821254223002</v>
      </c>
      <c r="AW11" s="17">
        <v>0.25901823340472502</v>
      </c>
      <c r="AX11" s="17"/>
      <c r="AY11" s="17">
        <v>0.22184810159610199</v>
      </c>
      <c r="AZ11" s="17">
        <v>0.26734507342326502</v>
      </c>
      <c r="BA11" s="17">
        <v>0.27276757047839301</v>
      </c>
    </row>
    <row r="12" spans="2:53" x14ac:dyDescent="0.35">
      <c r="B12" s="18" t="s">
        <v>129</v>
      </c>
      <c r="C12" s="17">
        <v>0.43125876849634498</v>
      </c>
      <c r="D12" s="17">
        <v>0.424595627398134</v>
      </c>
      <c r="E12" s="17">
        <v>0.437915345755161</v>
      </c>
      <c r="F12" s="17"/>
      <c r="G12" s="17">
        <v>0.41371076799259299</v>
      </c>
      <c r="H12" s="17">
        <v>0.432324013583262</v>
      </c>
      <c r="I12" s="17">
        <v>0.450878221597313</v>
      </c>
      <c r="J12" s="17">
        <v>0.38564850025515701</v>
      </c>
      <c r="K12" s="17"/>
      <c r="L12" s="17">
        <v>0.45211790324060303</v>
      </c>
      <c r="M12" s="17">
        <v>0.41169094004859302</v>
      </c>
      <c r="N12" s="17">
        <v>0.41492847703656899</v>
      </c>
      <c r="O12" s="17">
        <v>0.44517713611679699</v>
      </c>
      <c r="P12" s="17"/>
      <c r="Q12" s="17">
        <v>0.48740664652462701</v>
      </c>
      <c r="R12" s="17">
        <v>0.44654155144982999</v>
      </c>
      <c r="S12" s="17">
        <v>0.35246751189938602</v>
      </c>
      <c r="T12" s="17">
        <v>0.42843842679299299</v>
      </c>
      <c r="U12" s="17">
        <v>0.347959486614832</v>
      </c>
      <c r="V12" s="17">
        <v>0.43007404073751299</v>
      </c>
      <c r="W12" s="17">
        <v>0.414620377946188</v>
      </c>
      <c r="X12" s="17">
        <v>0.46103716401928102</v>
      </c>
      <c r="Y12" s="17">
        <v>0.45523611970029798</v>
      </c>
      <c r="Z12" s="17"/>
      <c r="AA12" s="17">
        <v>0.41046554622961701</v>
      </c>
      <c r="AB12" s="17">
        <v>0.38504300312923601</v>
      </c>
      <c r="AC12" s="17">
        <v>0.51111224551708001</v>
      </c>
      <c r="AD12" s="17">
        <v>0.48907355460132801</v>
      </c>
      <c r="AE12" s="17">
        <v>0.16453923116769101</v>
      </c>
      <c r="AF12" s="17"/>
      <c r="AG12" s="17">
        <v>0.44629934867800097</v>
      </c>
      <c r="AH12" s="17">
        <v>0.414817532105341</v>
      </c>
      <c r="AI12" s="17"/>
      <c r="AJ12" s="17">
        <v>0.45031941794758701</v>
      </c>
      <c r="AK12" s="17">
        <v>0.43335500606719102</v>
      </c>
      <c r="AL12" s="17">
        <v>0.46235356573560099</v>
      </c>
      <c r="AM12" s="17">
        <v>0.38428807889484001</v>
      </c>
      <c r="AN12" s="17"/>
      <c r="AO12" s="17">
        <v>0.49424595566132301</v>
      </c>
      <c r="AP12" s="17">
        <v>0.36880888974417197</v>
      </c>
      <c r="AQ12" s="17">
        <v>0.42535923726271002</v>
      </c>
      <c r="AR12" s="17"/>
      <c r="AS12" s="17">
        <v>0.46009807964219801</v>
      </c>
      <c r="AT12" s="17">
        <v>0.43405261303058001</v>
      </c>
      <c r="AU12" s="17">
        <v>0.40866165624468598</v>
      </c>
      <c r="AV12" s="17">
        <v>0.26000768395192903</v>
      </c>
      <c r="AW12" s="17">
        <v>0.44866676860629001</v>
      </c>
      <c r="AX12" s="17"/>
      <c r="AY12" s="17">
        <v>0.455175356042198</v>
      </c>
      <c r="AZ12" s="17">
        <v>0.44375734041303999</v>
      </c>
      <c r="BA12" s="17">
        <v>0.42494730955861498</v>
      </c>
    </row>
    <row r="13" spans="2:53" x14ac:dyDescent="0.35">
      <c r="B13" s="18" t="s">
        <v>130</v>
      </c>
      <c r="C13" s="17">
        <v>0.20450332237914801</v>
      </c>
      <c r="D13" s="17">
        <v>0.19677497583933601</v>
      </c>
      <c r="E13" s="17">
        <v>0.212224055749026</v>
      </c>
      <c r="F13" s="17"/>
      <c r="G13" s="17">
        <v>0.22402833647665901</v>
      </c>
      <c r="H13" s="17">
        <v>0.18538546782763199</v>
      </c>
      <c r="I13" s="17">
        <v>0.2023106104754</v>
      </c>
      <c r="J13" s="17">
        <v>0.26922016481087002</v>
      </c>
      <c r="K13" s="17"/>
      <c r="L13" s="17">
        <v>0.17334926130919401</v>
      </c>
      <c r="M13" s="17">
        <v>0.21779624088958599</v>
      </c>
      <c r="N13" s="17">
        <v>0.21474486606009199</v>
      </c>
      <c r="O13" s="17">
        <v>0.21213052793412901</v>
      </c>
      <c r="P13" s="17"/>
      <c r="Q13" s="17">
        <v>0.16492327345399599</v>
      </c>
      <c r="R13" s="17">
        <v>0.17906095741499101</v>
      </c>
      <c r="S13" s="17">
        <v>0.26456992175748301</v>
      </c>
      <c r="T13" s="17">
        <v>0.162408634729376</v>
      </c>
      <c r="U13" s="17">
        <v>0.28051620879914602</v>
      </c>
      <c r="V13" s="17">
        <v>0.243606445473278</v>
      </c>
      <c r="W13" s="17">
        <v>0.19623254378878199</v>
      </c>
      <c r="X13" s="17">
        <v>0.23986447224199001</v>
      </c>
      <c r="Y13" s="17">
        <v>0.18831358692595801</v>
      </c>
      <c r="Z13" s="17"/>
      <c r="AA13" s="17">
        <v>0.23397852048849099</v>
      </c>
      <c r="AB13" s="17">
        <v>0.200483632070421</v>
      </c>
      <c r="AC13" s="17">
        <v>0.15134099623012001</v>
      </c>
      <c r="AD13" s="17">
        <v>0.20915418943788999</v>
      </c>
      <c r="AE13" s="17">
        <v>0.3158056200396</v>
      </c>
      <c r="AF13" s="17"/>
      <c r="AG13" s="17">
        <v>0.19358529229909099</v>
      </c>
      <c r="AH13" s="17">
        <v>0.216438095592833</v>
      </c>
      <c r="AI13" s="17"/>
      <c r="AJ13" s="17">
        <v>0.21390246455289899</v>
      </c>
      <c r="AK13" s="17">
        <v>0.18596463793463999</v>
      </c>
      <c r="AL13" s="17">
        <v>0.199639541169565</v>
      </c>
      <c r="AM13" s="17">
        <v>0.22003034249803899</v>
      </c>
      <c r="AN13" s="17"/>
      <c r="AO13" s="17">
        <v>0.23402947379341599</v>
      </c>
      <c r="AP13" s="17">
        <v>0.225749764213448</v>
      </c>
      <c r="AQ13" s="17">
        <v>0.180672577745046</v>
      </c>
      <c r="AR13" s="17"/>
      <c r="AS13" s="17">
        <v>0.18999981429768401</v>
      </c>
      <c r="AT13" s="17">
        <v>0.20841081879397599</v>
      </c>
      <c r="AU13" s="17">
        <v>0.309158583078599</v>
      </c>
      <c r="AV13" s="17">
        <v>0</v>
      </c>
      <c r="AW13" s="17">
        <v>0.16459258528199999</v>
      </c>
      <c r="AX13" s="17"/>
      <c r="AY13" s="17">
        <v>0.26162355191404402</v>
      </c>
      <c r="AZ13" s="17">
        <v>0.19526434080508101</v>
      </c>
      <c r="BA13" s="17">
        <v>0.25767051151875298</v>
      </c>
    </row>
    <row r="14" spans="2:53" x14ac:dyDescent="0.35">
      <c r="B14" s="18" t="s">
        <v>114</v>
      </c>
      <c r="C14" s="19">
        <v>1.19881230757251E-2</v>
      </c>
      <c r="D14" s="19">
        <v>1.0210910623333199E-2</v>
      </c>
      <c r="E14" s="19">
        <v>1.37635848017048E-2</v>
      </c>
      <c r="F14" s="19"/>
      <c r="G14" s="19">
        <v>1.0326896556186699E-2</v>
      </c>
      <c r="H14" s="19">
        <v>1.5895348445807301E-2</v>
      </c>
      <c r="I14" s="19">
        <v>5.1670658942247196E-3</v>
      </c>
      <c r="J14" s="19">
        <v>1.8723754428783702E-2</v>
      </c>
      <c r="K14" s="19"/>
      <c r="L14" s="19">
        <v>8.0385537050557693E-3</v>
      </c>
      <c r="M14" s="19">
        <v>8.5961232973704605E-3</v>
      </c>
      <c r="N14" s="19">
        <v>0</v>
      </c>
      <c r="O14" s="19">
        <v>3.03788385644779E-2</v>
      </c>
      <c r="P14" s="19"/>
      <c r="Q14" s="19">
        <v>1.4618026731628301E-2</v>
      </c>
      <c r="R14" s="19">
        <v>1.0777275301462899E-2</v>
      </c>
      <c r="S14" s="19">
        <v>0</v>
      </c>
      <c r="T14" s="19">
        <v>2.2284334783602401E-2</v>
      </c>
      <c r="U14" s="19">
        <v>0</v>
      </c>
      <c r="V14" s="19">
        <v>0</v>
      </c>
      <c r="W14" s="19">
        <v>3.76736757335931E-2</v>
      </c>
      <c r="X14" s="19">
        <v>1.8532685599452699E-2</v>
      </c>
      <c r="Y14" s="19">
        <v>6.7118611711174704E-3</v>
      </c>
      <c r="Z14" s="19"/>
      <c r="AA14" s="19">
        <v>1.6213426560831301E-2</v>
      </c>
      <c r="AB14" s="19">
        <v>1.15585488359355E-2</v>
      </c>
      <c r="AC14" s="19">
        <v>1.0823521488742801E-2</v>
      </c>
      <c r="AD14" s="19">
        <v>1.8672287776000902E-2</v>
      </c>
      <c r="AE14" s="19">
        <v>0</v>
      </c>
      <c r="AF14" s="19"/>
      <c r="AG14" s="19">
        <v>1.08123668364443E-2</v>
      </c>
      <c r="AH14" s="19">
        <v>1.3273371785199E-2</v>
      </c>
      <c r="AI14" s="19"/>
      <c r="AJ14" s="19">
        <v>3.1160022453499799E-2</v>
      </c>
      <c r="AK14" s="19">
        <v>7.9956238463769896E-3</v>
      </c>
      <c r="AL14" s="19">
        <v>7.3153503727443302E-3</v>
      </c>
      <c r="AM14" s="19">
        <v>3.47725411941122E-3</v>
      </c>
      <c r="AN14" s="19"/>
      <c r="AO14" s="19">
        <v>2.0738938671656298E-2</v>
      </c>
      <c r="AP14" s="19">
        <v>3.6706314954040599E-3</v>
      </c>
      <c r="AQ14" s="19">
        <v>1.1538025451521701E-2</v>
      </c>
      <c r="AR14" s="19"/>
      <c r="AS14" s="19">
        <v>3.5760668563196299E-3</v>
      </c>
      <c r="AT14" s="19">
        <v>1.10871821057523E-2</v>
      </c>
      <c r="AU14" s="19">
        <v>0</v>
      </c>
      <c r="AV14" s="19">
        <v>0.14764410350584201</v>
      </c>
      <c r="AW14" s="19">
        <v>2.1007500894665201E-2</v>
      </c>
      <c r="AX14" s="19"/>
      <c r="AY14" s="19">
        <v>6.93253536770185E-3</v>
      </c>
      <c r="AZ14" s="19">
        <v>9.9255442878921091E-3</v>
      </c>
      <c r="BA14" s="19">
        <v>9.6212060507865297E-3</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4.3857090975737902E-2</v>
      </c>
      <c r="D9" s="17">
        <v>4.7250179026425899E-2</v>
      </c>
      <c r="E9" s="17">
        <v>4.0467345445445398E-2</v>
      </c>
      <c r="F9" s="17"/>
      <c r="G9" s="17">
        <v>3.7333580163471103E-2</v>
      </c>
      <c r="H9" s="17">
        <v>4.9309719852339499E-2</v>
      </c>
      <c r="I9" s="17">
        <v>4.00199977474558E-2</v>
      </c>
      <c r="J9" s="17">
        <v>4.0347739568603998E-2</v>
      </c>
      <c r="K9" s="17"/>
      <c r="L9" s="17">
        <v>4.6537726245146599E-2</v>
      </c>
      <c r="M9" s="17">
        <v>3.8140477967808603E-2</v>
      </c>
      <c r="N9" s="17">
        <v>4.8692518430069401E-2</v>
      </c>
      <c r="O9" s="17">
        <v>4.28275346171142E-2</v>
      </c>
      <c r="P9" s="17"/>
      <c r="Q9" s="17">
        <v>7.5424295452751602E-2</v>
      </c>
      <c r="R9" s="17">
        <v>2.9154895681154001E-2</v>
      </c>
      <c r="S9" s="17">
        <v>2.0777265992640199E-2</v>
      </c>
      <c r="T9" s="17">
        <v>6.4632464524086997E-2</v>
      </c>
      <c r="U9" s="17">
        <v>1.20521761647868E-2</v>
      </c>
      <c r="V9" s="17">
        <v>2.45660352756546E-2</v>
      </c>
      <c r="W9" s="17">
        <v>3.0900669781578599E-2</v>
      </c>
      <c r="X9" s="17">
        <v>6.6885178945748497E-2</v>
      </c>
      <c r="Y9" s="17">
        <v>5.6850743864241798E-2</v>
      </c>
      <c r="Z9" s="17"/>
      <c r="AA9" s="17">
        <v>4.3877189878271203E-2</v>
      </c>
      <c r="AB9" s="17">
        <v>4.1422089066819198E-2</v>
      </c>
      <c r="AC9" s="17">
        <v>3.7582488491411402E-2</v>
      </c>
      <c r="AD9" s="17">
        <v>3.95984942363522E-2</v>
      </c>
      <c r="AE9" s="17">
        <v>0</v>
      </c>
      <c r="AF9" s="17"/>
      <c r="AG9" s="17">
        <v>5.6851109888501797E-2</v>
      </c>
      <c r="AH9" s="17">
        <v>2.9653002168413801E-2</v>
      </c>
      <c r="AI9" s="17"/>
      <c r="AJ9" s="17">
        <v>2.7102535020791699E-2</v>
      </c>
      <c r="AK9" s="17">
        <v>4.9813919156163601E-2</v>
      </c>
      <c r="AL9" s="17">
        <v>4.7982539013586803E-2</v>
      </c>
      <c r="AM9" s="17">
        <v>4.8669837092901999E-2</v>
      </c>
      <c r="AN9" s="17"/>
      <c r="AO9" s="17">
        <v>3.8326378817671598E-2</v>
      </c>
      <c r="AP9" s="17">
        <v>3.9819349928832501E-2</v>
      </c>
      <c r="AQ9" s="17">
        <v>4.9028680582454E-2</v>
      </c>
      <c r="AR9" s="17"/>
      <c r="AS9" s="17">
        <v>1.7108815944620801E-2</v>
      </c>
      <c r="AT9" s="17">
        <v>6.4965119256702203E-2</v>
      </c>
      <c r="AU9" s="17">
        <v>6.0867415169867101E-2</v>
      </c>
      <c r="AV9" s="17">
        <v>7.5973754612739197E-2</v>
      </c>
      <c r="AW9" s="17">
        <v>4.2844986306112998E-2</v>
      </c>
      <c r="AX9" s="17"/>
      <c r="AY9" s="17">
        <v>1.1131016899070201E-2</v>
      </c>
      <c r="AZ9" s="17">
        <v>5.8322667809896603E-2</v>
      </c>
      <c r="BA9" s="17">
        <v>2.45130144937405E-2</v>
      </c>
    </row>
    <row r="10" spans="2:53" x14ac:dyDescent="0.35">
      <c r="B10" s="18" t="s">
        <v>127</v>
      </c>
      <c r="C10" s="17">
        <v>0.102234263356543</v>
      </c>
      <c r="D10" s="17">
        <v>8.0563897955512095E-2</v>
      </c>
      <c r="E10" s="17">
        <v>0.123883281348591</v>
      </c>
      <c r="F10" s="17"/>
      <c r="G10" s="17">
        <v>9.7666365506283798E-2</v>
      </c>
      <c r="H10" s="17">
        <v>0.11313583549527401</v>
      </c>
      <c r="I10" s="17">
        <v>9.6200701654153106E-2</v>
      </c>
      <c r="J10" s="17">
        <v>8.0552338857476397E-2</v>
      </c>
      <c r="K10" s="17"/>
      <c r="L10" s="17">
        <v>0.117532350669981</v>
      </c>
      <c r="M10" s="17">
        <v>9.3093802131941794E-2</v>
      </c>
      <c r="N10" s="17">
        <v>0.11795565625108199</v>
      </c>
      <c r="O10" s="17">
        <v>8.1792520037845901E-2</v>
      </c>
      <c r="P10" s="17"/>
      <c r="Q10" s="17">
        <v>8.9502319709574299E-2</v>
      </c>
      <c r="R10" s="17">
        <v>7.5307579912018793E-2</v>
      </c>
      <c r="S10" s="17">
        <v>0.115656564435732</v>
      </c>
      <c r="T10" s="17">
        <v>0.148902437782995</v>
      </c>
      <c r="U10" s="17">
        <v>0.121729039896635</v>
      </c>
      <c r="V10" s="17">
        <v>0.121802241945677</v>
      </c>
      <c r="W10" s="17">
        <v>7.7470891740783407E-2</v>
      </c>
      <c r="X10" s="17">
        <v>3.4356565118855001E-2</v>
      </c>
      <c r="Y10" s="17">
        <v>0.11675072516078</v>
      </c>
      <c r="Z10" s="17"/>
      <c r="AA10" s="17">
        <v>0.10408368936092</v>
      </c>
      <c r="AB10" s="17">
        <v>9.5005172097310006E-2</v>
      </c>
      <c r="AC10" s="17">
        <v>0.109782549634466</v>
      </c>
      <c r="AD10" s="17">
        <v>0.12588942363248701</v>
      </c>
      <c r="AE10" s="17">
        <v>0.167947190434693</v>
      </c>
      <c r="AF10" s="17"/>
      <c r="AG10" s="17">
        <v>7.7702884428978505E-2</v>
      </c>
      <c r="AH10" s="17">
        <v>0.12905013050223099</v>
      </c>
      <c r="AI10" s="17"/>
      <c r="AJ10" s="17">
        <v>0.116499142566831</v>
      </c>
      <c r="AK10" s="17">
        <v>7.55636300546665E-2</v>
      </c>
      <c r="AL10" s="17">
        <v>0.122654384558904</v>
      </c>
      <c r="AM10" s="17">
        <v>9.9254599312410402E-2</v>
      </c>
      <c r="AN10" s="17"/>
      <c r="AO10" s="17">
        <v>6.9095602986778901E-2</v>
      </c>
      <c r="AP10" s="17">
        <v>0.12443191523562</v>
      </c>
      <c r="AQ10" s="17">
        <v>0.110425733738618</v>
      </c>
      <c r="AR10" s="17"/>
      <c r="AS10" s="17">
        <v>0.110809665028969</v>
      </c>
      <c r="AT10" s="17">
        <v>0.10386386188988</v>
      </c>
      <c r="AU10" s="17">
        <v>0.113546743979762</v>
      </c>
      <c r="AV10" s="17">
        <v>7.4172802361419501E-2</v>
      </c>
      <c r="AW10" s="17">
        <v>0.109843743904603</v>
      </c>
      <c r="AX10" s="17"/>
      <c r="AY10" s="17">
        <v>0.123774556151068</v>
      </c>
      <c r="AZ10" s="17">
        <v>8.9564956776014407E-2</v>
      </c>
      <c r="BA10" s="17">
        <v>0.11195060097628701</v>
      </c>
    </row>
    <row r="11" spans="2:53" x14ac:dyDescent="0.35">
      <c r="B11" s="18" t="s">
        <v>128</v>
      </c>
      <c r="C11" s="17">
        <v>0.29861177627118501</v>
      </c>
      <c r="D11" s="17">
        <v>0.29328544968680498</v>
      </c>
      <c r="E11" s="17">
        <v>0.30393285590795299</v>
      </c>
      <c r="F11" s="17"/>
      <c r="G11" s="17">
        <v>0.27768755247928101</v>
      </c>
      <c r="H11" s="17">
        <v>0.29890303002130097</v>
      </c>
      <c r="I11" s="17">
        <v>0.30178565373863703</v>
      </c>
      <c r="J11" s="17">
        <v>0.31116807908550098</v>
      </c>
      <c r="K11" s="17"/>
      <c r="L11" s="17">
        <v>0.28092757930085699</v>
      </c>
      <c r="M11" s="17">
        <v>0.32296387473868299</v>
      </c>
      <c r="N11" s="17">
        <v>0.31037970087825301</v>
      </c>
      <c r="O11" s="17">
        <v>0.28322320004380402</v>
      </c>
      <c r="P11" s="17"/>
      <c r="Q11" s="17">
        <v>0.29525418145015597</v>
      </c>
      <c r="R11" s="17">
        <v>0.28195650362781799</v>
      </c>
      <c r="S11" s="17">
        <v>0.22698042205541899</v>
      </c>
      <c r="T11" s="17">
        <v>0.32070412523823399</v>
      </c>
      <c r="U11" s="17">
        <v>0.39835043359997901</v>
      </c>
      <c r="V11" s="17">
        <v>0.33402424020030203</v>
      </c>
      <c r="W11" s="17">
        <v>0.27819380475188699</v>
      </c>
      <c r="X11" s="17">
        <v>0.27476774604163301</v>
      </c>
      <c r="Y11" s="17">
        <v>0.285488026900164</v>
      </c>
      <c r="Z11" s="17"/>
      <c r="AA11" s="17">
        <v>0.27880465356672901</v>
      </c>
      <c r="AB11" s="17">
        <v>0.34557737292221602</v>
      </c>
      <c r="AC11" s="17">
        <v>0.26396225202930002</v>
      </c>
      <c r="AD11" s="17">
        <v>0.30855681506231902</v>
      </c>
      <c r="AE11" s="17">
        <v>0.355279659052194</v>
      </c>
      <c r="AF11" s="17"/>
      <c r="AG11" s="17">
        <v>0.30908468147218399</v>
      </c>
      <c r="AH11" s="17">
        <v>0.28716358025543398</v>
      </c>
      <c r="AI11" s="17"/>
      <c r="AJ11" s="17">
        <v>0.29252890655497699</v>
      </c>
      <c r="AK11" s="17">
        <v>0.31940796208036998</v>
      </c>
      <c r="AL11" s="17">
        <v>0.30275897356524301</v>
      </c>
      <c r="AM11" s="17">
        <v>0.27843908944428603</v>
      </c>
      <c r="AN11" s="17"/>
      <c r="AO11" s="17">
        <v>0.25592357866411702</v>
      </c>
      <c r="AP11" s="17">
        <v>0.29565657015229502</v>
      </c>
      <c r="AQ11" s="17">
        <v>0.32028932884107703</v>
      </c>
      <c r="AR11" s="17"/>
      <c r="AS11" s="17">
        <v>0.30592155337782601</v>
      </c>
      <c r="AT11" s="17">
        <v>0.26159684232974401</v>
      </c>
      <c r="AU11" s="17">
        <v>0.291727777661488</v>
      </c>
      <c r="AV11" s="17">
        <v>0.23015884599797001</v>
      </c>
      <c r="AW11" s="17">
        <v>0.35446651921613598</v>
      </c>
      <c r="AX11" s="17"/>
      <c r="AY11" s="17">
        <v>0.27996959410754202</v>
      </c>
      <c r="AZ11" s="17">
        <v>0.31102752338024903</v>
      </c>
      <c r="BA11" s="17">
        <v>0.25689368549922997</v>
      </c>
    </row>
    <row r="12" spans="2:53" x14ac:dyDescent="0.35">
      <c r="B12" s="18" t="s">
        <v>129</v>
      </c>
      <c r="C12" s="17">
        <v>0.37039286194613003</v>
      </c>
      <c r="D12" s="17">
        <v>0.41328415297691801</v>
      </c>
      <c r="E12" s="17">
        <v>0.32754382299159701</v>
      </c>
      <c r="F12" s="17"/>
      <c r="G12" s="17">
        <v>0.361676435959641</v>
      </c>
      <c r="H12" s="17">
        <v>0.380539430264557</v>
      </c>
      <c r="I12" s="17">
        <v>0.36784932969020101</v>
      </c>
      <c r="J12" s="17">
        <v>0.34570808251076401</v>
      </c>
      <c r="K12" s="17"/>
      <c r="L12" s="17">
        <v>0.373908613639368</v>
      </c>
      <c r="M12" s="17">
        <v>0.39941570671607501</v>
      </c>
      <c r="N12" s="17">
        <v>0.34599119602147199</v>
      </c>
      <c r="O12" s="17">
        <v>0.35936712901817203</v>
      </c>
      <c r="P12" s="17"/>
      <c r="Q12" s="17">
        <v>0.381982442284928</v>
      </c>
      <c r="R12" s="17">
        <v>0.38410772184562397</v>
      </c>
      <c r="S12" s="17">
        <v>0.43802331548522699</v>
      </c>
      <c r="T12" s="17">
        <v>0.313030873323911</v>
      </c>
      <c r="U12" s="17">
        <v>0.26286473129048499</v>
      </c>
      <c r="V12" s="17">
        <v>0.32874057393838402</v>
      </c>
      <c r="W12" s="17">
        <v>0.47765810523902202</v>
      </c>
      <c r="X12" s="17">
        <v>0.41946919915744202</v>
      </c>
      <c r="Y12" s="17">
        <v>0.34612942274097303</v>
      </c>
      <c r="Z12" s="17"/>
      <c r="AA12" s="17">
        <v>0.33648731144892602</v>
      </c>
      <c r="AB12" s="17">
        <v>0.36569044329927303</v>
      </c>
      <c r="AC12" s="17">
        <v>0.417728512512473</v>
      </c>
      <c r="AD12" s="17">
        <v>0.355354733617602</v>
      </c>
      <c r="AE12" s="17">
        <v>0.23139715616961701</v>
      </c>
      <c r="AF12" s="17"/>
      <c r="AG12" s="17">
        <v>0.37665940589419</v>
      </c>
      <c r="AH12" s="17">
        <v>0.36354274518465501</v>
      </c>
      <c r="AI12" s="17"/>
      <c r="AJ12" s="17">
        <v>0.37715891578621302</v>
      </c>
      <c r="AK12" s="17">
        <v>0.358145344984379</v>
      </c>
      <c r="AL12" s="17">
        <v>0.343954305134831</v>
      </c>
      <c r="AM12" s="17">
        <v>0.40105200682667502</v>
      </c>
      <c r="AN12" s="17"/>
      <c r="AO12" s="17">
        <v>0.42278751100236001</v>
      </c>
      <c r="AP12" s="17">
        <v>0.37137207730688698</v>
      </c>
      <c r="AQ12" s="17">
        <v>0.345507156205275</v>
      </c>
      <c r="AR12" s="17"/>
      <c r="AS12" s="17">
        <v>0.375082376977043</v>
      </c>
      <c r="AT12" s="17">
        <v>0.37345570667826999</v>
      </c>
      <c r="AU12" s="17">
        <v>0.35527695441720197</v>
      </c>
      <c r="AV12" s="17">
        <v>0.39786816171384698</v>
      </c>
      <c r="AW12" s="17">
        <v>0.32953099449505802</v>
      </c>
      <c r="AX12" s="17"/>
      <c r="AY12" s="17">
        <v>0.36467960171272701</v>
      </c>
      <c r="AZ12" s="17">
        <v>0.36525447252731402</v>
      </c>
      <c r="BA12" s="17">
        <v>0.44194035047880198</v>
      </c>
    </row>
    <row r="13" spans="2:53" x14ac:dyDescent="0.35">
      <c r="B13" s="18" t="s">
        <v>130</v>
      </c>
      <c r="C13" s="17">
        <v>0.16944301487184499</v>
      </c>
      <c r="D13" s="17">
        <v>0.15041896909418101</v>
      </c>
      <c r="E13" s="17">
        <v>0.188448320121686</v>
      </c>
      <c r="F13" s="17"/>
      <c r="G13" s="17">
        <v>0.20702574777985699</v>
      </c>
      <c r="H13" s="17">
        <v>0.14440798709012601</v>
      </c>
      <c r="I13" s="17">
        <v>0.18199940208847201</v>
      </c>
      <c r="J13" s="17">
        <v>0.19266532347701401</v>
      </c>
      <c r="K13" s="17"/>
      <c r="L13" s="17">
        <v>0.17420154888756001</v>
      </c>
      <c r="M13" s="17">
        <v>0.12944309325317499</v>
      </c>
      <c r="N13" s="17">
        <v>0.16093653842709299</v>
      </c>
      <c r="O13" s="17">
        <v>0.21006718794915799</v>
      </c>
      <c r="P13" s="17"/>
      <c r="Q13" s="17">
        <v>0.150591376825084</v>
      </c>
      <c r="R13" s="17">
        <v>0.20752338689009001</v>
      </c>
      <c r="S13" s="17">
        <v>0.188343053959169</v>
      </c>
      <c r="T13" s="17">
        <v>0.12928203166622601</v>
      </c>
      <c r="U13" s="17">
        <v>0.19330083517315799</v>
      </c>
      <c r="V13" s="17">
        <v>0.17523217521010101</v>
      </c>
      <c r="W13" s="17">
        <v>0.116908440711159</v>
      </c>
      <c r="X13" s="17">
        <v>0.16799320163595799</v>
      </c>
      <c r="Y13" s="17">
        <v>0.18745748177896601</v>
      </c>
      <c r="Z13" s="17"/>
      <c r="AA13" s="17">
        <v>0.194392429826132</v>
      </c>
      <c r="AB13" s="17">
        <v>0.145202223468375</v>
      </c>
      <c r="AC13" s="17">
        <v>0.16723150324752201</v>
      </c>
      <c r="AD13" s="17">
        <v>0.16290968300063099</v>
      </c>
      <c r="AE13" s="17">
        <v>0.245375994343496</v>
      </c>
      <c r="AF13" s="17"/>
      <c r="AG13" s="17">
        <v>0.16670203716752299</v>
      </c>
      <c r="AH13" s="17">
        <v>0.17243924652214901</v>
      </c>
      <c r="AI13" s="17"/>
      <c r="AJ13" s="17">
        <v>0.16978073077306799</v>
      </c>
      <c r="AK13" s="17">
        <v>0.19075273678385701</v>
      </c>
      <c r="AL13" s="17">
        <v>0.157499570523083</v>
      </c>
      <c r="AM13" s="17">
        <v>0.157546111574801</v>
      </c>
      <c r="AN13" s="17"/>
      <c r="AO13" s="17">
        <v>0.205249406442401</v>
      </c>
      <c r="AP13" s="17">
        <v>0.14902001596169501</v>
      </c>
      <c r="AQ13" s="17">
        <v>0.15754065332491299</v>
      </c>
      <c r="AR13" s="17"/>
      <c r="AS13" s="17">
        <v>0.181452507063049</v>
      </c>
      <c r="AT13" s="17">
        <v>0.18261438166402999</v>
      </c>
      <c r="AU13" s="17">
        <v>0.17858110877168101</v>
      </c>
      <c r="AV13" s="17">
        <v>0.14801633338606701</v>
      </c>
      <c r="AW13" s="17">
        <v>0.12777692019735301</v>
      </c>
      <c r="AX13" s="17"/>
      <c r="AY13" s="17">
        <v>0.20415231480767901</v>
      </c>
      <c r="AZ13" s="17">
        <v>0.165972085925879</v>
      </c>
      <c r="BA13" s="17">
        <v>0.16470234855194099</v>
      </c>
    </row>
    <row r="14" spans="2:53" x14ac:dyDescent="0.35">
      <c r="B14" s="18" t="s">
        <v>114</v>
      </c>
      <c r="C14" s="19">
        <v>1.54609925785603E-2</v>
      </c>
      <c r="D14" s="19">
        <v>1.51973512601579E-2</v>
      </c>
      <c r="E14" s="19">
        <v>1.57243741847269E-2</v>
      </c>
      <c r="F14" s="19"/>
      <c r="G14" s="19">
        <v>1.86103181114665E-2</v>
      </c>
      <c r="H14" s="19">
        <v>1.37039972764019E-2</v>
      </c>
      <c r="I14" s="19">
        <v>1.21449150810807E-2</v>
      </c>
      <c r="J14" s="19">
        <v>2.9558436500640401E-2</v>
      </c>
      <c r="K14" s="19"/>
      <c r="L14" s="19">
        <v>6.8921812570872298E-3</v>
      </c>
      <c r="M14" s="19">
        <v>1.69430451923165E-2</v>
      </c>
      <c r="N14" s="19">
        <v>1.6044389992030599E-2</v>
      </c>
      <c r="O14" s="19">
        <v>2.2722428333905101E-2</v>
      </c>
      <c r="P14" s="19"/>
      <c r="Q14" s="19">
        <v>7.2453842775054298E-3</v>
      </c>
      <c r="R14" s="19">
        <v>2.1949912043294498E-2</v>
      </c>
      <c r="S14" s="19">
        <v>1.02193780718126E-2</v>
      </c>
      <c r="T14" s="19">
        <v>2.3448067464547001E-2</v>
      </c>
      <c r="U14" s="19">
        <v>1.17027838749566E-2</v>
      </c>
      <c r="V14" s="19">
        <v>1.5634733429881E-2</v>
      </c>
      <c r="W14" s="19">
        <v>1.8868087775569899E-2</v>
      </c>
      <c r="X14" s="19">
        <v>3.6528109100362999E-2</v>
      </c>
      <c r="Y14" s="19">
        <v>7.3235995548768E-3</v>
      </c>
      <c r="Z14" s="19"/>
      <c r="AA14" s="19">
        <v>4.2354725919022798E-2</v>
      </c>
      <c r="AB14" s="19">
        <v>7.1026991460074202E-3</v>
      </c>
      <c r="AC14" s="19">
        <v>3.7126940848272402E-3</v>
      </c>
      <c r="AD14" s="19">
        <v>7.6908504506085704E-3</v>
      </c>
      <c r="AE14" s="19">
        <v>0</v>
      </c>
      <c r="AF14" s="19"/>
      <c r="AG14" s="19">
        <v>1.2999881148621901E-2</v>
      </c>
      <c r="AH14" s="19">
        <v>1.81512953671168E-2</v>
      </c>
      <c r="AI14" s="19"/>
      <c r="AJ14" s="19">
        <v>1.6929769298119599E-2</v>
      </c>
      <c r="AK14" s="19">
        <v>6.3164069405637702E-3</v>
      </c>
      <c r="AL14" s="19">
        <v>2.5150227204352699E-2</v>
      </c>
      <c r="AM14" s="19">
        <v>1.5038355748926001E-2</v>
      </c>
      <c r="AN14" s="19"/>
      <c r="AO14" s="19">
        <v>8.6175220866714607E-3</v>
      </c>
      <c r="AP14" s="19">
        <v>1.9700071414669999E-2</v>
      </c>
      <c r="AQ14" s="19">
        <v>1.7208447307663199E-2</v>
      </c>
      <c r="AR14" s="19"/>
      <c r="AS14" s="19">
        <v>9.6250816084925694E-3</v>
      </c>
      <c r="AT14" s="19">
        <v>1.35040881813742E-2</v>
      </c>
      <c r="AU14" s="19">
        <v>0</v>
      </c>
      <c r="AV14" s="19">
        <v>7.3810101927957505E-2</v>
      </c>
      <c r="AW14" s="19">
        <v>3.55368358807375E-2</v>
      </c>
      <c r="AX14" s="19"/>
      <c r="AY14" s="19">
        <v>1.62929163219145E-2</v>
      </c>
      <c r="AZ14" s="19">
        <v>9.8582935806481396E-3</v>
      </c>
      <c r="BA14" s="19">
        <v>0</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5.1775257443267303E-2</v>
      </c>
      <c r="D9" s="17">
        <v>4.5839738756717999E-2</v>
      </c>
      <c r="E9" s="17">
        <v>5.7704929068976701E-2</v>
      </c>
      <c r="F9" s="17"/>
      <c r="G9" s="17">
        <v>5.1857919885471303E-2</v>
      </c>
      <c r="H9" s="17">
        <v>5.3350924898823399E-2</v>
      </c>
      <c r="I9" s="17">
        <v>5.0033093072900603E-2</v>
      </c>
      <c r="J9" s="17">
        <v>5.05065437692385E-2</v>
      </c>
      <c r="K9" s="17"/>
      <c r="L9" s="17">
        <v>4.5152171509347E-2</v>
      </c>
      <c r="M9" s="17">
        <v>5.7223001722757502E-2</v>
      </c>
      <c r="N9" s="17">
        <v>4.9070974420347697E-2</v>
      </c>
      <c r="O9" s="17">
        <v>5.5849406291173999E-2</v>
      </c>
      <c r="P9" s="17"/>
      <c r="Q9" s="17">
        <v>6.2103672554160397E-2</v>
      </c>
      <c r="R9" s="17">
        <v>2.8141936302849599E-2</v>
      </c>
      <c r="S9" s="17">
        <v>3.2593560858718E-2</v>
      </c>
      <c r="T9" s="17">
        <v>9.4832773044610297E-2</v>
      </c>
      <c r="U9" s="17">
        <v>4.7969335981726903E-2</v>
      </c>
      <c r="V9" s="17">
        <v>3.2586129565635003E-2</v>
      </c>
      <c r="W9" s="17">
        <v>3.8858251013989001E-2</v>
      </c>
      <c r="X9" s="17">
        <v>3.6528109100362999E-2</v>
      </c>
      <c r="Y9" s="17">
        <v>7.7997493174604998E-2</v>
      </c>
      <c r="Z9" s="17"/>
      <c r="AA9" s="17">
        <v>5.3067041165384202E-2</v>
      </c>
      <c r="AB9" s="17">
        <v>4.7951799884423198E-2</v>
      </c>
      <c r="AC9" s="17">
        <v>6.0426074921987698E-2</v>
      </c>
      <c r="AD9" s="17">
        <v>8.1104515526713404E-3</v>
      </c>
      <c r="AE9" s="17">
        <v>0.139511325074793</v>
      </c>
      <c r="AF9" s="17"/>
      <c r="AG9" s="17">
        <v>6.0922091782199497E-2</v>
      </c>
      <c r="AH9" s="17">
        <v>4.1776622830810899E-2</v>
      </c>
      <c r="AI9" s="17"/>
      <c r="AJ9" s="17">
        <v>3.44157425570778E-2</v>
      </c>
      <c r="AK9" s="17">
        <v>5.2022222411595098E-2</v>
      </c>
      <c r="AL9" s="17">
        <v>5.7814450053332099E-2</v>
      </c>
      <c r="AM9" s="17">
        <v>6.1386453079723499E-2</v>
      </c>
      <c r="AN9" s="17"/>
      <c r="AO9" s="17">
        <v>5.4993330509550797E-2</v>
      </c>
      <c r="AP9" s="17">
        <v>4.4258219223100401E-2</v>
      </c>
      <c r="AQ9" s="17">
        <v>5.4330819544515303E-2</v>
      </c>
      <c r="AR9" s="17"/>
      <c r="AS9" s="17">
        <v>3.4835000801400798E-2</v>
      </c>
      <c r="AT9" s="17">
        <v>6.2296813224710999E-2</v>
      </c>
      <c r="AU9" s="17">
        <v>6.5403205589465399E-2</v>
      </c>
      <c r="AV9" s="17">
        <v>0.14978385654069701</v>
      </c>
      <c r="AW9" s="17">
        <v>5.1221780956422901E-2</v>
      </c>
      <c r="AX9" s="17"/>
      <c r="AY9" s="17">
        <v>2.40170206835882E-2</v>
      </c>
      <c r="AZ9" s="17">
        <v>6.2011518312720802E-2</v>
      </c>
      <c r="BA9" s="17">
        <v>3.5700716075601102E-2</v>
      </c>
    </row>
    <row r="10" spans="2:53" x14ac:dyDescent="0.35">
      <c r="B10" s="18" t="s">
        <v>127</v>
      </c>
      <c r="C10" s="17">
        <v>0.13991003622630799</v>
      </c>
      <c r="D10" s="17">
        <v>0.132509813781297</v>
      </c>
      <c r="E10" s="17">
        <v>0.1473029687354</v>
      </c>
      <c r="F10" s="17"/>
      <c r="G10" s="17">
        <v>0.17340376766705901</v>
      </c>
      <c r="H10" s="17">
        <v>0.12787595910309199</v>
      </c>
      <c r="I10" s="17">
        <v>0.15382765222644401</v>
      </c>
      <c r="J10" s="17">
        <v>0.10914476636907799</v>
      </c>
      <c r="K10" s="17"/>
      <c r="L10" s="17">
        <v>0.150654033134871</v>
      </c>
      <c r="M10" s="17">
        <v>0.14777761314999099</v>
      </c>
      <c r="N10" s="17">
        <v>0.124257971766014</v>
      </c>
      <c r="O10" s="17">
        <v>0.13445769643439201</v>
      </c>
      <c r="P10" s="17"/>
      <c r="Q10" s="17">
        <v>0.157680255400835</v>
      </c>
      <c r="R10" s="17">
        <v>0.14418268479603499</v>
      </c>
      <c r="S10" s="17">
        <v>9.5590290300052894E-2</v>
      </c>
      <c r="T10" s="17">
        <v>0.171155039299102</v>
      </c>
      <c r="U10" s="17">
        <v>0.218918496271201</v>
      </c>
      <c r="V10" s="17">
        <v>0.121542041966792</v>
      </c>
      <c r="W10" s="17">
        <v>0.11617271940236799</v>
      </c>
      <c r="X10" s="17">
        <v>3.3186670827942799E-2</v>
      </c>
      <c r="Y10" s="17">
        <v>0.13970125206443901</v>
      </c>
      <c r="Z10" s="17"/>
      <c r="AA10" s="17">
        <v>0.16466130715462801</v>
      </c>
      <c r="AB10" s="17">
        <v>0.13930111976597001</v>
      </c>
      <c r="AC10" s="17">
        <v>0.101878450269825</v>
      </c>
      <c r="AD10" s="17">
        <v>0.19699733271897499</v>
      </c>
      <c r="AE10" s="17">
        <v>6.6753224973145203E-2</v>
      </c>
      <c r="AF10" s="17"/>
      <c r="AG10" s="17">
        <v>0.124409171747175</v>
      </c>
      <c r="AH10" s="17">
        <v>0.15685442095670199</v>
      </c>
      <c r="AI10" s="17"/>
      <c r="AJ10" s="17">
        <v>0.13123730653334401</v>
      </c>
      <c r="AK10" s="17">
        <v>0.14407796008972301</v>
      </c>
      <c r="AL10" s="17">
        <v>0.140877360463076</v>
      </c>
      <c r="AM10" s="17">
        <v>0.14231502750365899</v>
      </c>
      <c r="AN10" s="17"/>
      <c r="AO10" s="17">
        <v>8.4540224197164907E-2</v>
      </c>
      <c r="AP10" s="17">
        <v>0.16591917632442901</v>
      </c>
      <c r="AQ10" s="17">
        <v>0.156012661746075</v>
      </c>
      <c r="AR10" s="17"/>
      <c r="AS10" s="17">
        <v>0.13068063694936</v>
      </c>
      <c r="AT10" s="17">
        <v>0.15643544489759401</v>
      </c>
      <c r="AU10" s="17">
        <v>0.126993363297907</v>
      </c>
      <c r="AV10" s="17">
        <v>0</v>
      </c>
      <c r="AW10" s="17">
        <v>0.14511985880886</v>
      </c>
      <c r="AX10" s="17"/>
      <c r="AY10" s="17">
        <v>9.0189646412570504E-2</v>
      </c>
      <c r="AZ10" s="17">
        <v>0.149782604191397</v>
      </c>
      <c r="BA10" s="17">
        <v>0.152087828044288</v>
      </c>
    </row>
    <row r="11" spans="2:53" x14ac:dyDescent="0.35">
      <c r="B11" s="18" t="s">
        <v>128</v>
      </c>
      <c r="C11" s="17">
        <v>0.32448811852062298</v>
      </c>
      <c r="D11" s="17">
        <v>0.343856113986586</v>
      </c>
      <c r="E11" s="17">
        <v>0.30513920240624098</v>
      </c>
      <c r="F11" s="17"/>
      <c r="G11" s="17">
        <v>0.23139096722208699</v>
      </c>
      <c r="H11" s="17">
        <v>0.33525701482465697</v>
      </c>
      <c r="I11" s="17">
        <v>0.33665243759760299</v>
      </c>
      <c r="J11" s="17">
        <v>0.34681626633797302</v>
      </c>
      <c r="K11" s="17"/>
      <c r="L11" s="17">
        <v>0.330660693881899</v>
      </c>
      <c r="M11" s="17">
        <v>0.29896725877271602</v>
      </c>
      <c r="N11" s="17">
        <v>0.32086744719332899</v>
      </c>
      <c r="O11" s="17">
        <v>0.34884757451037002</v>
      </c>
      <c r="P11" s="17"/>
      <c r="Q11" s="17">
        <v>0.30279258930098402</v>
      </c>
      <c r="R11" s="17">
        <v>0.33007132135316097</v>
      </c>
      <c r="S11" s="17">
        <v>0.35515013228040598</v>
      </c>
      <c r="T11" s="17">
        <v>0.33353340527085501</v>
      </c>
      <c r="U11" s="17">
        <v>0.29691011540889101</v>
      </c>
      <c r="V11" s="17">
        <v>0.30205673299911801</v>
      </c>
      <c r="W11" s="17">
        <v>0.33071332378218998</v>
      </c>
      <c r="X11" s="17">
        <v>0.34162192559008597</v>
      </c>
      <c r="Y11" s="17">
        <v>0.34219680214412501</v>
      </c>
      <c r="Z11" s="17"/>
      <c r="AA11" s="17">
        <v>0.29007329677201898</v>
      </c>
      <c r="AB11" s="17">
        <v>0.36149594730877799</v>
      </c>
      <c r="AC11" s="17">
        <v>0.350270270137374</v>
      </c>
      <c r="AD11" s="17">
        <v>0.24927842927178101</v>
      </c>
      <c r="AE11" s="17">
        <v>0.37639737823230002</v>
      </c>
      <c r="AF11" s="17"/>
      <c r="AG11" s="17">
        <v>0.35132847768124997</v>
      </c>
      <c r="AH11" s="17">
        <v>0.29514824702301301</v>
      </c>
      <c r="AI11" s="17"/>
      <c r="AJ11" s="17">
        <v>0.26268251367394801</v>
      </c>
      <c r="AK11" s="17">
        <v>0.33855211930627899</v>
      </c>
      <c r="AL11" s="17">
        <v>0.35709908905681698</v>
      </c>
      <c r="AM11" s="17">
        <v>0.33489002161631698</v>
      </c>
      <c r="AN11" s="17"/>
      <c r="AO11" s="17">
        <v>0.301148205259816</v>
      </c>
      <c r="AP11" s="17">
        <v>0.32899165598399599</v>
      </c>
      <c r="AQ11" s="17">
        <v>0.33160047935064602</v>
      </c>
      <c r="AR11" s="17"/>
      <c r="AS11" s="17">
        <v>0.35401353080354703</v>
      </c>
      <c r="AT11" s="17">
        <v>0.291302881392695</v>
      </c>
      <c r="AU11" s="17">
        <v>0.287912660556297</v>
      </c>
      <c r="AV11" s="17">
        <v>0.230521546431432</v>
      </c>
      <c r="AW11" s="17">
        <v>0.32626373488267202</v>
      </c>
      <c r="AX11" s="17"/>
      <c r="AY11" s="17">
        <v>0.32275353300211002</v>
      </c>
      <c r="AZ11" s="17">
        <v>0.32914348298998702</v>
      </c>
      <c r="BA11" s="17">
        <v>0.26154216563667998</v>
      </c>
    </row>
    <row r="12" spans="2:53" x14ac:dyDescent="0.35">
      <c r="B12" s="18" t="s">
        <v>129</v>
      </c>
      <c r="C12" s="17">
        <v>0.30314403674445001</v>
      </c>
      <c r="D12" s="17">
        <v>0.30102152681287803</v>
      </c>
      <c r="E12" s="17">
        <v>0.30526445579814698</v>
      </c>
      <c r="F12" s="17"/>
      <c r="G12" s="17">
        <v>0.282298490653412</v>
      </c>
      <c r="H12" s="17">
        <v>0.32214936162660701</v>
      </c>
      <c r="I12" s="17">
        <v>0.27975752415220601</v>
      </c>
      <c r="J12" s="17">
        <v>0.31989338185218602</v>
      </c>
      <c r="K12" s="17"/>
      <c r="L12" s="17">
        <v>0.30312741655634701</v>
      </c>
      <c r="M12" s="17">
        <v>0.29554853592068098</v>
      </c>
      <c r="N12" s="17">
        <v>0.338726833930378</v>
      </c>
      <c r="O12" s="17">
        <v>0.28096102202768403</v>
      </c>
      <c r="P12" s="17"/>
      <c r="Q12" s="17">
        <v>0.29470113508975598</v>
      </c>
      <c r="R12" s="17">
        <v>0.31331666730322399</v>
      </c>
      <c r="S12" s="17">
        <v>0.28528744158388802</v>
      </c>
      <c r="T12" s="17">
        <v>0.19580611032196299</v>
      </c>
      <c r="U12" s="17">
        <v>0.30058695537239499</v>
      </c>
      <c r="V12" s="17">
        <v>0.34838287618347002</v>
      </c>
      <c r="W12" s="17">
        <v>0.32302967681406197</v>
      </c>
      <c r="X12" s="17">
        <v>0.380094842932373</v>
      </c>
      <c r="Y12" s="17">
        <v>0.32519666868454</v>
      </c>
      <c r="Z12" s="17"/>
      <c r="AA12" s="17">
        <v>0.27326221436736398</v>
      </c>
      <c r="AB12" s="17">
        <v>0.314337021299613</v>
      </c>
      <c r="AC12" s="17">
        <v>0.30931307606869002</v>
      </c>
      <c r="AD12" s="17">
        <v>0.33901609141476402</v>
      </c>
      <c r="AE12" s="17">
        <v>0.23139715616961701</v>
      </c>
      <c r="AF12" s="17"/>
      <c r="AG12" s="17">
        <v>0.29395076227858802</v>
      </c>
      <c r="AH12" s="17">
        <v>0.31319343622738799</v>
      </c>
      <c r="AI12" s="17"/>
      <c r="AJ12" s="17">
        <v>0.33799178847262401</v>
      </c>
      <c r="AK12" s="17">
        <v>0.28914421661293199</v>
      </c>
      <c r="AL12" s="17">
        <v>0.28227316099280098</v>
      </c>
      <c r="AM12" s="17">
        <v>0.305877861754275</v>
      </c>
      <c r="AN12" s="17"/>
      <c r="AO12" s="17">
        <v>0.35180339566760999</v>
      </c>
      <c r="AP12" s="17">
        <v>0.27672081765010298</v>
      </c>
      <c r="AQ12" s="17">
        <v>0.29057541308012202</v>
      </c>
      <c r="AR12" s="17"/>
      <c r="AS12" s="17">
        <v>0.31812006320630898</v>
      </c>
      <c r="AT12" s="17">
        <v>0.303549570259523</v>
      </c>
      <c r="AU12" s="17">
        <v>0.38730747615377797</v>
      </c>
      <c r="AV12" s="17">
        <v>0.38229161261685701</v>
      </c>
      <c r="AW12" s="17">
        <v>0.28658713024182397</v>
      </c>
      <c r="AX12" s="17"/>
      <c r="AY12" s="17">
        <v>0.35031933638739798</v>
      </c>
      <c r="AZ12" s="17">
        <v>0.29373626864604802</v>
      </c>
      <c r="BA12" s="17">
        <v>0.33213926234443703</v>
      </c>
    </row>
    <row r="13" spans="2:53" x14ac:dyDescent="0.35">
      <c r="B13" s="18" t="s">
        <v>130</v>
      </c>
      <c r="C13" s="17">
        <v>0.16219742900088499</v>
      </c>
      <c r="D13" s="17">
        <v>0.16029271304477499</v>
      </c>
      <c r="E13" s="17">
        <v>0.164100268627282</v>
      </c>
      <c r="F13" s="17"/>
      <c r="G13" s="17">
        <v>0.232203390968441</v>
      </c>
      <c r="H13" s="17">
        <v>0.14697573150818999</v>
      </c>
      <c r="I13" s="17">
        <v>0.16290471765067099</v>
      </c>
      <c r="J13" s="17">
        <v>0.144573824175184</v>
      </c>
      <c r="K13" s="17"/>
      <c r="L13" s="17">
        <v>0.15616747597693501</v>
      </c>
      <c r="M13" s="17">
        <v>0.18478986343273701</v>
      </c>
      <c r="N13" s="17">
        <v>0.15338694202987099</v>
      </c>
      <c r="O13" s="17">
        <v>0.14961566470812199</v>
      </c>
      <c r="P13" s="17"/>
      <c r="Q13" s="17">
        <v>0.16836550349593599</v>
      </c>
      <c r="R13" s="17">
        <v>0.17881949552748699</v>
      </c>
      <c r="S13" s="17">
        <v>0.21049630491698701</v>
      </c>
      <c r="T13" s="17">
        <v>0.18303435959574799</v>
      </c>
      <c r="U13" s="17">
        <v>0.135615096965787</v>
      </c>
      <c r="V13" s="17">
        <v>0.178604396818099</v>
      </c>
      <c r="W13" s="17">
        <v>0.14442601262157101</v>
      </c>
      <c r="X13" s="17">
        <v>0.15519073101082201</v>
      </c>
      <c r="Y13" s="17">
        <v>0.100520030006468</v>
      </c>
      <c r="Z13" s="17"/>
      <c r="AA13" s="17">
        <v>0.172824925163266</v>
      </c>
      <c r="AB13" s="17">
        <v>0.12662517160600301</v>
      </c>
      <c r="AC13" s="17">
        <v>0.16942915827977101</v>
      </c>
      <c r="AD13" s="17">
        <v>0.1989068445912</v>
      </c>
      <c r="AE13" s="17">
        <v>0.185940915550145</v>
      </c>
      <c r="AF13" s="17"/>
      <c r="AG13" s="17">
        <v>0.16002322703501301</v>
      </c>
      <c r="AH13" s="17">
        <v>0.164574103839951</v>
      </c>
      <c r="AI13" s="17"/>
      <c r="AJ13" s="17">
        <v>0.20604179225399299</v>
      </c>
      <c r="AK13" s="17">
        <v>0.16348128599071801</v>
      </c>
      <c r="AL13" s="17">
        <v>0.150126694708269</v>
      </c>
      <c r="AM13" s="17">
        <v>0.133060128932394</v>
      </c>
      <c r="AN13" s="17"/>
      <c r="AO13" s="17">
        <v>0.18758275238264399</v>
      </c>
      <c r="AP13" s="17">
        <v>0.17184170326658499</v>
      </c>
      <c r="AQ13" s="17">
        <v>0.146695166659775</v>
      </c>
      <c r="AR13" s="17"/>
      <c r="AS13" s="17">
        <v>0.149439291481195</v>
      </c>
      <c r="AT13" s="17">
        <v>0.170259154364095</v>
      </c>
      <c r="AU13" s="17">
        <v>0.132383294402552</v>
      </c>
      <c r="AV13" s="17">
        <v>0.23740298441101401</v>
      </c>
      <c r="AW13" s="17">
        <v>0.14913818986274899</v>
      </c>
      <c r="AX13" s="17"/>
      <c r="AY13" s="17">
        <v>0.19086448151124299</v>
      </c>
      <c r="AZ13" s="17">
        <v>0.158090415877361</v>
      </c>
      <c r="BA13" s="17">
        <v>0.20471805621483799</v>
      </c>
    </row>
    <row r="14" spans="2:53" x14ac:dyDescent="0.35">
      <c r="B14" s="18" t="s">
        <v>114</v>
      </c>
      <c r="C14" s="19">
        <v>1.8485122064465901E-2</v>
      </c>
      <c r="D14" s="19">
        <v>1.6480093617745401E-2</v>
      </c>
      <c r="E14" s="19">
        <v>2.0488175363952699E-2</v>
      </c>
      <c r="F14" s="19"/>
      <c r="G14" s="19">
        <v>2.88454636035291E-2</v>
      </c>
      <c r="H14" s="19">
        <v>1.4391008038630901E-2</v>
      </c>
      <c r="I14" s="19">
        <v>1.6824575300174501E-2</v>
      </c>
      <c r="J14" s="19">
        <v>2.9065217496341E-2</v>
      </c>
      <c r="K14" s="19"/>
      <c r="L14" s="19">
        <v>1.42382089406007E-2</v>
      </c>
      <c r="M14" s="19">
        <v>1.5693727001117201E-2</v>
      </c>
      <c r="N14" s="19">
        <v>1.36898306600603E-2</v>
      </c>
      <c r="O14" s="19">
        <v>3.0268636028257599E-2</v>
      </c>
      <c r="P14" s="19"/>
      <c r="Q14" s="19">
        <v>1.43568441583285E-2</v>
      </c>
      <c r="R14" s="19">
        <v>5.4678947172432397E-3</v>
      </c>
      <c r="S14" s="19">
        <v>2.0882270059948301E-2</v>
      </c>
      <c r="T14" s="19">
        <v>2.1638312467721101E-2</v>
      </c>
      <c r="U14" s="19">
        <v>0</v>
      </c>
      <c r="V14" s="19">
        <v>1.6827822466886098E-2</v>
      </c>
      <c r="W14" s="19">
        <v>4.6800016365821602E-2</v>
      </c>
      <c r="X14" s="19">
        <v>5.3377720538412901E-2</v>
      </c>
      <c r="Y14" s="19">
        <v>1.43877539258236E-2</v>
      </c>
      <c r="Z14" s="19"/>
      <c r="AA14" s="19">
        <v>4.6111215377337603E-2</v>
      </c>
      <c r="AB14" s="19">
        <v>1.02889401352123E-2</v>
      </c>
      <c r="AC14" s="19">
        <v>8.6829703223525508E-3</v>
      </c>
      <c r="AD14" s="19">
        <v>7.6908504506085704E-3</v>
      </c>
      <c r="AE14" s="19">
        <v>0</v>
      </c>
      <c r="AF14" s="19"/>
      <c r="AG14" s="19">
        <v>9.3662694757743296E-3</v>
      </c>
      <c r="AH14" s="19">
        <v>2.84531691221349E-2</v>
      </c>
      <c r="AI14" s="19"/>
      <c r="AJ14" s="19">
        <v>2.7630856509013701E-2</v>
      </c>
      <c r="AK14" s="19">
        <v>1.27221955887522E-2</v>
      </c>
      <c r="AL14" s="19">
        <v>1.1809244725704901E-2</v>
      </c>
      <c r="AM14" s="19">
        <v>2.2470507113631001E-2</v>
      </c>
      <c r="AN14" s="19"/>
      <c r="AO14" s="19">
        <v>1.9932091983213999E-2</v>
      </c>
      <c r="AP14" s="19">
        <v>1.2268427551786301E-2</v>
      </c>
      <c r="AQ14" s="19">
        <v>2.07854596188666E-2</v>
      </c>
      <c r="AR14" s="19"/>
      <c r="AS14" s="19">
        <v>1.29114767581871E-2</v>
      </c>
      <c r="AT14" s="19">
        <v>1.6156135861381399E-2</v>
      </c>
      <c r="AU14" s="19">
        <v>0</v>
      </c>
      <c r="AV14" s="19">
        <v>0</v>
      </c>
      <c r="AW14" s="19">
        <v>4.1669305247472303E-2</v>
      </c>
      <c r="AX14" s="19"/>
      <c r="AY14" s="19">
        <v>2.1855982003090101E-2</v>
      </c>
      <c r="AZ14" s="19">
        <v>7.2357099824857203E-3</v>
      </c>
      <c r="BA14" s="19">
        <v>1.38119716841549E-2</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5.33073212654026E-2</v>
      </c>
      <c r="D9" s="17">
        <v>3.8053333619818497E-2</v>
      </c>
      <c r="E9" s="17">
        <v>6.8546282255604898E-2</v>
      </c>
      <c r="F9" s="17"/>
      <c r="G9" s="17">
        <v>9.0634253066668502E-2</v>
      </c>
      <c r="H9" s="17">
        <v>5.5261347290671399E-2</v>
      </c>
      <c r="I9" s="17">
        <v>4.1656461393554299E-2</v>
      </c>
      <c r="J9" s="17">
        <v>3.9176679889634802E-2</v>
      </c>
      <c r="K9" s="17"/>
      <c r="L9" s="17">
        <v>3.2802908674168803E-2</v>
      </c>
      <c r="M9" s="17">
        <v>6.2159280391947298E-2</v>
      </c>
      <c r="N9" s="17">
        <v>4.7879788313985303E-2</v>
      </c>
      <c r="O9" s="17">
        <v>7.1235507654637598E-2</v>
      </c>
      <c r="P9" s="17"/>
      <c r="Q9" s="17">
        <v>4.6761918802966297E-2</v>
      </c>
      <c r="R9" s="17">
        <v>3.9564940581171902E-2</v>
      </c>
      <c r="S9" s="17">
        <v>5.0697681614790401E-2</v>
      </c>
      <c r="T9" s="17">
        <v>0.107275814586309</v>
      </c>
      <c r="U9" s="17">
        <v>6.0405804537000098E-2</v>
      </c>
      <c r="V9" s="17">
        <v>3.2443406726135E-2</v>
      </c>
      <c r="W9" s="17">
        <v>5.0296332430766297E-2</v>
      </c>
      <c r="X9" s="17">
        <v>1.6182525512729699E-2</v>
      </c>
      <c r="Y9" s="17">
        <v>6.4078323200921897E-2</v>
      </c>
      <c r="Z9" s="17"/>
      <c r="AA9" s="17">
        <v>7.5762513689751995E-2</v>
      </c>
      <c r="AB9" s="17">
        <v>4.4225527477534103E-2</v>
      </c>
      <c r="AC9" s="17">
        <v>2.75664158824824E-2</v>
      </c>
      <c r="AD9" s="17">
        <v>1.60270422678662E-2</v>
      </c>
      <c r="AE9" s="17">
        <v>0.20626455004793801</v>
      </c>
      <c r="AF9" s="17"/>
      <c r="AG9" s="17">
        <v>6.7884689915569396E-2</v>
      </c>
      <c r="AH9" s="17">
        <v>3.73724330468947E-2</v>
      </c>
      <c r="AI9" s="17"/>
      <c r="AJ9" s="17">
        <v>4.7572612905318098E-2</v>
      </c>
      <c r="AK9" s="17">
        <v>4.9641072863767302E-2</v>
      </c>
      <c r="AL9" s="17">
        <v>6.0891735539504999E-2</v>
      </c>
      <c r="AM9" s="17">
        <v>5.5384075501116202E-2</v>
      </c>
      <c r="AN9" s="17"/>
      <c r="AO9" s="17">
        <v>5.4326900223692201E-2</v>
      </c>
      <c r="AP9" s="17">
        <v>7.3708710854265405E-2</v>
      </c>
      <c r="AQ9" s="17">
        <v>4.4844098002185702E-2</v>
      </c>
      <c r="AR9" s="17"/>
      <c r="AS9" s="17">
        <v>3.1692561838223401E-2</v>
      </c>
      <c r="AT9" s="17">
        <v>6.4863951429347297E-2</v>
      </c>
      <c r="AU9" s="17">
        <v>4.3687009868060303E-2</v>
      </c>
      <c r="AV9" s="17">
        <v>7.5973754612739197E-2</v>
      </c>
      <c r="AW9" s="17">
        <v>7.3700300558518603E-2</v>
      </c>
      <c r="AX9" s="17"/>
      <c r="AY9" s="17">
        <v>2.5339582686823001E-2</v>
      </c>
      <c r="AZ9" s="17">
        <v>6.6660911849918694E-2</v>
      </c>
      <c r="BA9" s="17">
        <v>1.0575622372303899E-2</v>
      </c>
    </row>
    <row r="10" spans="2:53" x14ac:dyDescent="0.35">
      <c r="B10" s="18" t="s">
        <v>127</v>
      </c>
      <c r="C10" s="17">
        <v>0.11414832272450499</v>
      </c>
      <c r="D10" s="17">
        <v>0.107589740818945</v>
      </c>
      <c r="E10" s="17">
        <v>0.120700443791602</v>
      </c>
      <c r="F10" s="17"/>
      <c r="G10" s="17">
        <v>7.0677708288935701E-2</v>
      </c>
      <c r="H10" s="17">
        <v>0.10127521126280099</v>
      </c>
      <c r="I10" s="17">
        <v>0.13167430900027699</v>
      </c>
      <c r="J10" s="17">
        <v>0.162628066411376</v>
      </c>
      <c r="K10" s="17"/>
      <c r="L10" s="17">
        <v>9.2942140199043094E-2</v>
      </c>
      <c r="M10" s="17">
        <v>0.121491906854679</v>
      </c>
      <c r="N10" s="17">
        <v>0.131075413604157</v>
      </c>
      <c r="O10" s="17">
        <v>0.114974425673427</v>
      </c>
      <c r="P10" s="17"/>
      <c r="Q10" s="17">
        <v>0.13495990291759699</v>
      </c>
      <c r="R10" s="17">
        <v>0.13070350187277599</v>
      </c>
      <c r="S10" s="17">
        <v>0.103219098546648</v>
      </c>
      <c r="T10" s="17">
        <v>8.6041633365350298E-2</v>
      </c>
      <c r="U10" s="17">
        <v>0.105828905802387</v>
      </c>
      <c r="V10" s="17">
        <v>5.8775839512560497E-2</v>
      </c>
      <c r="W10" s="17">
        <v>0.13534073123979701</v>
      </c>
      <c r="X10" s="17">
        <v>0.13690286947761701</v>
      </c>
      <c r="Y10" s="17">
        <v>0.12681195251159599</v>
      </c>
      <c r="Z10" s="17"/>
      <c r="AA10" s="17">
        <v>0.12897608500440599</v>
      </c>
      <c r="AB10" s="17">
        <v>0.124990365665221</v>
      </c>
      <c r="AC10" s="17">
        <v>9.1137258315681605E-2</v>
      </c>
      <c r="AD10" s="17">
        <v>0.11008033908286299</v>
      </c>
      <c r="AE10" s="17">
        <v>0.181688904664426</v>
      </c>
      <c r="AF10" s="17"/>
      <c r="AG10" s="17">
        <v>0.100658477422725</v>
      </c>
      <c r="AH10" s="17">
        <v>0.12889441182518499</v>
      </c>
      <c r="AI10" s="17"/>
      <c r="AJ10" s="17">
        <v>9.7780275898146501E-2</v>
      </c>
      <c r="AK10" s="17">
        <v>0.10108671673832401</v>
      </c>
      <c r="AL10" s="17">
        <v>0.107564986428072</v>
      </c>
      <c r="AM10" s="17">
        <v>0.148193566920887</v>
      </c>
      <c r="AN10" s="17"/>
      <c r="AO10" s="17">
        <v>9.1272890597199202E-2</v>
      </c>
      <c r="AP10" s="17">
        <v>0.14192607442434599</v>
      </c>
      <c r="AQ10" s="17">
        <v>0.115122240545753</v>
      </c>
      <c r="AR10" s="17"/>
      <c r="AS10" s="17">
        <v>0.118810618579687</v>
      </c>
      <c r="AT10" s="17">
        <v>0.123756206350304</v>
      </c>
      <c r="AU10" s="17">
        <v>9.7554135487820798E-2</v>
      </c>
      <c r="AV10" s="17">
        <v>0.14798290428937699</v>
      </c>
      <c r="AW10" s="17">
        <v>8.1940484421211199E-2</v>
      </c>
      <c r="AX10" s="17"/>
      <c r="AY10" s="17">
        <v>0.10740403613171599</v>
      </c>
      <c r="AZ10" s="17">
        <v>0.110176015212774</v>
      </c>
      <c r="BA10" s="17">
        <v>9.9351102845568195E-2</v>
      </c>
    </row>
    <row r="11" spans="2:53" x14ac:dyDescent="0.35">
      <c r="B11" s="18" t="s">
        <v>128</v>
      </c>
      <c r="C11" s="17">
        <v>0.27785461644737097</v>
      </c>
      <c r="D11" s="17">
        <v>0.30614525574148299</v>
      </c>
      <c r="E11" s="17">
        <v>0.249591846173288</v>
      </c>
      <c r="F11" s="17"/>
      <c r="G11" s="17">
        <v>0.18688182091397501</v>
      </c>
      <c r="H11" s="17">
        <v>0.29328495869414001</v>
      </c>
      <c r="I11" s="17">
        <v>0.30019330288862001</v>
      </c>
      <c r="J11" s="17">
        <v>0.24666303500180201</v>
      </c>
      <c r="K11" s="17"/>
      <c r="L11" s="17">
        <v>0.28853962076184902</v>
      </c>
      <c r="M11" s="17">
        <v>0.29241574377805402</v>
      </c>
      <c r="N11" s="17">
        <v>0.264929963799868</v>
      </c>
      <c r="O11" s="17">
        <v>0.26365635215941802</v>
      </c>
      <c r="P11" s="17"/>
      <c r="Q11" s="17">
        <v>0.251185120220976</v>
      </c>
      <c r="R11" s="17">
        <v>0.30802975024892998</v>
      </c>
      <c r="S11" s="17">
        <v>0.25000395971815798</v>
      </c>
      <c r="T11" s="17">
        <v>0.291368716044479</v>
      </c>
      <c r="U11" s="17">
        <v>0.26479240639907498</v>
      </c>
      <c r="V11" s="17">
        <v>0.32321703066662599</v>
      </c>
      <c r="W11" s="17">
        <v>0.28053664950852097</v>
      </c>
      <c r="X11" s="17">
        <v>0.297143036856232</v>
      </c>
      <c r="Y11" s="17">
        <v>0.24666903909360999</v>
      </c>
      <c r="Z11" s="17"/>
      <c r="AA11" s="17">
        <v>0.27285182031521898</v>
      </c>
      <c r="AB11" s="17">
        <v>0.28196892722914602</v>
      </c>
      <c r="AC11" s="17">
        <v>0.31616116682322998</v>
      </c>
      <c r="AD11" s="17">
        <v>0.26286242122727899</v>
      </c>
      <c r="AE11" s="17">
        <v>0.16453923116769101</v>
      </c>
      <c r="AF11" s="17"/>
      <c r="AG11" s="17">
        <v>0.25590656157368602</v>
      </c>
      <c r="AH11" s="17">
        <v>0.30184658711224599</v>
      </c>
      <c r="AI11" s="17"/>
      <c r="AJ11" s="17">
        <v>0.26176679904402</v>
      </c>
      <c r="AK11" s="17">
        <v>0.26136786835897402</v>
      </c>
      <c r="AL11" s="17">
        <v>0.30228414825134797</v>
      </c>
      <c r="AM11" s="17">
        <v>0.287347000418538</v>
      </c>
      <c r="AN11" s="17"/>
      <c r="AO11" s="17">
        <v>0.25061475613380801</v>
      </c>
      <c r="AP11" s="17">
        <v>0.26825322237577798</v>
      </c>
      <c r="AQ11" s="17">
        <v>0.29108627809681298</v>
      </c>
      <c r="AR11" s="17"/>
      <c r="AS11" s="17">
        <v>0.28665771465046802</v>
      </c>
      <c r="AT11" s="17">
        <v>0.26147754696130598</v>
      </c>
      <c r="AU11" s="17">
        <v>0.168429476727222</v>
      </c>
      <c r="AV11" s="17">
        <v>0.27863267273494102</v>
      </c>
      <c r="AW11" s="17">
        <v>0.32752901879624702</v>
      </c>
      <c r="AX11" s="17"/>
      <c r="AY11" s="17">
        <v>0.26424931981514199</v>
      </c>
      <c r="AZ11" s="17">
        <v>0.2802869119916</v>
      </c>
      <c r="BA11" s="17">
        <v>0.25888105807018902</v>
      </c>
    </row>
    <row r="12" spans="2:53" x14ac:dyDescent="0.35">
      <c r="B12" s="18" t="s">
        <v>129</v>
      </c>
      <c r="C12" s="17">
        <v>0.33441560676114801</v>
      </c>
      <c r="D12" s="17">
        <v>0.34270887472755601</v>
      </c>
      <c r="E12" s="17">
        <v>0.32613050846699998</v>
      </c>
      <c r="F12" s="17"/>
      <c r="G12" s="17">
        <v>0.36663417618494598</v>
      </c>
      <c r="H12" s="17">
        <v>0.35193090106953601</v>
      </c>
      <c r="I12" s="17">
        <v>0.31983188938381701</v>
      </c>
      <c r="J12" s="17">
        <v>0.27008712310340299</v>
      </c>
      <c r="K12" s="17"/>
      <c r="L12" s="17">
        <v>0.39036715199765598</v>
      </c>
      <c r="M12" s="17">
        <v>0.315403429280805</v>
      </c>
      <c r="N12" s="17">
        <v>0.32104213591740199</v>
      </c>
      <c r="O12" s="17">
        <v>0.30686691925481602</v>
      </c>
      <c r="P12" s="17"/>
      <c r="Q12" s="17">
        <v>0.32482220021533798</v>
      </c>
      <c r="R12" s="17">
        <v>0.32966935295977301</v>
      </c>
      <c r="S12" s="17">
        <v>0.30066860788084199</v>
      </c>
      <c r="T12" s="17">
        <v>0.301831061094046</v>
      </c>
      <c r="U12" s="17">
        <v>0.32798680341498399</v>
      </c>
      <c r="V12" s="17">
        <v>0.36111261249239801</v>
      </c>
      <c r="W12" s="17">
        <v>0.36916090527529799</v>
      </c>
      <c r="X12" s="17">
        <v>0.27910485984769001</v>
      </c>
      <c r="Y12" s="17">
        <v>0.38242952363035898</v>
      </c>
      <c r="Z12" s="17"/>
      <c r="AA12" s="17">
        <v>0.233501794486484</v>
      </c>
      <c r="AB12" s="17">
        <v>0.35173592672981602</v>
      </c>
      <c r="AC12" s="17">
        <v>0.38112732626580498</v>
      </c>
      <c r="AD12" s="17">
        <v>0.40233048410502797</v>
      </c>
      <c r="AE12" s="17">
        <v>0.26156639856980002</v>
      </c>
      <c r="AF12" s="17"/>
      <c r="AG12" s="17">
        <v>0.362036732947637</v>
      </c>
      <c r="AH12" s="17">
        <v>0.30422225919522999</v>
      </c>
      <c r="AI12" s="17"/>
      <c r="AJ12" s="17">
        <v>0.36159847413574903</v>
      </c>
      <c r="AK12" s="17">
        <v>0.40336528454764697</v>
      </c>
      <c r="AL12" s="17">
        <v>0.29973883133276802</v>
      </c>
      <c r="AM12" s="17">
        <v>0.26935451847465502</v>
      </c>
      <c r="AN12" s="17"/>
      <c r="AO12" s="17">
        <v>0.35995714979844401</v>
      </c>
      <c r="AP12" s="17">
        <v>0.32943285205796802</v>
      </c>
      <c r="AQ12" s="17">
        <v>0.325539962588559</v>
      </c>
      <c r="AR12" s="17"/>
      <c r="AS12" s="17">
        <v>0.36749917460493198</v>
      </c>
      <c r="AT12" s="17">
        <v>0.32358793853643503</v>
      </c>
      <c r="AU12" s="17">
        <v>0.39856348157284899</v>
      </c>
      <c r="AV12" s="17">
        <v>0.27558423304891899</v>
      </c>
      <c r="AW12" s="17">
        <v>0.31485429672993398</v>
      </c>
      <c r="AX12" s="17"/>
      <c r="AY12" s="17">
        <v>0.39952806746143799</v>
      </c>
      <c r="AZ12" s="17">
        <v>0.33044874436245197</v>
      </c>
      <c r="BA12" s="17">
        <v>0.38602658564470099</v>
      </c>
    </row>
    <row r="13" spans="2:53" x14ac:dyDescent="0.35">
      <c r="B13" s="18" t="s">
        <v>130</v>
      </c>
      <c r="C13" s="17">
        <v>0.159487755515828</v>
      </c>
      <c r="D13" s="17">
        <v>0.13888420966190501</v>
      </c>
      <c r="E13" s="17">
        <v>0.18007100488135799</v>
      </c>
      <c r="F13" s="17"/>
      <c r="G13" s="17">
        <v>0.24811926416965099</v>
      </c>
      <c r="H13" s="17">
        <v>0.13765349270166199</v>
      </c>
      <c r="I13" s="17">
        <v>0.15709493896436699</v>
      </c>
      <c r="J13" s="17">
        <v>0.15811429136851299</v>
      </c>
      <c r="K13" s="17"/>
      <c r="L13" s="17">
        <v>0.15045824330435001</v>
      </c>
      <c r="M13" s="17">
        <v>0.138069926341783</v>
      </c>
      <c r="N13" s="17">
        <v>0.176858544400987</v>
      </c>
      <c r="O13" s="17">
        <v>0.172865827848355</v>
      </c>
      <c r="P13" s="17"/>
      <c r="Q13" s="17">
        <v>0.16812735588771799</v>
      </c>
      <c r="R13" s="17">
        <v>0.14620882876706601</v>
      </c>
      <c r="S13" s="17">
        <v>0.231669488132623</v>
      </c>
      <c r="T13" s="17">
        <v>0.14945517548958001</v>
      </c>
      <c r="U13" s="17">
        <v>0.190115771585846</v>
      </c>
      <c r="V13" s="17">
        <v>0.160048644366586</v>
      </c>
      <c r="W13" s="17">
        <v>9.7916165805492103E-2</v>
      </c>
      <c r="X13" s="17">
        <v>0.201230267102672</v>
      </c>
      <c r="Y13" s="17">
        <v>0.12812819174640799</v>
      </c>
      <c r="Z13" s="17"/>
      <c r="AA13" s="17">
        <v>0.20466266937136601</v>
      </c>
      <c r="AB13" s="17">
        <v>0.13120918673670401</v>
      </c>
      <c r="AC13" s="17">
        <v>0.13584989953413301</v>
      </c>
      <c r="AD13" s="17">
        <v>0.174670272948628</v>
      </c>
      <c r="AE13" s="17">
        <v>0.185940915550145</v>
      </c>
      <c r="AF13" s="17"/>
      <c r="AG13" s="17">
        <v>0.160860518702167</v>
      </c>
      <c r="AH13" s="17">
        <v>0.157987153558798</v>
      </c>
      <c r="AI13" s="17"/>
      <c r="AJ13" s="17">
        <v>0.168940556702182</v>
      </c>
      <c r="AK13" s="17">
        <v>0.14365658224581801</v>
      </c>
      <c r="AL13" s="17">
        <v>0.16551850842517299</v>
      </c>
      <c r="AM13" s="17">
        <v>0.16232875808063599</v>
      </c>
      <c r="AN13" s="17"/>
      <c r="AO13" s="17">
        <v>0.191187592637447</v>
      </c>
      <c r="AP13" s="17">
        <v>0.15448327421190899</v>
      </c>
      <c r="AQ13" s="17">
        <v>0.14524222592945099</v>
      </c>
      <c r="AR13" s="17"/>
      <c r="AS13" s="17">
        <v>0.138288472133616</v>
      </c>
      <c r="AT13" s="17">
        <v>0.17497576814472299</v>
      </c>
      <c r="AU13" s="17">
        <v>0.201579588383695</v>
      </c>
      <c r="AV13" s="17">
        <v>7.63459844929643E-2</v>
      </c>
      <c r="AW13" s="17">
        <v>0.12894508465600599</v>
      </c>
      <c r="AX13" s="17"/>
      <c r="AY13" s="17">
        <v>0.13913907528317099</v>
      </c>
      <c r="AZ13" s="17">
        <v>0.16238279373380801</v>
      </c>
      <c r="BA13" s="17">
        <v>0.18897344431174901</v>
      </c>
    </row>
    <row r="14" spans="2:53" x14ac:dyDescent="0.35">
      <c r="B14" s="18" t="s">
        <v>114</v>
      </c>
      <c r="C14" s="19">
        <v>6.0786377285745201E-2</v>
      </c>
      <c r="D14" s="19">
        <v>6.6618585430292698E-2</v>
      </c>
      <c r="E14" s="19">
        <v>5.49599144311467E-2</v>
      </c>
      <c r="F14" s="19"/>
      <c r="G14" s="19">
        <v>3.7052777375823999E-2</v>
      </c>
      <c r="H14" s="19">
        <v>6.0594088981190099E-2</v>
      </c>
      <c r="I14" s="19">
        <v>4.9549098369365302E-2</v>
      </c>
      <c r="J14" s="19">
        <v>0.123330804225272</v>
      </c>
      <c r="K14" s="19"/>
      <c r="L14" s="19">
        <v>4.48899350629334E-2</v>
      </c>
      <c r="M14" s="19">
        <v>7.0459713352731101E-2</v>
      </c>
      <c r="N14" s="19">
        <v>5.82141539636006E-2</v>
      </c>
      <c r="O14" s="19">
        <v>7.0400967409346593E-2</v>
      </c>
      <c r="P14" s="19"/>
      <c r="Q14" s="19">
        <v>7.4143501955404603E-2</v>
      </c>
      <c r="R14" s="19">
        <v>4.58236255702833E-2</v>
      </c>
      <c r="S14" s="19">
        <v>6.3741164106938905E-2</v>
      </c>
      <c r="T14" s="19">
        <v>6.4027599420236794E-2</v>
      </c>
      <c r="U14" s="19">
        <v>5.0870308260707903E-2</v>
      </c>
      <c r="V14" s="19">
        <v>6.4402466235694303E-2</v>
      </c>
      <c r="W14" s="19">
        <v>6.6749215740125406E-2</v>
      </c>
      <c r="X14" s="19">
        <v>6.9436441203059002E-2</v>
      </c>
      <c r="Y14" s="19">
        <v>5.1882969817105301E-2</v>
      </c>
      <c r="Z14" s="19"/>
      <c r="AA14" s="19">
        <v>8.4245117132773203E-2</v>
      </c>
      <c r="AB14" s="19">
        <v>6.5870066161577701E-2</v>
      </c>
      <c r="AC14" s="19">
        <v>4.81579331786684E-2</v>
      </c>
      <c r="AD14" s="19">
        <v>3.4029440368335398E-2</v>
      </c>
      <c r="AE14" s="19">
        <v>0</v>
      </c>
      <c r="AF14" s="19"/>
      <c r="AG14" s="19">
        <v>5.2653019438215598E-2</v>
      </c>
      <c r="AH14" s="19">
        <v>6.9677155261647195E-2</v>
      </c>
      <c r="AI14" s="19"/>
      <c r="AJ14" s="19">
        <v>6.23412813145841E-2</v>
      </c>
      <c r="AK14" s="19">
        <v>4.0882475245470597E-2</v>
      </c>
      <c r="AL14" s="19">
        <v>6.40017900231344E-2</v>
      </c>
      <c r="AM14" s="19">
        <v>7.7392080604167607E-2</v>
      </c>
      <c r="AN14" s="19"/>
      <c r="AO14" s="19">
        <v>5.2640710609409398E-2</v>
      </c>
      <c r="AP14" s="19">
        <v>3.2195866075733298E-2</v>
      </c>
      <c r="AQ14" s="19">
        <v>7.8165194837237398E-2</v>
      </c>
      <c r="AR14" s="19"/>
      <c r="AS14" s="19">
        <v>5.7051458193073397E-2</v>
      </c>
      <c r="AT14" s="19">
        <v>5.1338588577884099E-2</v>
      </c>
      <c r="AU14" s="19">
        <v>9.0186307960352194E-2</v>
      </c>
      <c r="AV14" s="19">
        <v>0.14548045082106001</v>
      </c>
      <c r="AW14" s="19">
        <v>7.30308148380822E-2</v>
      </c>
      <c r="AX14" s="19"/>
      <c r="AY14" s="19">
        <v>6.4339918621709805E-2</v>
      </c>
      <c r="AZ14" s="19">
        <v>5.0044622849446802E-2</v>
      </c>
      <c r="BA14" s="19">
        <v>5.61921867554891E-2</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5.0133681764961503E-2</v>
      </c>
      <c r="D9" s="17">
        <v>4.6386279107281998E-2</v>
      </c>
      <c r="E9" s="17">
        <v>5.3877392868037499E-2</v>
      </c>
      <c r="F9" s="17"/>
      <c r="G9" s="17">
        <v>5.5940028415970101E-2</v>
      </c>
      <c r="H9" s="17">
        <v>4.7225001994778699E-2</v>
      </c>
      <c r="I9" s="17">
        <v>5.8214603385088798E-2</v>
      </c>
      <c r="J9" s="17">
        <v>3.06228399631692E-2</v>
      </c>
      <c r="K9" s="17"/>
      <c r="L9" s="17">
        <v>5.2317043610317297E-2</v>
      </c>
      <c r="M9" s="17">
        <v>5.2513518736416999E-2</v>
      </c>
      <c r="N9" s="17">
        <v>4.7593291961885997E-2</v>
      </c>
      <c r="O9" s="17">
        <v>4.7736698275429701E-2</v>
      </c>
      <c r="P9" s="17"/>
      <c r="Q9" s="17">
        <v>6.7466804025968802E-2</v>
      </c>
      <c r="R9" s="17">
        <v>2.95618071082955E-2</v>
      </c>
      <c r="S9" s="17">
        <v>6.31952113140032E-2</v>
      </c>
      <c r="T9" s="17">
        <v>7.4948018046313097E-2</v>
      </c>
      <c r="U9" s="17">
        <v>4.7896864766439499E-2</v>
      </c>
      <c r="V9" s="17">
        <v>5.0946335958773001E-2</v>
      </c>
      <c r="W9" s="17">
        <v>2.1047069169586999E-2</v>
      </c>
      <c r="X9" s="17">
        <v>5.2710634613092701E-2</v>
      </c>
      <c r="Y9" s="17">
        <v>4.2360219332467898E-2</v>
      </c>
      <c r="Z9" s="17"/>
      <c r="AA9" s="17">
        <v>5.0601638448280598E-2</v>
      </c>
      <c r="AB9" s="17">
        <v>4.2185689192614402E-2</v>
      </c>
      <c r="AC9" s="17">
        <v>4.2199139548974397E-2</v>
      </c>
      <c r="AD9" s="17">
        <v>7.9059036572499103E-2</v>
      </c>
      <c r="AE9" s="17">
        <v>0</v>
      </c>
      <c r="AF9" s="17"/>
      <c r="AG9" s="17">
        <v>6.7220822867021607E-2</v>
      </c>
      <c r="AH9" s="17">
        <v>3.1455298171219698E-2</v>
      </c>
      <c r="AI9" s="17"/>
      <c r="AJ9" s="17">
        <v>3.3826535380317498E-2</v>
      </c>
      <c r="AK9" s="17">
        <v>5.6733792612791802E-2</v>
      </c>
      <c r="AL9" s="17">
        <v>5.6333373492782397E-2</v>
      </c>
      <c r="AM9" s="17">
        <v>5.2011722508441501E-2</v>
      </c>
      <c r="AN9" s="17"/>
      <c r="AO9" s="17">
        <v>4.5973581521435498E-2</v>
      </c>
      <c r="AP9" s="17">
        <v>6.7535750957935001E-2</v>
      </c>
      <c r="AQ9" s="17">
        <v>4.5439649402295397E-2</v>
      </c>
      <c r="AR9" s="17"/>
      <c r="AS9" s="17">
        <v>3.9773673080022401E-2</v>
      </c>
      <c r="AT9" s="17">
        <v>6.0022687242635903E-2</v>
      </c>
      <c r="AU9" s="17">
        <v>4.21956221572789E-2</v>
      </c>
      <c r="AV9" s="17">
        <v>7.5973754612739197E-2</v>
      </c>
      <c r="AW9" s="17">
        <v>5.7057804260131101E-2</v>
      </c>
      <c r="AX9" s="17"/>
      <c r="AY9" s="17">
        <v>2.1533693512709499E-2</v>
      </c>
      <c r="AZ9" s="17">
        <v>6.5842327860744704E-2</v>
      </c>
      <c r="BA9" s="17">
        <v>2.0769392924537701E-2</v>
      </c>
    </row>
    <row r="10" spans="2:53" x14ac:dyDescent="0.35">
      <c r="B10" s="18" t="s">
        <v>127</v>
      </c>
      <c r="C10" s="17">
        <v>0.12770786788069499</v>
      </c>
      <c r="D10" s="17">
        <v>0.112838835064533</v>
      </c>
      <c r="E10" s="17">
        <v>0.14256225325926999</v>
      </c>
      <c r="F10" s="17"/>
      <c r="G10" s="17">
        <v>0.145093824868475</v>
      </c>
      <c r="H10" s="17">
        <v>0.14446965034846801</v>
      </c>
      <c r="I10" s="17">
        <v>0.103164336180288</v>
      </c>
      <c r="J10" s="17">
        <v>0.114244629957009</v>
      </c>
      <c r="K10" s="17"/>
      <c r="L10" s="17">
        <v>0.12859034114534401</v>
      </c>
      <c r="M10" s="17">
        <v>0.12436570048216999</v>
      </c>
      <c r="N10" s="17">
        <v>0.16448240023274199</v>
      </c>
      <c r="O10" s="17">
        <v>9.8379893851061398E-2</v>
      </c>
      <c r="P10" s="17"/>
      <c r="Q10" s="17">
        <v>0.12710329375201901</v>
      </c>
      <c r="R10" s="17">
        <v>0.15986892544596901</v>
      </c>
      <c r="S10" s="17">
        <v>0.11451147708985</v>
      </c>
      <c r="T10" s="17">
        <v>0.1181017931053</v>
      </c>
      <c r="U10" s="17">
        <v>0.157519677037777</v>
      </c>
      <c r="V10" s="17">
        <v>9.6462212338794096E-2</v>
      </c>
      <c r="W10" s="17">
        <v>0.19609163429561699</v>
      </c>
      <c r="X10" s="17">
        <v>3.2419862282590799E-2</v>
      </c>
      <c r="Y10" s="17">
        <v>0.10156523553494901</v>
      </c>
      <c r="Z10" s="17"/>
      <c r="AA10" s="17">
        <v>0.150175622217227</v>
      </c>
      <c r="AB10" s="17">
        <v>0.14756066597493001</v>
      </c>
      <c r="AC10" s="17">
        <v>0.107246709517622</v>
      </c>
      <c r="AD10" s="17">
        <v>9.33067546984023E-2</v>
      </c>
      <c r="AE10" s="17">
        <v>0.14338875520564501</v>
      </c>
      <c r="AF10" s="17"/>
      <c r="AG10" s="17">
        <v>0.116526004720184</v>
      </c>
      <c r="AH10" s="17">
        <v>0.13993104366869</v>
      </c>
      <c r="AI10" s="17"/>
      <c r="AJ10" s="17">
        <v>9.8409959749503298E-2</v>
      </c>
      <c r="AK10" s="17">
        <v>0.14703672645576299</v>
      </c>
      <c r="AL10" s="17">
        <v>0.120339950738292</v>
      </c>
      <c r="AM10" s="17">
        <v>0.13989609149389801</v>
      </c>
      <c r="AN10" s="17"/>
      <c r="AO10" s="17">
        <v>8.3042133020348602E-2</v>
      </c>
      <c r="AP10" s="17">
        <v>0.14558518859380001</v>
      </c>
      <c r="AQ10" s="17">
        <v>0.14192765142015601</v>
      </c>
      <c r="AR10" s="17"/>
      <c r="AS10" s="17">
        <v>0.12856377179182801</v>
      </c>
      <c r="AT10" s="17">
        <v>0.139738228254985</v>
      </c>
      <c r="AU10" s="17">
        <v>0.147924216308503</v>
      </c>
      <c r="AV10" s="17">
        <v>0.14798290428937699</v>
      </c>
      <c r="AW10" s="17">
        <v>9.8841983658890298E-2</v>
      </c>
      <c r="AX10" s="17"/>
      <c r="AY10" s="17">
        <v>0.118957875951767</v>
      </c>
      <c r="AZ10" s="17">
        <v>0.11470422688452001</v>
      </c>
      <c r="BA10" s="17">
        <v>0.14909370489512</v>
      </c>
    </row>
    <row r="11" spans="2:53" x14ac:dyDescent="0.35">
      <c r="B11" s="18" t="s">
        <v>128</v>
      </c>
      <c r="C11" s="17">
        <v>0.29854812260978802</v>
      </c>
      <c r="D11" s="17">
        <v>0.31336257572975501</v>
      </c>
      <c r="E11" s="17">
        <v>0.28374826316112001</v>
      </c>
      <c r="F11" s="17"/>
      <c r="G11" s="17">
        <v>0.22983519082175899</v>
      </c>
      <c r="H11" s="17">
        <v>0.32124724192838999</v>
      </c>
      <c r="I11" s="17">
        <v>0.31417867314394399</v>
      </c>
      <c r="J11" s="17">
        <v>0.232656523202904</v>
      </c>
      <c r="K11" s="17"/>
      <c r="L11" s="17">
        <v>0.25621270804540702</v>
      </c>
      <c r="M11" s="17">
        <v>0.32346895095086597</v>
      </c>
      <c r="N11" s="17">
        <v>0.33029590545992799</v>
      </c>
      <c r="O11" s="17">
        <v>0.29160885244691498</v>
      </c>
      <c r="P11" s="17"/>
      <c r="Q11" s="17">
        <v>0.27456342307755299</v>
      </c>
      <c r="R11" s="17">
        <v>0.28179564441695198</v>
      </c>
      <c r="S11" s="17">
        <v>0.29347331764525297</v>
      </c>
      <c r="T11" s="17">
        <v>0.34513560778387198</v>
      </c>
      <c r="U11" s="17">
        <v>0.322398655699694</v>
      </c>
      <c r="V11" s="17">
        <v>0.27682144245936202</v>
      </c>
      <c r="W11" s="17">
        <v>0.22765510020614199</v>
      </c>
      <c r="X11" s="17">
        <v>0.25596000651908402</v>
      </c>
      <c r="Y11" s="17">
        <v>0.38539985317259501</v>
      </c>
      <c r="Z11" s="17"/>
      <c r="AA11" s="17">
        <v>0.28287557829040599</v>
      </c>
      <c r="AB11" s="17">
        <v>0.33501495149001198</v>
      </c>
      <c r="AC11" s="17">
        <v>0.31496697767515502</v>
      </c>
      <c r="AD11" s="17">
        <v>0.22458038538273101</v>
      </c>
      <c r="AE11" s="17">
        <v>0.37084930909847102</v>
      </c>
      <c r="AF11" s="17"/>
      <c r="AG11" s="17">
        <v>0.30825553556809898</v>
      </c>
      <c r="AH11" s="17">
        <v>0.287936705412775</v>
      </c>
      <c r="AI11" s="17"/>
      <c r="AJ11" s="17">
        <v>0.264834993690162</v>
      </c>
      <c r="AK11" s="17">
        <v>0.30563721734365201</v>
      </c>
      <c r="AL11" s="17">
        <v>0.33811362427543401</v>
      </c>
      <c r="AM11" s="17">
        <v>0.28524345534166101</v>
      </c>
      <c r="AN11" s="17"/>
      <c r="AO11" s="17">
        <v>0.247111879498051</v>
      </c>
      <c r="AP11" s="17">
        <v>0.29782029237238</v>
      </c>
      <c r="AQ11" s="17">
        <v>0.32287938201738198</v>
      </c>
      <c r="AR11" s="17"/>
      <c r="AS11" s="17">
        <v>0.30250095453871101</v>
      </c>
      <c r="AT11" s="17">
        <v>0.29975911985706399</v>
      </c>
      <c r="AU11" s="17">
        <v>0.244728707491742</v>
      </c>
      <c r="AV11" s="17">
        <v>0.15634874407001301</v>
      </c>
      <c r="AW11" s="17">
        <v>0.32530312862778799</v>
      </c>
      <c r="AX11" s="17"/>
      <c r="AY11" s="17">
        <v>0.250278108845572</v>
      </c>
      <c r="AZ11" s="17">
        <v>0.32718995604613399</v>
      </c>
      <c r="BA11" s="17">
        <v>0.26670359471649702</v>
      </c>
    </row>
    <row r="12" spans="2:53" x14ac:dyDescent="0.35">
      <c r="B12" s="18" t="s">
        <v>129</v>
      </c>
      <c r="C12" s="17">
        <v>0.34314610504186499</v>
      </c>
      <c r="D12" s="17">
        <v>0.33024866407429498</v>
      </c>
      <c r="E12" s="17">
        <v>0.356030840780793</v>
      </c>
      <c r="F12" s="17"/>
      <c r="G12" s="17">
        <v>0.36914267739474799</v>
      </c>
      <c r="H12" s="17">
        <v>0.34192346357384001</v>
      </c>
      <c r="I12" s="17">
        <v>0.35119108920596198</v>
      </c>
      <c r="J12" s="17">
        <v>0.29388506905311901</v>
      </c>
      <c r="K12" s="17"/>
      <c r="L12" s="17">
        <v>0.38613305478190801</v>
      </c>
      <c r="M12" s="17">
        <v>0.338508050421994</v>
      </c>
      <c r="N12" s="17">
        <v>0.29987235092721698</v>
      </c>
      <c r="O12" s="17">
        <v>0.34099726416834097</v>
      </c>
      <c r="P12" s="17"/>
      <c r="Q12" s="17">
        <v>0.35524943297399197</v>
      </c>
      <c r="R12" s="17">
        <v>0.34930457606812298</v>
      </c>
      <c r="S12" s="17">
        <v>0.37399218350768199</v>
      </c>
      <c r="T12" s="17">
        <v>0.29945795134811998</v>
      </c>
      <c r="U12" s="17">
        <v>0.28772048960899099</v>
      </c>
      <c r="V12" s="17">
        <v>0.37985607935007498</v>
      </c>
      <c r="W12" s="17">
        <v>0.360636813617427</v>
      </c>
      <c r="X12" s="17">
        <v>0.45614094551575601</v>
      </c>
      <c r="Y12" s="17">
        <v>0.28317663658822401</v>
      </c>
      <c r="Z12" s="17"/>
      <c r="AA12" s="17">
        <v>0.29836284713126898</v>
      </c>
      <c r="AB12" s="17">
        <v>0.31848858078424702</v>
      </c>
      <c r="AC12" s="17">
        <v>0.370220197726356</v>
      </c>
      <c r="AD12" s="17">
        <v>0.46533466163906001</v>
      </c>
      <c r="AE12" s="17">
        <v>0.22939139444963499</v>
      </c>
      <c r="AF12" s="17"/>
      <c r="AG12" s="17">
        <v>0.35259557368720901</v>
      </c>
      <c r="AH12" s="17">
        <v>0.33281665325935</v>
      </c>
      <c r="AI12" s="17"/>
      <c r="AJ12" s="17">
        <v>0.42303814953701202</v>
      </c>
      <c r="AK12" s="17">
        <v>0.32787496504577102</v>
      </c>
      <c r="AL12" s="17">
        <v>0.318574221586295</v>
      </c>
      <c r="AM12" s="17">
        <v>0.31083509715985502</v>
      </c>
      <c r="AN12" s="17"/>
      <c r="AO12" s="17">
        <v>0.39215697110923903</v>
      </c>
      <c r="AP12" s="17">
        <v>0.33121975499947398</v>
      </c>
      <c r="AQ12" s="17">
        <v>0.32307253025696497</v>
      </c>
      <c r="AR12" s="17"/>
      <c r="AS12" s="17">
        <v>0.36326639846393</v>
      </c>
      <c r="AT12" s="17">
        <v>0.32194221865509698</v>
      </c>
      <c r="AU12" s="17">
        <v>0.38888849210799598</v>
      </c>
      <c r="AV12" s="17">
        <v>0.47421414620681102</v>
      </c>
      <c r="AW12" s="17">
        <v>0.339196325067669</v>
      </c>
      <c r="AX12" s="17"/>
      <c r="AY12" s="17">
        <v>0.40202538301784602</v>
      </c>
      <c r="AZ12" s="17">
        <v>0.32946560950802001</v>
      </c>
      <c r="BA12" s="17">
        <v>0.418931448363279</v>
      </c>
    </row>
    <row r="13" spans="2:53" x14ac:dyDescent="0.35">
      <c r="B13" s="18" t="s">
        <v>130</v>
      </c>
      <c r="C13" s="17">
        <v>0.12612471614214199</v>
      </c>
      <c r="D13" s="17">
        <v>0.141156818045404</v>
      </c>
      <c r="E13" s="17">
        <v>0.111107422315313</v>
      </c>
      <c r="F13" s="17"/>
      <c r="G13" s="17">
        <v>0.16763588811819899</v>
      </c>
      <c r="H13" s="17">
        <v>9.7348111240364493E-2</v>
      </c>
      <c r="I13" s="17">
        <v>0.12419495113259001</v>
      </c>
      <c r="J13" s="17">
        <v>0.205582829405805</v>
      </c>
      <c r="K13" s="17"/>
      <c r="L13" s="17">
        <v>0.14647975409059699</v>
      </c>
      <c r="M13" s="17">
        <v>0.122455609448844</v>
      </c>
      <c r="N13" s="17">
        <v>0.10868312555408401</v>
      </c>
      <c r="O13" s="17">
        <v>0.1198102447009</v>
      </c>
      <c r="P13" s="17"/>
      <c r="Q13" s="17">
        <v>0.11709720880180501</v>
      </c>
      <c r="R13" s="17">
        <v>0.112223719978294</v>
      </c>
      <c r="S13" s="17">
        <v>0.124397748908453</v>
      </c>
      <c r="T13" s="17">
        <v>9.73153125020359E-2</v>
      </c>
      <c r="U13" s="17">
        <v>0.13585758945562901</v>
      </c>
      <c r="V13" s="17">
        <v>0.16472563003323201</v>
      </c>
      <c r="W13" s="17">
        <v>0.127230106808327</v>
      </c>
      <c r="X13" s="17">
        <v>0.13368703115587399</v>
      </c>
      <c r="Y13" s="17">
        <v>0.137470262366267</v>
      </c>
      <c r="Z13" s="17"/>
      <c r="AA13" s="17">
        <v>0.123452828178594</v>
      </c>
      <c r="AB13" s="17">
        <v>0.100845274667429</v>
      </c>
      <c r="AC13" s="17">
        <v>0.131834381438655</v>
      </c>
      <c r="AD13" s="17">
        <v>0.130028311256699</v>
      </c>
      <c r="AE13" s="17">
        <v>0.25637054124624897</v>
      </c>
      <c r="AF13" s="17"/>
      <c r="AG13" s="17">
        <v>0.112981034765471</v>
      </c>
      <c r="AH13" s="17">
        <v>0.14049240475201599</v>
      </c>
      <c r="AI13" s="17"/>
      <c r="AJ13" s="17">
        <v>0.105002479345452</v>
      </c>
      <c r="AK13" s="17">
        <v>0.126321044534418</v>
      </c>
      <c r="AL13" s="17">
        <v>0.1083009785859</v>
      </c>
      <c r="AM13" s="17">
        <v>0.160571299792551</v>
      </c>
      <c r="AN13" s="17"/>
      <c r="AO13" s="17">
        <v>0.15104369133173501</v>
      </c>
      <c r="AP13" s="17">
        <v>0.123902063391457</v>
      </c>
      <c r="AQ13" s="17">
        <v>0.115399502761811</v>
      </c>
      <c r="AR13" s="17"/>
      <c r="AS13" s="17">
        <v>0.12485113053652901</v>
      </c>
      <c r="AT13" s="17">
        <v>0.13446681213318101</v>
      </c>
      <c r="AU13" s="17">
        <v>0.12806505182830899</v>
      </c>
      <c r="AV13" s="17">
        <v>0</v>
      </c>
      <c r="AW13" s="17">
        <v>0.100879350103475</v>
      </c>
      <c r="AX13" s="17"/>
      <c r="AY13" s="17">
        <v>0.15498051816096101</v>
      </c>
      <c r="AZ13" s="17">
        <v>0.123375762312164</v>
      </c>
      <c r="BA13" s="17">
        <v>9.6364329273098001E-2</v>
      </c>
    </row>
    <row r="14" spans="2:53" x14ac:dyDescent="0.35">
      <c r="B14" s="18" t="s">
        <v>114</v>
      </c>
      <c r="C14" s="19">
        <v>5.4339506560548798E-2</v>
      </c>
      <c r="D14" s="19">
        <v>5.6006827978730703E-2</v>
      </c>
      <c r="E14" s="19">
        <v>5.2673827615465997E-2</v>
      </c>
      <c r="F14" s="19"/>
      <c r="G14" s="19">
        <v>3.2352390380849201E-2</v>
      </c>
      <c r="H14" s="19">
        <v>4.7786530914158701E-2</v>
      </c>
      <c r="I14" s="19">
        <v>4.9056346952126399E-2</v>
      </c>
      <c r="J14" s="19">
        <v>0.12300810841799301</v>
      </c>
      <c r="K14" s="19"/>
      <c r="L14" s="19">
        <v>3.0267098326426899E-2</v>
      </c>
      <c r="M14" s="19">
        <v>3.8688169959709202E-2</v>
      </c>
      <c r="N14" s="19">
        <v>4.9072925864142601E-2</v>
      </c>
      <c r="O14" s="19">
        <v>0.101467046557353</v>
      </c>
      <c r="P14" s="19"/>
      <c r="Q14" s="19">
        <v>5.8519837368662203E-2</v>
      </c>
      <c r="R14" s="19">
        <v>6.7245326982366196E-2</v>
      </c>
      <c r="S14" s="19">
        <v>3.0430061534758201E-2</v>
      </c>
      <c r="T14" s="19">
        <v>6.5041317214358393E-2</v>
      </c>
      <c r="U14" s="19">
        <v>4.8606723431469399E-2</v>
      </c>
      <c r="V14" s="19">
        <v>3.11882998597636E-2</v>
      </c>
      <c r="W14" s="19">
        <v>6.73392759029008E-2</v>
      </c>
      <c r="X14" s="19">
        <v>6.9081519913602604E-2</v>
      </c>
      <c r="Y14" s="19">
        <v>5.0027793005498498E-2</v>
      </c>
      <c r="Z14" s="19"/>
      <c r="AA14" s="19">
        <v>9.45314857342235E-2</v>
      </c>
      <c r="AB14" s="19">
        <v>5.5904837890767702E-2</v>
      </c>
      <c r="AC14" s="19">
        <v>3.3532594093238298E-2</v>
      </c>
      <c r="AD14" s="19">
        <v>7.6908504506085704E-3</v>
      </c>
      <c r="AE14" s="19">
        <v>0</v>
      </c>
      <c r="AF14" s="19"/>
      <c r="AG14" s="19">
        <v>4.2421028392016398E-2</v>
      </c>
      <c r="AH14" s="19">
        <v>6.7367894735949604E-2</v>
      </c>
      <c r="AI14" s="19"/>
      <c r="AJ14" s="19">
        <v>7.4887882297552999E-2</v>
      </c>
      <c r="AK14" s="19">
        <v>3.6396254007604198E-2</v>
      </c>
      <c r="AL14" s="19">
        <v>5.8337851321296701E-2</v>
      </c>
      <c r="AM14" s="19">
        <v>5.14423337035931E-2</v>
      </c>
      <c r="AN14" s="19"/>
      <c r="AO14" s="19">
        <v>8.0671743519190306E-2</v>
      </c>
      <c r="AP14" s="19">
        <v>3.3936949684954199E-2</v>
      </c>
      <c r="AQ14" s="19">
        <v>5.1281284141391201E-2</v>
      </c>
      <c r="AR14" s="19"/>
      <c r="AS14" s="19">
        <v>4.1044071588978603E-2</v>
      </c>
      <c r="AT14" s="19">
        <v>4.4070933857036899E-2</v>
      </c>
      <c r="AU14" s="19">
        <v>4.8197910106170902E-2</v>
      </c>
      <c r="AV14" s="19">
        <v>0.14548045082106001</v>
      </c>
      <c r="AW14" s="19">
        <v>7.8721408282046407E-2</v>
      </c>
      <c r="AX14" s="19"/>
      <c r="AY14" s="19">
        <v>5.2224420511144502E-2</v>
      </c>
      <c r="AZ14" s="19">
        <v>3.9422117388417097E-2</v>
      </c>
      <c r="BA14" s="19">
        <v>4.8137529827468203E-2</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147</v>
      </c>
      <c r="E2" s="26"/>
      <c r="F2" s="26"/>
      <c r="G2" s="26"/>
      <c r="H2" s="26"/>
      <c r="I2" s="26"/>
    </row>
    <row r="6" spans="2:9" ht="50" customHeight="1" x14ac:dyDescent="0.35">
      <c r="B6" s="23" t="s">
        <v>15</v>
      </c>
      <c r="C6" s="23" t="s">
        <v>141</v>
      </c>
      <c r="D6" s="23" t="s">
        <v>142</v>
      </c>
      <c r="E6" s="23" t="s">
        <v>143</v>
      </c>
      <c r="F6" s="23" t="s">
        <v>144</v>
      </c>
      <c r="G6" s="23" t="s">
        <v>145</v>
      </c>
      <c r="H6" s="23" t="s">
        <v>146</v>
      </c>
    </row>
    <row r="7" spans="2:9" x14ac:dyDescent="0.35">
      <c r="B7" s="18" t="s">
        <v>126</v>
      </c>
      <c r="C7" s="17">
        <v>3.8725523096925001E-2</v>
      </c>
      <c r="D7" s="17">
        <v>6.2869543166612404E-2</v>
      </c>
      <c r="E7" s="17">
        <v>7.6635988030087199E-2</v>
      </c>
      <c r="F7" s="17">
        <v>5.6705920109210897E-2</v>
      </c>
      <c r="G7" s="17">
        <v>9.9633847672918802E-2</v>
      </c>
      <c r="H7" s="17">
        <v>6.4352855529553804E-2</v>
      </c>
    </row>
    <row r="8" spans="2:9" x14ac:dyDescent="0.35">
      <c r="B8" s="18" t="s">
        <v>127</v>
      </c>
      <c r="C8" s="17">
        <v>0.101886849528907</v>
      </c>
      <c r="D8" s="17">
        <v>0.131778859192801</v>
      </c>
      <c r="E8" s="17">
        <v>0.139971763141096</v>
      </c>
      <c r="F8" s="17">
        <v>0.13923381366982701</v>
      </c>
      <c r="G8" s="17">
        <v>0.20095015310047201</v>
      </c>
      <c r="H8" s="17">
        <v>0.15147437267956601</v>
      </c>
    </row>
    <row r="9" spans="2:9" x14ac:dyDescent="0.35">
      <c r="B9" s="18" t="s">
        <v>128</v>
      </c>
      <c r="C9" s="17">
        <v>0.26654095621200702</v>
      </c>
      <c r="D9" s="17">
        <v>0.30262648190093899</v>
      </c>
      <c r="E9" s="17">
        <v>0.33648536548058799</v>
      </c>
      <c r="F9" s="17">
        <v>0.31993912927246698</v>
      </c>
      <c r="G9" s="17">
        <v>0.29586108869731798</v>
      </c>
      <c r="H9" s="17">
        <v>0.31797500721230298</v>
      </c>
    </row>
    <row r="10" spans="2:9" x14ac:dyDescent="0.35">
      <c r="B10" s="18" t="s">
        <v>129</v>
      </c>
      <c r="C10" s="17">
        <v>0.30175250740645199</v>
      </c>
      <c r="D10" s="17">
        <v>0.22493647152214899</v>
      </c>
      <c r="E10" s="17">
        <v>0.23528971579733801</v>
      </c>
      <c r="F10" s="17">
        <v>0.28265699098341401</v>
      </c>
      <c r="G10" s="17">
        <v>0.17897419427278199</v>
      </c>
      <c r="H10" s="17">
        <v>0.22217009232341201</v>
      </c>
    </row>
    <row r="11" spans="2:9" x14ac:dyDescent="0.35">
      <c r="B11" s="18" t="s">
        <v>130</v>
      </c>
      <c r="C11" s="17">
        <v>0.11936123182566501</v>
      </c>
      <c r="D11" s="17">
        <v>7.6633070940567899E-2</v>
      </c>
      <c r="E11" s="17">
        <v>6.9666933456798794E-2</v>
      </c>
      <c r="F11" s="17">
        <v>0.12884678674442501</v>
      </c>
      <c r="G11" s="17">
        <v>6.8757501856216194E-2</v>
      </c>
      <c r="H11" s="17">
        <v>7.3289664868338406E-2</v>
      </c>
    </row>
    <row r="12" spans="2:9" x14ac:dyDescent="0.35">
      <c r="B12" s="18" t="s">
        <v>114</v>
      </c>
      <c r="C12" s="17">
        <v>0.17173293193004399</v>
      </c>
      <c r="D12" s="17">
        <v>0.20115557327693101</v>
      </c>
      <c r="E12" s="17">
        <v>0.14195023409409199</v>
      </c>
      <c r="F12" s="17">
        <v>7.2617359220655597E-2</v>
      </c>
      <c r="G12" s="17">
        <v>0.15582321440029301</v>
      </c>
      <c r="H12" s="17">
        <v>0.17073800738682701</v>
      </c>
    </row>
    <row r="13" spans="2:9" x14ac:dyDescent="0.35">
      <c r="B13" s="16"/>
      <c r="C13" s="16"/>
      <c r="D13" s="16"/>
      <c r="E13" s="16"/>
      <c r="F13" s="16"/>
      <c r="G13" s="16"/>
      <c r="H13" s="16"/>
    </row>
    <row r="14" spans="2:9" x14ac:dyDescent="0.35">
      <c r="B14" t="s">
        <v>85</v>
      </c>
    </row>
    <row r="15" spans="2:9" x14ac:dyDescent="0.35">
      <c r="B15" t="s">
        <v>86</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3.8725523096925001E-2</v>
      </c>
      <c r="D9" s="17">
        <v>3.7942532895335897E-2</v>
      </c>
      <c r="E9" s="17">
        <v>3.95077419773225E-2</v>
      </c>
      <c r="F9" s="17"/>
      <c r="G9" s="17">
        <v>5.4664229996330402E-2</v>
      </c>
      <c r="H9" s="17">
        <v>3.5705868421782701E-2</v>
      </c>
      <c r="I9" s="17">
        <v>4.1602780488987301E-2</v>
      </c>
      <c r="J9" s="17">
        <v>2.4405404837984399E-2</v>
      </c>
      <c r="K9" s="17"/>
      <c r="L9" s="17">
        <v>3.6159403202664399E-2</v>
      </c>
      <c r="M9" s="17">
        <v>5.2113913107557301E-2</v>
      </c>
      <c r="N9" s="17">
        <v>2.8955294047382799E-2</v>
      </c>
      <c r="O9" s="17">
        <v>3.63257106276536E-2</v>
      </c>
      <c r="P9" s="17"/>
      <c r="Q9" s="17">
        <v>8.3686876646828598E-2</v>
      </c>
      <c r="R9" s="17">
        <v>2.3301250450566101E-2</v>
      </c>
      <c r="S9" s="17">
        <v>3.14292772580195E-2</v>
      </c>
      <c r="T9" s="17">
        <v>3.1811451191865299E-2</v>
      </c>
      <c r="U9" s="17">
        <v>4.81748840769326E-2</v>
      </c>
      <c r="V9" s="17">
        <v>2.3590932695017101E-2</v>
      </c>
      <c r="W9" s="17">
        <v>3.0806100628754201E-2</v>
      </c>
      <c r="X9" s="17">
        <v>1.8532685599452699E-2</v>
      </c>
      <c r="Y9" s="17">
        <v>2.9303116569821101E-2</v>
      </c>
      <c r="Z9" s="17"/>
      <c r="AA9" s="17">
        <v>4.3008286958788999E-2</v>
      </c>
      <c r="AB9" s="17">
        <v>4.02540702764198E-2</v>
      </c>
      <c r="AC9" s="17">
        <v>3.5319495561955003E-2</v>
      </c>
      <c r="AD9" s="17">
        <v>1.19321471866059E-2</v>
      </c>
      <c r="AE9" s="17">
        <v>9.38179605111749E-2</v>
      </c>
      <c r="AF9" s="17"/>
      <c r="AG9" s="17">
        <v>3.8090271277710898E-2</v>
      </c>
      <c r="AH9" s="17">
        <v>3.9419932833874599E-2</v>
      </c>
      <c r="AI9" s="17"/>
      <c r="AJ9" s="17">
        <v>3.2283497674964398E-2</v>
      </c>
      <c r="AK9" s="17">
        <v>4.9408842728700199E-2</v>
      </c>
      <c r="AL9" s="17">
        <v>2.7323779438581199E-2</v>
      </c>
      <c r="AM9" s="17">
        <v>4.34592537922667E-2</v>
      </c>
      <c r="AN9" s="17"/>
      <c r="AO9" s="17">
        <v>3.2636750920601601E-2</v>
      </c>
      <c r="AP9" s="17">
        <v>4.9063912641028801E-2</v>
      </c>
      <c r="AQ9" s="17">
        <v>3.7845534444717797E-2</v>
      </c>
      <c r="AR9" s="17"/>
      <c r="AS9" s="17">
        <v>3.01348547469538E-2</v>
      </c>
      <c r="AT9" s="17">
        <v>4.38130338997419E-2</v>
      </c>
      <c r="AU9" s="17">
        <v>4.9547221209763903E-2</v>
      </c>
      <c r="AV9" s="17">
        <v>7.3810101927957505E-2</v>
      </c>
      <c r="AW9" s="17">
        <v>3.1973442269230899E-2</v>
      </c>
      <c r="AX9" s="17"/>
      <c r="AY9" s="17">
        <v>2.6435584723259499E-2</v>
      </c>
      <c r="AZ9" s="17">
        <v>4.09842605086548E-2</v>
      </c>
      <c r="BA9" s="17">
        <v>1.47467519159183E-2</v>
      </c>
    </row>
    <row r="10" spans="2:53" x14ac:dyDescent="0.35">
      <c r="B10" s="18" t="s">
        <v>127</v>
      </c>
      <c r="C10" s="17">
        <v>0.101886849528907</v>
      </c>
      <c r="D10" s="17">
        <v>7.4195417205673006E-2</v>
      </c>
      <c r="E10" s="17">
        <v>0.12955100310902001</v>
      </c>
      <c r="F10" s="17"/>
      <c r="G10" s="17">
        <v>9.6508363095671998E-2</v>
      </c>
      <c r="H10" s="17">
        <v>0.12342178075961301</v>
      </c>
      <c r="I10" s="17">
        <v>9.2830105409419994E-2</v>
      </c>
      <c r="J10" s="17">
        <v>4.6043286750160103E-2</v>
      </c>
      <c r="K10" s="17"/>
      <c r="L10" s="17">
        <v>7.5566713722035606E-2</v>
      </c>
      <c r="M10" s="17">
        <v>9.7708339476617195E-2</v>
      </c>
      <c r="N10" s="17">
        <v>0.12749968868299899</v>
      </c>
      <c r="O10" s="17">
        <v>0.112526495597224</v>
      </c>
      <c r="P10" s="17"/>
      <c r="Q10" s="17">
        <v>3.6291980635361397E-2</v>
      </c>
      <c r="R10" s="17">
        <v>9.7557687629083095E-2</v>
      </c>
      <c r="S10" s="17">
        <v>0.14406612901861299</v>
      </c>
      <c r="T10" s="17">
        <v>0.15196575923076799</v>
      </c>
      <c r="U10" s="17">
        <v>0.13252941472423799</v>
      </c>
      <c r="V10" s="17">
        <v>9.7172490675568504E-2</v>
      </c>
      <c r="W10" s="17">
        <v>0.116818708777525</v>
      </c>
      <c r="X10" s="17">
        <v>6.6295390342932206E-2</v>
      </c>
      <c r="Y10" s="17">
        <v>0.10696408737766799</v>
      </c>
      <c r="Z10" s="17"/>
      <c r="AA10" s="17">
        <v>0.124344820552934</v>
      </c>
      <c r="AB10" s="17">
        <v>9.6589359571957897E-2</v>
      </c>
      <c r="AC10" s="17">
        <v>7.60503349406422E-2</v>
      </c>
      <c r="AD10" s="17">
        <v>0.111289088662799</v>
      </c>
      <c r="AE10" s="17">
        <v>0.14304834694899099</v>
      </c>
      <c r="AF10" s="17"/>
      <c r="AG10" s="17">
        <v>0.114995822241935</v>
      </c>
      <c r="AH10" s="17">
        <v>8.7557101832008793E-2</v>
      </c>
      <c r="AI10" s="17"/>
      <c r="AJ10" s="17">
        <v>7.8625916722300404E-2</v>
      </c>
      <c r="AK10" s="17">
        <v>0.13807856317404901</v>
      </c>
      <c r="AL10" s="17">
        <v>0.108404335972126</v>
      </c>
      <c r="AM10" s="17">
        <v>7.8582820324605798E-2</v>
      </c>
      <c r="AN10" s="17"/>
      <c r="AO10" s="17">
        <v>6.9375939364218694E-2</v>
      </c>
      <c r="AP10" s="17">
        <v>0.13821811047899299</v>
      </c>
      <c r="AQ10" s="17">
        <v>0.10175591719918201</v>
      </c>
      <c r="AR10" s="17"/>
      <c r="AS10" s="17">
        <v>7.5324543422914406E-2</v>
      </c>
      <c r="AT10" s="17">
        <v>0.121647452211933</v>
      </c>
      <c r="AU10" s="17">
        <v>0.10086584817330201</v>
      </c>
      <c r="AV10" s="17">
        <v>7.4172802361419501E-2</v>
      </c>
      <c r="AW10" s="17">
        <v>0.12828922273799401</v>
      </c>
      <c r="AX10" s="17"/>
      <c r="AY10" s="17">
        <v>6.6326695488125906E-2</v>
      </c>
      <c r="AZ10" s="17">
        <v>0.121999798483542</v>
      </c>
      <c r="BA10" s="17">
        <v>8.1420212321599794E-2</v>
      </c>
    </row>
    <row r="11" spans="2:53" x14ac:dyDescent="0.35">
      <c r="B11" s="18" t="s">
        <v>128</v>
      </c>
      <c r="C11" s="17">
        <v>0.26654095621200702</v>
      </c>
      <c r="D11" s="17">
        <v>0.29205114406451599</v>
      </c>
      <c r="E11" s="17">
        <v>0.24105589836553301</v>
      </c>
      <c r="F11" s="17"/>
      <c r="G11" s="17">
        <v>0.28968536840644898</v>
      </c>
      <c r="H11" s="17">
        <v>0.26807864246820801</v>
      </c>
      <c r="I11" s="17">
        <v>0.26199433780261999</v>
      </c>
      <c r="J11" s="17">
        <v>0.248093527258646</v>
      </c>
      <c r="K11" s="17"/>
      <c r="L11" s="17">
        <v>0.27980539786862602</v>
      </c>
      <c r="M11" s="17">
        <v>0.27485443534479098</v>
      </c>
      <c r="N11" s="17">
        <v>0.263877090468842</v>
      </c>
      <c r="O11" s="17">
        <v>0.246979706603596</v>
      </c>
      <c r="P11" s="17"/>
      <c r="Q11" s="17">
        <v>0.24277731472703401</v>
      </c>
      <c r="R11" s="17">
        <v>0.32274557010041</v>
      </c>
      <c r="S11" s="17">
        <v>0.19968006923856901</v>
      </c>
      <c r="T11" s="17">
        <v>0.24826501623275099</v>
      </c>
      <c r="U11" s="17">
        <v>0.23627766211388501</v>
      </c>
      <c r="V11" s="17">
        <v>0.26846732870135798</v>
      </c>
      <c r="W11" s="17">
        <v>0.24218931731899901</v>
      </c>
      <c r="X11" s="17">
        <v>0.29697819332484698</v>
      </c>
      <c r="Y11" s="17">
        <v>0.319341913671356</v>
      </c>
      <c r="Z11" s="17"/>
      <c r="AA11" s="17">
        <v>0.24890102713407899</v>
      </c>
      <c r="AB11" s="17">
        <v>0.29583876161478501</v>
      </c>
      <c r="AC11" s="17">
        <v>0.27581308673135302</v>
      </c>
      <c r="AD11" s="17">
        <v>0.23046327786926099</v>
      </c>
      <c r="AE11" s="17">
        <v>0.34733527517781398</v>
      </c>
      <c r="AF11" s="17"/>
      <c r="AG11" s="17">
        <v>0.24580929475739199</v>
      </c>
      <c r="AH11" s="17">
        <v>0.28920325664435997</v>
      </c>
      <c r="AI11" s="17"/>
      <c r="AJ11" s="17">
        <v>0.26040361657102701</v>
      </c>
      <c r="AK11" s="17">
        <v>0.25540393975066999</v>
      </c>
      <c r="AL11" s="17">
        <v>0.29570519705854398</v>
      </c>
      <c r="AM11" s="17">
        <v>0.25739383680306799</v>
      </c>
      <c r="AN11" s="17"/>
      <c r="AO11" s="17">
        <v>0.243848145899104</v>
      </c>
      <c r="AP11" s="17">
        <v>0.29166919089586302</v>
      </c>
      <c r="AQ11" s="17">
        <v>0.267648904158165</v>
      </c>
      <c r="AR11" s="17"/>
      <c r="AS11" s="17">
        <v>0.29717023150785998</v>
      </c>
      <c r="AT11" s="17">
        <v>0.229405033459603</v>
      </c>
      <c r="AU11" s="17">
        <v>0.24860943870977301</v>
      </c>
      <c r="AV11" s="17">
        <v>0.27863267273494102</v>
      </c>
      <c r="AW11" s="17">
        <v>0.30906119739901999</v>
      </c>
      <c r="AX11" s="17"/>
      <c r="AY11" s="17">
        <v>0.29510676969053201</v>
      </c>
      <c r="AZ11" s="17">
        <v>0.25589670357477201</v>
      </c>
      <c r="BA11" s="17">
        <v>0.24391440439839701</v>
      </c>
    </row>
    <row r="12" spans="2:53" x14ac:dyDescent="0.35">
      <c r="B12" s="18" t="s">
        <v>129</v>
      </c>
      <c r="C12" s="17">
        <v>0.30175250740645199</v>
      </c>
      <c r="D12" s="17">
        <v>0.31857094326379498</v>
      </c>
      <c r="E12" s="17">
        <v>0.28495063933751802</v>
      </c>
      <c r="F12" s="17"/>
      <c r="G12" s="17">
        <v>0.261526106030739</v>
      </c>
      <c r="H12" s="17">
        <v>0.28378758925007802</v>
      </c>
      <c r="I12" s="17">
        <v>0.33000327865032703</v>
      </c>
      <c r="J12" s="17">
        <v>0.33452941349667198</v>
      </c>
      <c r="K12" s="17"/>
      <c r="L12" s="17">
        <v>0.35755067934313101</v>
      </c>
      <c r="M12" s="17">
        <v>0.28036934604157698</v>
      </c>
      <c r="N12" s="17">
        <v>0.28133975880809098</v>
      </c>
      <c r="O12" s="17">
        <v>0.28289919833049199</v>
      </c>
      <c r="P12" s="17"/>
      <c r="Q12" s="17">
        <v>0.26647246391309098</v>
      </c>
      <c r="R12" s="17">
        <v>0.313142466637646</v>
      </c>
      <c r="S12" s="17">
        <v>0.248618765588833</v>
      </c>
      <c r="T12" s="17">
        <v>0.298029732333984</v>
      </c>
      <c r="U12" s="17">
        <v>0.34125322304799799</v>
      </c>
      <c r="V12" s="17">
        <v>0.35129556031457498</v>
      </c>
      <c r="W12" s="17">
        <v>0.27536015645786499</v>
      </c>
      <c r="X12" s="17">
        <v>0.274512307256082</v>
      </c>
      <c r="Y12" s="17">
        <v>0.33861436170340298</v>
      </c>
      <c r="Z12" s="17"/>
      <c r="AA12" s="17">
        <v>0.28147367599875001</v>
      </c>
      <c r="AB12" s="17">
        <v>0.27652356383476201</v>
      </c>
      <c r="AC12" s="17">
        <v>0.29367717050012898</v>
      </c>
      <c r="AD12" s="17">
        <v>0.422472773438549</v>
      </c>
      <c r="AE12" s="17">
        <v>0.28604565059114301</v>
      </c>
      <c r="AF12" s="17"/>
      <c r="AG12" s="17">
        <v>0.31888644763354101</v>
      </c>
      <c r="AH12" s="17">
        <v>0.28302296651238101</v>
      </c>
      <c r="AI12" s="17"/>
      <c r="AJ12" s="17">
        <v>0.230619858928685</v>
      </c>
      <c r="AK12" s="17">
        <v>0.25344266843871799</v>
      </c>
      <c r="AL12" s="17">
        <v>0.32364650078086998</v>
      </c>
      <c r="AM12" s="17">
        <v>0.39541388141605999</v>
      </c>
      <c r="AN12" s="17"/>
      <c r="AO12" s="17">
        <v>0.29607089655923602</v>
      </c>
      <c r="AP12" s="17">
        <v>0.27710027318026997</v>
      </c>
      <c r="AQ12" s="17">
        <v>0.316535315001646</v>
      </c>
      <c r="AR12" s="17"/>
      <c r="AS12" s="17">
        <v>0.31135714178692298</v>
      </c>
      <c r="AT12" s="17">
        <v>0.299919890438819</v>
      </c>
      <c r="AU12" s="17">
        <v>0.38424688494512999</v>
      </c>
      <c r="AV12" s="17">
        <v>0.19059147828470299</v>
      </c>
      <c r="AW12" s="17">
        <v>0.24773307999496</v>
      </c>
      <c r="AX12" s="17"/>
      <c r="AY12" s="17">
        <v>0.32670183740028502</v>
      </c>
      <c r="AZ12" s="17">
        <v>0.29230133449922102</v>
      </c>
      <c r="BA12" s="17">
        <v>0.37255791743806399</v>
      </c>
    </row>
    <row r="13" spans="2:53" x14ac:dyDescent="0.35">
      <c r="B13" s="18" t="s">
        <v>130</v>
      </c>
      <c r="C13" s="17">
        <v>0.11936123182566501</v>
      </c>
      <c r="D13" s="17">
        <v>0.127230960401196</v>
      </c>
      <c r="E13" s="17">
        <v>0.11149925569506799</v>
      </c>
      <c r="F13" s="17"/>
      <c r="G13" s="17">
        <v>5.5544483873431597E-2</v>
      </c>
      <c r="H13" s="17">
        <v>0.101535072469251</v>
      </c>
      <c r="I13" s="17">
        <v>0.13887595786374701</v>
      </c>
      <c r="J13" s="17">
        <v>0.20536195473962399</v>
      </c>
      <c r="K13" s="17"/>
      <c r="L13" s="17">
        <v>0.10677013247982101</v>
      </c>
      <c r="M13" s="17">
        <v>0.13928201538476301</v>
      </c>
      <c r="N13" s="17">
        <v>0.12723943983087899</v>
      </c>
      <c r="O13" s="17">
        <v>0.101786626100428</v>
      </c>
      <c r="P13" s="17"/>
      <c r="Q13" s="17">
        <v>0.17458495335659399</v>
      </c>
      <c r="R13" s="17">
        <v>0.118667584870118</v>
      </c>
      <c r="S13" s="17">
        <v>0.16982840394483301</v>
      </c>
      <c r="T13" s="17">
        <v>8.9554983376006494E-2</v>
      </c>
      <c r="U13" s="17">
        <v>6.1316373682789901E-2</v>
      </c>
      <c r="V13" s="17">
        <v>9.8682016315715798E-2</v>
      </c>
      <c r="W13" s="17">
        <v>0.12585939569636601</v>
      </c>
      <c r="X13" s="17">
        <v>0.136576319872035</v>
      </c>
      <c r="Y13" s="17">
        <v>7.9893487627099802E-2</v>
      </c>
      <c r="Z13" s="17"/>
      <c r="AA13" s="17">
        <v>9.5741427098055901E-2</v>
      </c>
      <c r="AB13" s="17">
        <v>0.106056681998714</v>
      </c>
      <c r="AC13" s="17">
        <v>0.15091915043399301</v>
      </c>
      <c r="AD13" s="17">
        <v>0.131097109761102</v>
      </c>
      <c r="AE13" s="17">
        <v>6.6440257846674899E-2</v>
      </c>
      <c r="AF13" s="17"/>
      <c r="AG13" s="17">
        <v>0.116464955426016</v>
      </c>
      <c r="AH13" s="17">
        <v>0.122527224384807</v>
      </c>
      <c r="AI13" s="17"/>
      <c r="AJ13" s="17">
        <v>7.0687594843394902E-2</v>
      </c>
      <c r="AK13" s="17">
        <v>8.3762461914440298E-2</v>
      </c>
      <c r="AL13" s="17">
        <v>0.12287611825038</v>
      </c>
      <c r="AM13" s="17">
        <v>0.19643011972517499</v>
      </c>
      <c r="AN13" s="17"/>
      <c r="AO13" s="17">
        <v>0.102037396389586</v>
      </c>
      <c r="AP13" s="17">
        <v>8.7271729838305598E-2</v>
      </c>
      <c r="AQ13" s="17">
        <v>0.142038781040113</v>
      </c>
      <c r="AR13" s="17"/>
      <c r="AS13" s="17">
        <v>0.138092891312635</v>
      </c>
      <c r="AT13" s="17">
        <v>0.12377154807107101</v>
      </c>
      <c r="AU13" s="17">
        <v>0.12669492310152999</v>
      </c>
      <c r="AV13" s="17">
        <v>7.63459844929643E-2</v>
      </c>
      <c r="AW13" s="17">
        <v>7.5569833146880303E-2</v>
      </c>
      <c r="AX13" s="17"/>
      <c r="AY13" s="17">
        <v>0.16225150761559801</v>
      </c>
      <c r="AZ13" s="17">
        <v>0.11373630365922401</v>
      </c>
      <c r="BA13" s="17">
        <v>0.125663888802763</v>
      </c>
    </row>
    <row r="14" spans="2:53" x14ac:dyDescent="0.35">
      <c r="B14" s="18" t="s">
        <v>114</v>
      </c>
      <c r="C14" s="19">
        <v>0.17173293193004399</v>
      </c>
      <c r="D14" s="19">
        <v>0.15000900216948501</v>
      </c>
      <c r="E14" s="19">
        <v>0.193435461515538</v>
      </c>
      <c r="F14" s="19"/>
      <c r="G14" s="19">
        <v>0.242071448597379</v>
      </c>
      <c r="H14" s="19">
        <v>0.18747104663106701</v>
      </c>
      <c r="I14" s="19">
        <v>0.13469353978489901</v>
      </c>
      <c r="J14" s="19">
        <v>0.14156641291691399</v>
      </c>
      <c r="K14" s="19"/>
      <c r="L14" s="19">
        <v>0.144147673383721</v>
      </c>
      <c r="M14" s="19">
        <v>0.155671950644695</v>
      </c>
      <c r="N14" s="19">
        <v>0.17108872816180501</v>
      </c>
      <c r="O14" s="19">
        <v>0.219482262740606</v>
      </c>
      <c r="P14" s="19"/>
      <c r="Q14" s="19">
        <v>0.196186410721091</v>
      </c>
      <c r="R14" s="19">
        <v>0.124585440312177</v>
      </c>
      <c r="S14" s="19">
        <v>0.20637735495113199</v>
      </c>
      <c r="T14" s="19">
        <v>0.18037305763462499</v>
      </c>
      <c r="U14" s="19">
        <v>0.180448442354157</v>
      </c>
      <c r="V14" s="19">
        <v>0.160791671297765</v>
      </c>
      <c r="W14" s="19">
        <v>0.20896632112049099</v>
      </c>
      <c r="X14" s="19">
        <v>0.20710510360465201</v>
      </c>
      <c r="Y14" s="19">
        <v>0.12588303305065299</v>
      </c>
      <c r="Z14" s="19"/>
      <c r="AA14" s="19">
        <v>0.206530762257393</v>
      </c>
      <c r="AB14" s="19">
        <v>0.184737562703361</v>
      </c>
      <c r="AC14" s="19">
        <v>0.168220761831928</v>
      </c>
      <c r="AD14" s="19">
        <v>9.2745603081682698E-2</v>
      </c>
      <c r="AE14" s="19">
        <v>6.3312508924202801E-2</v>
      </c>
      <c r="AF14" s="19"/>
      <c r="AG14" s="19">
        <v>0.16575320866340601</v>
      </c>
      <c r="AH14" s="19">
        <v>0.178269517792568</v>
      </c>
      <c r="AI14" s="19"/>
      <c r="AJ14" s="19">
        <v>0.327379515259628</v>
      </c>
      <c r="AK14" s="19">
        <v>0.219903523993422</v>
      </c>
      <c r="AL14" s="19">
        <v>0.122044068499498</v>
      </c>
      <c r="AM14" s="19">
        <v>2.8720087938824801E-2</v>
      </c>
      <c r="AN14" s="19"/>
      <c r="AO14" s="19">
        <v>0.25603087086725401</v>
      </c>
      <c r="AP14" s="19">
        <v>0.156676782965538</v>
      </c>
      <c r="AQ14" s="19">
        <v>0.13417554815617599</v>
      </c>
      <c r="AR14" s="19"/>
      <c r="AS14" s="19">
        <v>0.147920337222714</v>
      </c>
      <c r="AT14" s="19">
        <v>0.18144304191883201</v>
      </c>
      <c r="AU14" s="19">
        <v>9.0035683860500898E-2</v>
      </c>
      <c r="AV14" s="19">
        <v>0.30644696019801498</v>
      </c>
      <c r="AW14" s="19">
        <v>0.207373224451916</v>
      </c>
      <c r="AX14" s="19"/>
      <c r="AY14" s="19">
        <v>0.12317760508220001</v>
      </c>
      <c r="AZ14" s="19">
        <v>0.175081599274586</v>
      </c>
      <c r="BA14" s="19">
        <v>0.161696825123258</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6.2869543166612404E-2</v>
      </c>
      <c r="D9" s="17">
        <v>6.8479427515200905E-2</v>
      </c>
      <c r="E9" s="17">
        <v>5.7265185097498998E-2</v>
      </c>
      <c r="F9" s="17"/>
      <c r="G9" s="17">
        <v>7.3369733338418106E-2</v>
      </c>
      <c r="H9" s="17">
        <v>6.7893049732712707E-2</v>
      </c>
      <c r="I9" s="17">
        <v>6.4668284201397794E-2</v>
      </c>
      <c r="J9" s="17">
        <v>2.4405404837984399E-2</v>
      </c>
      <c r="K9" s="17"/>
      <c r="L9" s="17">
        <v>5.0249565668011302E-2</v>
      </c>
      <c r="M9" s="17">
        <v>7.1188108781885501E-2</v>
      </c>
      <c r="N9" s="17">
        <v>5.1963075147107997E-2</v>
      </c>
      <c r="O9" s="17">
        <v>7.7696980655047904E-2</v>
      </c>
      <c r="P9" s="17"/>
      <c r="Q9" s="17">
        <v>8.9915079512308205E-2</v>
      </c>
      <c r="R9" s="17">
        <v>5.1026320870004797E-2</v>
      </c>
      <c r="S9" s="17">
        <v>4.1081703302351502E-2</v>
      </c>
      <c r="T9" s="17">
        <v>8.98368438669708E-2</v>
      </c>
      <c r="U9" s="17">
        <v>0.107839349277411</v>
      </c>
      <c r="V9" s="17">
        <v>2.4663018378232301E-2</v>
      </c>
      <c r="W9" s="17">
        <v>4.0106243431100502E-2</v>
      </c>
      <c r="X9" s="17">
        <v>1.6182525512729699E-2</v>
      </c>
      <c r="Y9" s="17">
        <v>7.2041863398582207E-2</v>
      </c>
      <c r="Z9" s="17"/>
      <c r="AA9" s="17">
        <v>8.3902227246799105E-2</v>
      </c>
      <c r="AB9" s="17">
        <v>4.9823954627017802E-2</v>
      </c>
      <c r="AC9" s="17">
        <v>5.3170828273686799E-2</v>
      </c>
      <c r="AD9" s="17">
        <v>3.5614138262245201E-2</v>
      </c>
      <c r="AE9" s="17">
        <v>9.38179605111749E-2</v>
      </c>
      <c r="AF9" s="17"/>
      <c r="AG9" s="17">
        <v>6.7238673789603298E-2</v>
      </c>
      <c r="AH9" s="17">
        <v>5.8093536621108499E-2</v>
      </c>
      <c r="AI9" s="17"/>
      <c r="AJ9" s="17">
        <v>7.2363447119090096E-2</v>
      </c>
      <c r="AK9" s="17">
        <v>4.4690869094829201E-2</v>
      </c>
      <c r="AL9" s="17">
        <v>7.1574056513168297E-2</v>
      </c>
      <c r="AM9" s="17">
        <v>6.5730479065777198E-2</v>
      </c>
      <c r="AN9" s="17"/>
      <c r="AO9" s="17">
        <v>5.18614882543285E-2</v>
      </c>
      <c r="AP9" s="17">
        <v>8.5407255271332694E-2</v>
      </c>
      <c r="AQ9" s="17">
        <v>5.9490867011566299E-2</v>
      </c>
      <c r="AR9" s="17"/>
      <c r="AS9" s="17">
        <v>5.0226628285000401E-2</v>
      </c>
      <c r="AT9" s="17">
        <v>6.3921547227764594E-2</v>
      </c>
      <c r="AU9" s="17">
        <v>7.7531364957284604E-2</v>
      </c>
      <c r="AV9" s="17">
        <v>0.14978385654069701</v>
      </c>
      <c r="AW9" s="17">
        <v>7.5108732356216096E-2</v>
      </c>
      <c r="AX9" s="17"/>
      <c r="AY9" s="17">
        <v>1.6496314850906899E-2</v>
      </c>
      <c r="AZ9" s="17">
        <v>7.3856421859068197E-2</v>
      </c>
      <c r="BA9" s="17">
        <v>3.8752494152306999E-2</v>
      </c>
    </row>
    <row r="10" spans="2:53" x14ac:dyDescent="0.35">
      <c r="B10" s="18" t="s">
        <v>127</v>
      </c>
      <c r="C10" s="17">
        <v>0.131778859192801</v>
      </c>
      <c r="D10" s="17">
        <v>0.12598799825708801</v>
      </c>
      <c r="E10" s="17">
        <v>0.13756401556956999</v>
      </c>
      <c r="F10" s="17"/>
      <c r="G10" s="17">
        <v>0.111458564795384</v>
      </c>
      <c r="H10" s="17">
        <v>0.13068160720733099</v>
      </c>
      <c r="I10" s="17">
        <v>0.14623249996041801</v>
      </c>
      <c r="J10" s="17">
        <v>0.114401258434754</v>
      </c>
      <c r="K10" s="17"/>
      <c r="L10" s="17">
        <v>0.13303993354419699</v>
      </c>
      <c r="M10" s="17">
        <v>0.138736529435111</v>
      </c>
      <c r="N10" s="17">
        <v>0.12887410575944799</v>
      </c>
      <c r="O10" s="17">
        <v>0.12626422029941201</v>
      </c>
      <c r="P10" s="17"/>
      <c r="Q10" s="17">
        <v>8.8774745923444295E-2</v>
      </c>
      <c r="R10" s="17">
        <v>0.13359131751415099</v>
      </c>
      <c r="S10" s="17">
        <v>0.146033947773961</v>
      </c>
      <c r="T10" s="17">
        <v>0.16177441126362099</v>
      </c>
      <c r="U10" s="17">
        <v>0.108250124004418</v>
      </c>
      <c r="V10" s="17">
        <v>0.137496660254882</v>
      </c>
      <c r="W10" s="17">
        <v>0.16506925843912801</v>
      </c>
      <c r="X10" s="17">
        <v>7.0774189196966E-2</v>
      </c>
      <c r="Y10" s="17">
        <v>0.160133431226163</v>
      </c>
      <c r="Z10" s="17"/>
      <c r="AA10" s="17">
        <v>0.14577083758188</v>
      </c>
      <c r="AB10" s="17">
        <v>0.128063060523572</v>
      </c>
      <c r="AC10" s="17">
        <v>9.9485758086294604E-2</v>
      </c>
      <c r="AD10" s="17">
        <v>0.17888860642316101</v>
      </c>
      <c r="AE10" s="17">
        <v>8.0076246281442207E-2</v>
      </c>
      <c r="AF10" s="17"/>
      <c r="AG10" s="17">
        <v>0.12200403088753201</v>
      </c>
      <c r="AH10" s="17">
        <v>0.14246396980072901</v>
      </c>
      <c r="AI10" s="17"/>
      <c r="AJ10" s="17">
        <v>6.9357513621599906E-2</v>
      </c>
      <c r="AK10" s="17">
        <v>0.16156189173226901</v>
      </c>
      <c r="AL10" s="17">
        <v>0.137013088724879</v>
      </c>
      <c r="AM10" s="17">
        <v>0.15086874815833301</v>
      </c>
      <c r="AN10" s="17"/>
      <c r="AO10" s="17">
        <v>9.0949540145900704E-2</v>
      </c>
      <c r="AP10" s="17">
        <v>0.17631040248461499</v>
      </c>
      <c r="AQ10" s="17">
        <v>0.134512424156535</v>
      </c>
      <c r="AR10" s="17"/>
      <c r="AS10" s="17">
        <v>0.12795021220088401</v>
      </c>
      <c r="AT10" s="17">
        <v>0.15526912339743701</v>
      </c>
      <c r="AU10" s="17">
        <v>0.115422027580075</v>
      </c>
      <c r="AV10" s="17">
        <v>0.232135526195935</v>
      </c>
      <c r="AW10" s="17">
        <v>9.4577186507945402E-2</v>
      </c>
      <c r="AX10" s="17"/>
      <c r="AY10" s="17">
        <v>0.15267954159632899</v>
      </c>
      <c r="AZ10" s="17">
        <v>0.13472022705077499</v>
      </c>
      <c r="BA10" s="17">
        <v>0.11026999912612</v>
      </c>
    </row>
    <row r="11" spans="2:53" x14ac:dyDescent="0.35">
      <c r="B11" s="18" t="s">
        <v>128</v>
      </c>
      <c r="C11" s="17">
        <v>0.30262648190093899</v>
      </c>
      <c r="D11" s="17">
        <v>0.33213079194259099</v>
      </c>
      <c r="E11" s="17">
        <v>0.27315123646256101</v>
      </c>
      <c r="F11" s="17"/>
      <c r="G11" s="17">
        <v>0.157979242845426</v>
      </c>
      <c r="H11" s="17">
        <v>0.321035585340473</v>
      </c>
      <c r="I11" s="17">
        <v>0.30666145395825101</v>
      </c>
      <c r="J11" s="17">
        <v>0.37650578702422699</v>
      </c>
      <c r="K11" s="17"/>
      <c r="L11" s="17">
        <v>0.33785503432903802</v>
      </c>
      <c r="M11" s="17">
        <v>0.29920773162596798</v>
      </c>
      <c r="N11" s="17">
        <v>0.28734145119130899</v>
      </c>
      <c r="O11" s="17">
        <v>0.28279647851664003</v>
      </c>
      <c r="P11" s="17"/>
      <c r="Q11" s="17">
        <v>0.227879581846441</v>
      </c>
      <c r="R11" s="17">
        <v>0.360916352698195</v>
      </c>
      <c r="S11" s="17">
        <v>0.31429314332263403</v>
      </c>
      <c r="T11" s="17">
        <v>0.29186102038934902</v>
      </c>
      <c r="U11" s="17">
        <v>0.25232762742751702</v>
      </c>
      <c r="V11" s="17">
        <v>0.32760518765500302</v>
      </c>
      <c r="W11" s="17">
        <v>0.29133461113015602</v>
      </c>
      <c r="X11" s="17">
        <v>0.310507867429339</v>
      </c>
      <c r="Y11" s="17">
        <v>0.349047924693834</v>
      </c>
      <c r="Z11" s="17"/>
      <c r="AA11" s="17">
        <v>0.270258717357798</v>
      </c>
      <c r="AB11" s="17">
        <v>0.32012277684198398</v>
      </c>
      <c r="AC11" s="17">
        <v>0.34769888978784802</v>
      </c>
      <c r="AD11" s="17">
        <v>0.289106629429697</v>
      </c>
      <c r="AE11" s="17">
        <v>0.384015563576031</v>
      </c>
      <c r="AF11" s="17"/>
      <c r="AG11" s="17">
        <v>0.32139969407227398</v>
      </c>
      <c r="AH11" s="17">
        <v>0.282105011625223</v>
      </c>
      <c r="AI11" s="17"/>
      <c r="AJ11" s="17">
        <v>0.26211814551118801</v>
      </c>
      <c r="AK11" s="17">
        <v>0.30439122498502702</v>
      </c>
      <c r="AL11" s="17">
        <v>0.30118521775581197</v>
      </c>
      <c r="AM11" s="17">
        <v>0.33778111553809398</v>
      </c>
      <c r="AN11" s="17"/>
      <c r="AO11" s="17">
        <v>0.26131524264143502</v>
      </c>
      <c r="AP11" s="17">
        <v>0.28753442195768197</v>
      </c>
      <c r="AQ11" s="17">
        <v>0.32623093582525398</v>
      </c>
      <c r="AR11" s="17"/>
      <c r="AS11" s="17">
        <v>0.30485348798183098</v>
      </c>
      <c r="AT11" s="17">
        <v>0.29727893632664898</v>
      </c>
      <c r="AU11" s="17">
        <v>0.30481033354452097</v>
      </c>
      <c r="AV11" s="17">
        <v>0.230521546431432</v>
      </c>
      <c r="AW11" s="17">
        <v>0.297087613470775</v>
      </c>
      <c r="AX11" s="17"/>
      <c r="AY11" s="17">
        <v>0.28369795012860299</v>
      </c>
      <c r="AZ11" s="17">
        <v>0.316942218676246</v>
      </c>
      <c r="BA11" s="17">
        <v>0.24605639201723101</v>
      </c>
    </row>
    <row r="12" spans="2:53" x14ac:dyDescent="0.35">
      <c r="B12" s="18" t="s">
        <v>129</v>
      </c>
      <c r="C12" s="17">
        <v>0.22493647152214899</v>
      </c>
      <c r="D12" s="17">
        <v>0.220855029544784</v>
      </c>
      <c r="E12" s="17">
        <v>0.22901389288382501</v>
      </c>
      <c r="F12" s="17"/>
      <c r="G12" s="17">
        <v>0.27748135058812001</v>
      </c>
      <c r="H12" s="17">
        <v>0.21910958325698199</v>
      </c>
      <c r="I12" s="17">
        <v>0.228446600399621</v>
      </c>
      <c r="J12" s="17">
        <v>0.179034410628642</v>
      </c>
      <c r="K12" s="17"/>
      <c r="L12" s="17">
        <v>0.24603177525793299</v>
      </c>
      <c r="M12" s="17">
        <v>0.232622940741053</v>
      </c>
      <c r="N12" s="17">
        <v>0.21787287767115501</v>
      </c>
      <c r="O12" s="17">
        <v>0.19727532397480599</v>
      </c>
      <c r="P12" s="17"/>
      <c r="Q12" s="17">
        <v>0.22068964668556301</v>
      </c>
      <c r="R12" s="17">
        <v>0.22321136739125599</v>
      </c>
      <c r="S12" s="17">
        <v>0.20802809859118501</v>
      </c>
      <c r="T12" s="17">
        <v>0.213229406366198</v>
      </c>
      <c r="U12" s="17">
        <v>0.29384287089586297</v>
      </c>
      <c r="V12" s="17">
        <v>0.23562225115549701</v>
      </c>
      <c r="W12" s="17">
        <v>0.22692982438088</v>
      </c>
      <c r="X12" s="17">
        <v>0.240446572480319</v>
      </c>
      <c r="Y12" s="17">
        <v>0.19332834468920801</v>
      </c>
      <c r="Z12" s="17"/>
      <c r="AA12" s="17">
        <v>0.19178320927127801</v>
      </c>
      <c r="AB12" s="17">
        <v>0.20941731753402701</v>
      </c>
      <c r="AC12" s="17">
        <v>0.221610053085877</v>
      </c>
      <c r="AD12" s="17">
        <v>0.32298921033699601</v>
      </c>
      <c r="AE12" s="17">
        <v>0.129864704489455</v>
      </c>
      <c r="AF12" s="17"/>
      <c r="AG12" s="17">
        <v>0.22011828688145699</v>
      </c>
      <c r="AH12" s="17">
        <v>0.230203350305837</v>
      </c>
      <c r="AI12" s="17"/>
      <c r="AJ12" s="17">
        <v>0.166953529277758</v>
      </c>
      <c r="AK12" s="17">
        <v>0.19033766377545699</v>
      </c>
      <c r="AL12" s="17">
        <v>0.246252871827222</v>
      </c>
      <c r="AM12" s="17">
        <v>0.29315016328295401</v>
      </c>
      <c r="AN12" s="17"/>
      <c r="AO12" s="17">
        <v>0.21915340928802801</v>
      </c>
      <c r="AP12" s="17">
        <v>0.19850661275982001</v>
      </c>
      <c r="AQ12" s="17">
        <v>0.241246143422815</v>
      </c>
      <c r="AR12" s="17"/>
      <c r="AS12" s="17">
        <v>0.26530411051181602</v>
      </c>
      <c r="AT12" s="17">
        <v>0.187612052318259</v>
      </c>
      <c r="AU12" s="17">
        <v>0.32512810378246498</v>
      </c>
      <c r="AV12" s="17">
        <v>8.0739880753695994E-2</v>
      </c>
      <c r="AW12" s="17">
        <v>0.229874673093828</v>
      </c>
      <c r="AX12" s="17"/>
      <c r="AY12" s="17">
        <v>0.28554611288119902</v>
      </c>
      <c r="AZ12" s="17">
        <v>0.20456676869743901</v>
      </c>
      <c r="BA12" s="17">
        <v>0.31368432138449598</v>
      </c>
    </row>
    <row r="13" spans="2:53" x14ac:dyDescent="0.35">
      <c r="B13" s="18" t="s">
        <v>130</v>
      </c>
      <c r="C13" s="17">
        <v>7.6633070940567899E-2</v>
      </c>
      <c r="D13" s="17">
        <v>7.9124661517496697E-2</v>
      </c>
      <c r="E13" s="17">
        <v>7.4143934821700994E-2</v>
      </c>
      <c r="F13" s="17"/>
      <c r="G13" s="17">
        <v>8.6395012123012899E-2</v>
      </c>
      <c r="H13" s="17">
        <v>6.18547692348244E-2</v>
      </c>
      <c r="I13" s="17">
        <v>7.8794645153849902E-2</v>
      </c>
      <c r="J13" s="17">
        <v>0.120696002601202</v>
      </c>
      <c r="K13" s="17"/>
      <c r="L13" s="17">
        <v>5.6561141262455303E-2</v>
      </c>
      <c r="M13" s="17">
        <v>5.7609992463398402E-2</v>
      </c>
      <c r="N13" s="17">
        <v>0.11049319453214999</v>
      </c>
      <c r="O13" s="17">
        <v>8.8604380132356095E-2</v>
      </c>
      <c r="P13" s="17"/>
      <c r="Q13" s="17">
        <v>0.12927511503924899</v>
      </c>
      <c r="R13" s="17">
        <v>7.3251169100501501E-2</v>
      </c>
      <c r="S13" s="17">
        <v>0.102901905951034</v>
      </c>
      <c r="T13" s="17">
        <v>4.1827334926310099E-2</v>
      </c>
      <c r="U13" s="17">
        <v>3.4517271218500303E-2</v>
      </c>
      <c r="V13" s="17">
        <v>5.6455441250151499E-2</v>
      </c>
      <c r="W13" s="17">
        <v>4.7469631837426703E-2</v>
      </c>
      <c r="X13" s="17">
        <v>0.134471448126081</v>
      </c>
      <c r="Y13" s="17">
        <v>6.5269441971630801E-2</v>
      </c>
      <c r="Z13" s="17"/>
      <c r="AA13" s="17">
        <v>9.49556921397674E-2</v>
      </c>
      <c r="AB13" s="17">
        <v>6.9778571088520897E-2</v>
      </c>
      <c r="AC13" s="17">
        <v>7.0717906620381799E-2</v>
      </c>
      <c r="AD13" s="17">
        <v>4.6171650993420202E-2</v>
      </c>
      <c r="AE13" s="17">
        <v>0.185940915550145</v>
      </c>
      <c r="AF13" s="17"/>
      <c r="AG13" s="17">
        <v>8.7198514162186394E-2</v>
      </c>
      <c r="AH13" s="17">
        <v>6.5083719287616706E-2</v>
      </c>
      <c r="AI13" s="17"/>
      <c r="AJ13" s="17">
        <v>5.3149084563804898E-2</v>
      </c>
      <c r="AK13" s="17">
        <v>4.6970106976077799E-2</v>
      </c>
      <c r="AL13" s="17">
        <v>9.5257247615382803E-2</v>
      </c>
      <c r="AM13" s="17">
        <v>0.111682256621276</v>
      </c>
      <c r="AN13" s="17"/>
      <c r="AO13" s="17">
        <v>7.7716204291796903E-2</v>
      </c>
      <c r="AP13" s="17">
        <v>5.2263345349361702E-2</v>
      </c>
      <c r="AQ13" s="17">
        <v>8.6294446628176494E-2</v>
      </c>
      <c r="AR13" s="17"/>
      <c r="AS13" s="17">
        <v>8.7895072464953997E-2</v>
      </c>
      <c r="AT13" s="17">
        <v>6.7427255808633096E-2</v>
      </c>
      <c r="AU13" s="17">
        <v>5.1427425426938102E-2</v>
      </c>
      <c r="AV13" s="17">
        <v>7.63459844929643E-2</v>
      </c>
      <c r="AW13" s="17">
        <v>7.32903016483024E-2</v>
      </c>
      <c r="AX13" s="17"/>
      <c r="AY13" s="17">
        <v>0.104337526301661</v>
      </c>
      <c r="AZ13" s="17">
        <v>6.2238008071661501E-2</v>
      </c>
      <c r="BA13" s="17">
        <v>7.0102199410406296E-2</v>
      </c>
    </row>
    <row r="14" spans="2:53" x14ac:dyDescent="0.35">
      <c r="B14" s="18" t="s">
        <v>114</v>
      </c>
      <c r="C14" s="19">
        <v>0.20115557327693101</v>
      </c>
      <c r="D14" s="19">
        <v>0.173422091222839</v>
      </c>
      <c r="E14" s="19">
        <v>0.22886173516484301</v>
      </c>
      <c r="F14" s="19"/>
      <c r="G14" s="19">
        <v>0.29331609630963901</v>
      </c>
      <c r="H14" s="19">
        <v>0.19942540522767699</v>
      </c>
      <c r="I14" s="19">
        <v>0.17519651632646199</v>
      </c>
      <c r="J14" s="19">
        <v>0.18495713647319101</v>
      </c>
      <c r="K14" s="19"/>
      <c r="L14" s="19">
        <v>0.17626254993836499</v>
      </c>
      <c r="M14" s="19">
        <v>0.20063469695258501</v>
      </c>
      <c r="N14" s="19">
        <v>0.20345529569883</v>
      </c>
      <c r="O14" s="19">
        <v>0.227362616421737</v>
      </c>
      <c r="P14" s="19"/>
      <c r="Q14" s="19">
        <v>0.24346583099299501</v>
      </c>
      <c r="R14" s="19">
        <v>0.15800347242589199</v>
      </c>
      <c r="S14" s="19">
        <v>0.18766120105883399</v>
      </c>
      <c r="T14" s="19">
        <v>0.20147098318755099</v>
      </c>
      <c r="U14" s="19">
        <v>0.20322275717629101</v>
      </c>
      <c r="V14" s="19">
        <v>0.21815744130623499</v>
      </c>
      <c r="W14" s="19">
        <v>0.22909043078131</v>
      </c>
      <c r="X14" s="19">
        <v>0.22761739725456601</v>
      </c>
      <c r="Y14" s="19">
        <v>0.160178994020581</v>
      </c>
      <c r="Z14" s="19"/>
      <c r="AA14" s="19">
        <v>0.21332931640247799</v>
      </c>
      <c r="AB14" s="19">
        <v>0.22279431938487801</v>
      </c>
      <c r="AC14" s="19">
        <v>0.20731656414591099</v>
      </c>
      <c r="AD14" s="19">
        <v>0.12722976455448001</v>
      </c>
      <c r="AE14" s="19">
        <v>0.126284609591752</v>
      </c>
      <c r="AF14" s="19"/>
      <c r="AG14" s="19">
        <v>0.18204080020694699</v>
      </c>
      <c r="AH14" s="19">
        <v>0.222050412359486</v>
      </c>
      <c r="AI14" s="19"/>
      <c r="AJ14" s="19">
        <v>0.37605827990655899</v>
      </c>
      <c r="AK14" s="19">
        <v>0.25204824343634002</v>
      </c>
      <c r="AL14" s="19">
        <v>0.14871751756353599</v>
      </c>
      <c r="AM14" s="19">
        <v>4.07872373335669E-2</v>
      </c>
      <c r="AN14" s="19"/>
      <c r="AO14" s="19">
        <v>0.29900411537851102</v>
      </c>
      <c r="AP14" s="19">
        <v>0.199977962177188</v>
      </c>
      <c r="AQ14" s="19">
        <v>0.15222518295565299</v>
      </c>
      <c r="AR14" s="19"/>
      <c r="AS14" s="19">
        <v>0.16377048855551499</v>
      </c>
      <c r="AT14" s="19">
        <v>0.228491084921258</v>
      </c>
      <c r="AU14" s="19">
        <v>0.12568074470871601</v>
      </c>
      <c r="AV14" s="19">
        <v>0.23047320558527601</v>
      </c>
      <c r="AW14" s="19">
        <v>0.23006149292293401</v>
      </c>
      <c r="AX14" s="19"/>
      <c r="AY14" s="19">
        <v>0.15724255424130101</v>
      </c>
      <c r="AZ14" s="19">
        <v>0.20767635564480999</v>
      </c>
      <c r="BA14" s="19">
        <v>0.22113459390943899</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7.6635988030087199E-2</v>
      </c>
      <c r="D9" s="17">
        <v>7.8920980102140603E-2</v>
      </c>
      <c r="E9" s="17">
        <v>7.4353246896556605E-2</v>
      </c>
      <c r="F9" s="17"/>
      <c r="G9" s="17">
        <v>8.3827781194569295E-2</v>
      </c>
      <c r="H9" s="17">
        <v>7.8808501064015199E-2</v>
      </c>
      <c r="I9" s="17">
        <v>8.5081908958528907E-2</v>
      </c>
      <c r="J9" s="17">
        <v>3.3173449126292102E-2</v>
      </c>
      <c r="K9" s="17"/>
      <c r="L9" s="17">
        <v>7.0728071388703406E-2</v>
      </c>
      <c r="M9" s="17">
        <v>7.1790471113724302E-2</v>
      </c>
      <c r="N9" s="17">
        <v>7.4168319173713804E-2</v>
      </c>
      <c r="O9" s="17">
        <v>9.0533968141528101E-2</v>
      </c>
      <c r="P9" s="17"/>
      <c r="Q9" s="17">
        <v>0.11183901353391</v>
      </c>
      <c r="R9" s="17">
        <v>5.2975401587678397E-2</v>
      </c>
      <c r="S9" s="17">
        <v>0.104031440169829</v>
      </c>
      <c r="T9" s="17">
        <v>7.7004927568208301E-2</v>
      </c>
      <c r="U9" s="17">
        <v>0.105322669388916</v>
      </c>
      <c r="V9" s="17">
        <v>6.5138408990901397E-2</v>
      </c>
      <c r="W9" s="17">
        <v>4.1148120989884601E-2</v>
      </c>
      <c r="X9" s="17">
        <v>1.7995423500910299E-2</v>
      </c>
      <c r="Y9" s="17">
        <v>7.7664882129124896E-2</v>
      </c>
      <c r="Z9" s="17"/>
      <c r="AA9" s="17">
        <v>8.1177135474637105E-2</v>
      </c>
      <c r="AB9" s="17">
        <v>7.1552170790268502E-2</v>
      </c>
      <c r="AC9" s="17">
        <v>6.1379049642084599E-2</v>
      </c>
      <c r="AD9" s="17">
        <v>7.2232033680118504E-2</v>
      </c>
      <c r="AE9" s="17">
        <v>0.173894206792617</v>
      </c>
      <c r="AF9" s="17"/>
      <c r="AG9" s="17">
        <v>8.5547578540685107E-2</v>
      </c>
      <c r="AH9" s="17">
        <v>6.6894504361574195E-2</v>
      </c>
      <c r="AI9" s="17"/>
      <c r="AJ9" s="17">
        <v>6.0215083733077601E-2</v>
      </c>
      <c r="AK9" s="17">
        <v>6.5794413967850601E-2</v>
      </c>
      <c r="AL9" s="17">
        <v>6.7403646325261399E-2</v>
      </c>
      <c r="AM9" s="17">
        <v>0.110783040691863</v>
      </c>
      <c r="AN9" s="17"/>
      <c r="AO9" s="17">
        <v>7.3496023157548704E-2</v>
      </c>
      <c r="AP9" s="17">
        <v>9.4130256477257895E-2</v>
      </c>
      <c r="AQ9" s="17">
        <v>7.1845649830262301E-2</v>
      </c>
      <c r="AR9" s="17"/>
      <c r="AS9" s="17">
        <v>5.08769510206869E-2</v>
      </c>
      <c r="AT9" s="17">
        <v>9.4347425607175101E-2</v>
      </c>
      <c r="AU9" s="17">
        <v>7.6283682915716994E-2</v>
      </c>
      <c r="AV9" s="17">
        <v>0.223956658902116</v>
      </c>
      <c r="AW9" s="17">
        <v>9.1790183518996094E-2</v>
      </c>
      <c r="AX9" s="17"/>
      <c r="AY9" s="17">
        <v>1.00003089631615E-2</v>
      </c>
      <c r="AZ9" s="17">
        <v>8.862724419319E-2</v>
      </c>
      <c r="BA9" s="17">
        <v>7.1012790076582705E-2</v>
      </c>
    </row>
    <row r="10" spans="2:53" x14ac:dyDescent="0.35">
      <c r="B10" s="18" t="s">
        <v>127</v>
      </c>
      <c r="C10" s="17">
        <v>0.139971763141096</v>
      </c>
      <c r="D10" s="17">
        <v>0.12901160033321499</v>
      </c>
      <c r="E10" s="17">
        <v>0.150921129126975</v>
      </c>
      <c r="F10" s="17"/>
      <c r="G10" s="17">
        <v>0.14073295021884599</v>
      </c>
      <c r="H10" s="17">
        <v>0.14278024820588001</v>
      </c>
      <c r="I10" s="17">
        <v>0.13283821785196201</v>
      </c>
      <c r="J10" s="17">
        <v>0.149537373515963</v>
      </c>
      <c r="K10" s="17"/>
      <c r="L10" s="17">
        <v>0.13518866391041401</v>
      </c>
      <c r="M10" s="17">
        <v>0.170215997456128</v>
      </c>
      <c r="N10" s="17">
        <v>0.13974957230556101</v>
      </c>
      <c r="O10" s="17">
        <v>0.11443892161043399</v>
      </c>
      <c r="P10" s="17"/>
      <c r="Q10" s="17">
        <v>9.8893934664273001E-2</v>
      </c>
      <c r="R10" s="17">
        <v>0.18975755445200099</v>
      </c>
      <c r="S10" s="17">
        <v>0.114620531482791</v>
      </c>
      <c r="T10" s="17">
        <v>0.13989050056529401</v>
      </c>
      <c r="U10" s="17">
        <v>0.131482019075288</v>
      </c>
      <c r="V10" s="17">
        <v>0.122615868047383</v>
      </c>
      <c r="W10" s="17">
        <v>0.13793824199443999</v>
      </c>
      <c r="X10" s="17">
        <v>0.12127472483802</v>
      </c>
      <c r="Y10" s="17">
        <v>0.18218186462218999</v>
      </c>
      <c r="Z10" s="17"/>
      <c r="AA10" s="17">
        <v>0.146410038835878</v>
      </c>
      <c r="AB10" s="17">
        <v>0.192255965774069</v>
      </c>
      <c r="AC10" s="17">
        <v>0.110749124587414</v>
      </c>
      <c r="AD10" s="17">
        <v>7.7700339811520594E-2</v>
      </c>
      <c r="AE10" s="17">
        <v>0.15462416912639601</v>
      </c>
      <c r="AF10" s="17"/>
      <c r="AG10" s="17">
        <v>0.132000235366421</v>
      </c>
      <c r="AH10" s="17">
        <v>0.14868564059515399</v>
      </c>
      <c r="AI10" s="17"/>
      <c r="AJ10" s="17">
        <v>0.13424132531043101</v>
      </c>
      <c r="AK10" s="17">
        <v>0.13469655884081899</v>
      </c>
      <c r="AL10" s="17">
        <v>0.15357990954178399</v>
      </c>
      <c r="AM10" s="17">
        <v>0.13831317310116201</v>
      </c>
      <c r="AN10" s="17"/>
      <c r="AO10" s="17">
        <v>9.1115553616653605E-2</v>
      </c>
      <c r="AP10" s="17">
        <v>0.22036756206074501</v>
      </c>
      <c r="AQ10" s="17">
        <v>0.12754716478981001</v>
      </c>
      <c r="AR10" s="17"/>
      <c r="AS10" s="17">
        <v>0.14114086357532599</v>
      </c>
      <c r="AT10" s="17">
        <v>0.145940144691319</v>
      </c>
      <c r="AU10" s="17">
        <v>0.13839790763757301</v>
      </c>
      <c r="AV10" s="17">
        <v>0.122283928664928</v>
      </c>
      <c r="AW10" s="17">
        <v>0.13365296903283699</v>
      </c>
      <c r="AX10" s="17"/>
      <c r="AY10" s="17">
        <v>0.139662450350277</v>
      </c>
      <c r="AZ10" s="17">
        <v>0.138153969176803</v>
      </c>
      <c r="BA10" s="17">
        <v>8.1753064565713504E-2</v>
      </c>
    </row>
    <row r="11" spans="2:53" x14ac:dyDescent="0.35">
      <c r="B11" s="18" t="s">
        <v>128</v>
      </c>
      <c r="C11" s="17">
        <v>0.33648536548058799</v>
      </c>
      <c r="D11" s="17">
        <v>0.33254730272953498</v>
      </c>
      <c r="E11" s="17">
        <v>0.340419548858377</v>
      </c>
      <c r="F11" s="17"/>
      <c r="G11" s="17">
        <v>0.273772149014401</v>
      </c>
      <c r="H11" s="17">
        <v>0.37295361078835398</v>
      </c>
      <c r="I11" s="17">
        <v>0.32076721183971302</v>
      </c>
      <c r="J11" s="17">
        <v>0.30366234928477798</v>
      </c>
      <c r="K11" s="17"/>
      <c r="L11" s="17">
        <v>0.38107757257420299</v>
      </c>
      <c r="M11" s="17">
        <v>0.26866711111528102</v>
      </c>
      <c r="N11" s="17">
        <v>0.355833435374586</v>
      </c>
      <c r="O11" s="17">
        <v>0.343176406314606</v>
      </c>
      <c r="P11" s="17"/>
      <c r="Q11" s="17">
        <v>0.23123988018560199</v>
      </c>
      <c r="R11" s="17">
        <v>0.40035036200099999</v>
      </c>
      <c r="S11" s="17">
        <v>0.37327623231412799</v>
      </c>
      <c r="T11" s="17">
        <v>0.33198080713015399</v>
      </c>
      <c r="U11" s="17">
        <v>0.34766193036925902</v>
      </c>
      <c r="V11" s="17">
        <v>0.34070502923613499</v>
      </c>
      <c r="W11" s="17">
        <v>0.356012390119535</v>
      </c>
      <c r="X11" s="17">
        <v>0.341169598142402</v>
      </c>
      <c r="Y11" s="17">
        <v>0.34883683786901498</v>
      </c>
      <c r="Z11" s="17"/>
      <c r="AA11" s="17">
        <v>0.32726286054667397</v>
      </c>
      <c r="AB11" s="17">
        <v>0.31557171295772801</v>
      </c>
      <c r="AC11" s="17">
        <v>0.37222797789984002</v>
      </c>
      <c r="AD11" s="17">
        <v>0.38848429791898598</v>
      </c>
      <c r="AE11" s="17">
        <v>0.29982102014573903</v>
      </c>
      <c r="AF11" s="17"/>
      <c r="AG11" s="17">
        <v>0.33615546128111601</v>
      </c>
      <c r="AH11" s="17">
        <v>0.33684599205644999</v>
      </c>
      <c r="AI11" s="17"/>
      <c r="AJ11" s="17">
        <v>0.33583675037535499</v>
      </c>
      <c r="AK11" s="17">
        <v>0.323593123677959</v>
      </c>
      <c r="AL11" s="17">
        <v>0.34885739529640297</v>
      </c>
      <c r="AM11" s="17">
        <v>0.33944529385118799</v>
      </c>
      <c r="AN11" s="17"/>
      <c r="AO11" s="17">
        <v>0.31438194716037199</v>
      </c>
      <c r="AP11" s="17">
        <v>0.28676237898576401</v>
      </c>
      <c r="AQ11" s="17">
        <v>0.36907632569054599</v>
      </c>
      <c r="AR11" s="17"/>
      <c r="AS11" s="17">
        <v>0.356805102359459</v>
      </c>
      <c r="AT11" s="17">
        <v>0.29787732782483001</v>
      </c>
      <c r="AU11" s="17">
        <v>0.39372907009136199</v>
      </c>
      <c r="AV11" s="17">
        <v>0.35119309636523599</v>
      </c>
      <c r="AW11" s="17">
        <v>0.392021649065461</v>
      </c>
      <c r="AX11" s="17"/>
      <c r="AY11" s="17">
        <v>0.37901795370882202</v>
      </c>
      <c r="AZ11" s="17">
        <v>0.33640562813573799</v>
      </c>
      <c r="BA11" s="17">
        <v>0.41317321390922801</v>
      </c>
    </row>
    <row r="12" spans="2:53" x14ac:dyDescent="0.35">
      <c r="B12" s="18" t="s">
        <v>129</v>
      </c>
      <c r="C12" s="17">
        <v>0.23528971579733801</v>
      </c>
      <c r="D12" s="17">
        <v>0.243712243303423</v>
      </c>
      <c r="E12" s="17">
        <v>0.22687548529668</v>
      </c>
      <c r="F12" s="17"/>
      <c r="G12" s="17">
        <v>0.24069980660112</v>
      </c>
      <c r="H12" s="17">
        <v>0.210211433980447</v>
      </c>
      <c r="I12" s="17">
        <v>0.26365529920676301</v>
      </c>
      <c r="J12" s="17">
        <v>0.24590312676875201</v>
      </c>
      <c r="K12" s="17"/>
      <c r="L12" s="17">
        <v>0.225425818235654</v>
      </c>
      <c r="M12" s="17">
        <v>0.25941690237150999</v>
      </c>
      <c r="N12" s="17">
        <v>0.25994709930503701</v>
      </c>
      <c r="O12" s="17">
        <v>0.200093112503233</v>
      </c>
      <c r="P12" s="17"/>
      <c r="Q12" s="17">
        <v>0.26975031503123498</v>
      </c>
      <c r="R12" s="17">
        <v>0.175930277130848</v>
      </c>
      <c r="S12" s="17">
        <v>0.17669485644335001</v>
      </c>
      <c r="T12" s="17">
        <v>0.24772355213710801</v>
      </c>
      <c r="U12" s="17">
        <v>0.244145641593387</v>
      </c>
      <c r="V12" s="17">
        <v>0.268140482540067</v>
      </c>
      <c r="W12" s="17">
        <v>0.24230443472418101</v>
      </c>
      <c r="X12" s="17">
        <v>0.239359734556814</v>
      </c>
      <c r="Y12" s="17">
        <v>0.25273929312844201</v>
      </c>
      <c r="Z12" s="17"/>
      <c r="AA12" s="17">
        <v>0.19911890863106099</v>
      </c>
      <c r="AB12" s="17">
        <v>0.240629447671836</v>
      </c>
      <c r="AC12" s="17">
        <v>0.24311392834738599</v>
      </c>
      <c r="AD12" s="17">
        <v>0.29273909584373098</v>
      </c>
      <c r="AE12" s="17">
        <v>5.9750328851735E-2</v>
      </c>
      <c r="AF12" s="17"/>
      <c r="AG12" s="17">
        <v>0.240924339295151</v>
      </c>
      <c r="AH12" s="17">
        <v>0.22913036716962801</v>
      </c>
      <c r="AI12" s="17"/>
      <c r="AJ12" s="17">
        <v>0.16938612490969099</v>
      </c>
      <c r="AK12" s="17">
        <v>0.26259278787676099</v>
      </c>
      <c r="AL12" s="17">
        <v>0.24272958000119299</v>
      </c>
      <c r="AM12" s="17">
        <v>0.25806537465677598</v>
      </c>
      <c r="AN12" s="17"/>
      <c r="AO12" s="17">
        <v>0.242804454974024</v>
      </c>
      <c r="AP12" s="17">
        <v>0.219527087452625</v>
      </c>
      <c r="AQ12" s="17">
        <v>0.24067192711670199</v>
      </c>
      <c r="AR12" s="17"/>
      <c r="AS12" s="17">
        <v>0.26206711768089402</v>
      </c>
      <c r="AT12" s="17">
        <v>0.227312950508851</v>
      </c>
      <c r="AU12" s="17">
        <v>0.25619611139152698</v>
      </c>
      <c r="AV12" s="17">
        <v>0.15708586524665999</v>
      </c>
      <c r="AW12" s="17">
        <v>0.17062334500425899</v>
      </c>
      <c r="AX12" s="17"/>
      <c r="AY12" s="17">
        <v>0.27029255755127302</v>
      </c>
      <c r="AZ12" s="17">
        <v>0.227726969685663</v>
      </c>
      <c r="BA12" s="17">
        <v>0.26433392119265597</v>
      </c>
    </row>
    <row r="13" spans="2:53" x14ac:dyDescent="0.35">
      <c r="B13" s="18" t="s">
        <v>130</v>
      </c>
      <c r="C13" s="17">
        <v>6.9666933456798794E-2</v>
      </c>
      <c r="D13" s="17">
        <v>7.8331802591643199E-2</v>
      </c>
      <c r="E13" s="17">
        <v>6.1010600057359601E-2</v>
      </c>
      <c r="F13" s="17"/>
      <c r="G13" s="17">
        <v>7.3233998392811694E-2</v>
      </c>
      <c r="H13" s="17">
        <v>6.2634657123349105E-2</v>
      </c>
      <c r="I13" s="17">
        <v>7.0909346878778701E-2</v>
      </c>
      <c r="J13" s="17">
        <v>9.1187815866672503E-2</v>
      </c>
      <c r="K13" s="17"/>
      <c r="L13" s="17">
        <v>6.6520995892609694E-2</v>
      </c>
      <c r="M13" s="17">
        <v>6.7296516124275202E-2</v>
      </c>
      <c r="N13" s="17">
        <v>6.0375107126261297E-2</v>
      </c>
      <c r="O13" s="17">
        <v>7.9985254956647697E-2</v>
      </c>
      <c r="P13" s="17"/>
      <c r="Q13" s="17">
        <v>9.8011583518437001E-2</v>
      </c>
      <c r="R13" s="17">
        <v>6.8177072421791093E-2</v>
      </c>
      <c r="S13" s="17">
        <v>0.105213550379762</v>
      </c>
      <c r="T13" s="17">
        <v>4.3707924153037203E-2</v>
      </c>
      <c r="U13" s="17">
        <v>3.5753774397195799E-2</v>
      </c>
      <c r="V13" s="17">
        <v>8.9518652263407994E-2</v>
      </c>
      <c r="W13" s="17">
        <v>5.0511680928946499E-2</v>
      </c>
      <c r="X13" s="17">
        <v>8.6325815995275307E-2</v>
      </c>
      <c r="Y13" s="17">
        <v>4.30722683884011E-2</v>
      </c>
      <c r="Z13" s="17"/>
      <c r="AA13" s="17">
        <v>7.7209819225091403E-2</v>
      </c>
      <c r="AB13" s="17">
        <v>6.26577523361391E-2</v>
      </c>
      <c r="AC13" s="17">
        <v>4.7784303144894201E-2</v>
      </c>
      <c r="AD13" s="17">
        <v>8.7859391394683295E-2</v>
      </c>
      <c r="AE13" s="17">
        <v>0.18562566549176099</v>
      </c>
      <c r="AF13" s="17"/>
      <c r="AG13" s="17">
        <v>6.9500355894226706E-2</v>
      </c>
      <c r="AH13" s="17">
        <v>6.9849023579028696E-2</v>
      </c>
      <c r="AI13" s="17"/>
      <c r="AJ13" s="17">
        <v>4.7591167742406001E-2</v>
      </c>
      <c r="AK13" s="17">
        <v>4.5172786593491901E-2</v>
      </c>
      <c r="AL13" s="17">
        <v>7.1451559008340298E-2</v>
      </c>
      <c r="AM13" s="17">
        <v>0.11320307226571</v>
      </c>
      <c r="AN13" s="17"/>
      <c r="AO13" s="17">
        <v>7.4313344219993305E-2</v>
      </c>
      <c r="AP13" s="17">
        <v>5.1197630476765697E-2</v>
      </c>
      <c r="AQ13" s="17">
        <v>7.4918474230410398E-2</v>
      </c>
      <c r="AR13" s="17"/>
      <c r="AS13" s="17">
        <v>8.1572681787684495E-2</v>
      </c>
      <c r="AT13" s="17">
        <v>6.7215472297484993E-2</v>
      </c>
      <c r="AU13" s="17">
        <v>4.4966565260714901E-2</v>
      </c>
      <c r="AV13" s="17">
        <v>0</v>
      </c>
      <c r="AW13" s="17">
        <v>6.1546758734701598E-2</v>
      </c>
      <c r="AX13" s="17"/>
      <c r="AY13" s="17">
        <v>9.1539698979920897E-2</v>
      </c>
      <c r="AZ13" s="17">
        <v>6.4995044201997199E-2</v>
      </c>
      <c r="BA13" s="17">
        <v>5.5218631619319399E-2</v>
      </c>
    </row>
    <row r="14" spans="2:53" x14ac:dyDescent="0.35">
      <c r="B14" s="18" t="s">
        <v>114</v>
      </c>
      <c r="C14" s="19">
        <v>0.14195023409409199</v>
      </c>
      <c r="D14" s="19">
        <v>0.13747607094004399</v>
      </c>
      <c r="E14" s="19">
        <v>0.14641998976405199</v>
      </c>
      <c r="F14" s="19"/>
      <c r="G14" s="19">
        <v>0.18773331457825199</v>
      </c>
      <c r="H14" s="19">
        <v>0.13261154883795501</v>
      </c>
      <c r="I14" s="19">
        <v>0.126748015264255</v>
      </c>
      <c r="J14" s="19">
        <v>0.17653588543754201</v>
      </c>
      <c r="K14" s="19"/>
      <c r="L14" s="19">
        <v>0.121058877998417</v>
      </c>
      <c r="M14" s="19">
        <v>0.162613001819081</v>
      </c>
      <c r="N14" s="19">
        <v>0.10992646671484201</v>
      </c>
      <c r="O14" s="19">
        <v>0.171772336473551</v>
      </c>
      <c r="P14" s="19"/>
      <c r="Q14" s="19">
        <v>0.19026527306654201</v>
      </c>
      <c r="R14" s="19">
        <v>0.11280933240668201</v>
      </c>
      <c r="S14" s="19">
        <v>0.12616338921014</v>
      </c>
      <c r="T14" s="19">
        <v>0.15969228844619901</v>
      </c>
      <c r="U14" s="19">
        <v>0.135633965175954</v>
      </c>
      <c r="V14" s="19">
        <v>0.113881558922106</v>
      </c>
      <c r="W14" s="19">
        <v>0.172085131243013</v>
      </c>
      <c r="X14" s="19">
        <v>0.19387470296657899</v>
      </c>
      <c r="Y14" s="19">
        <v>9.5504853862827102E-2</v>
      </c>
      <c r="Z14" s="19"/>
      <c r="AA14" s="19">
        <v>0.16882123728665799</v>
      </c>
      <c r="AB14" s="19">
        <v>0.11733295046996001</v>
      </c>
      <c r="AC14" s="19">
        <v>0.164745616378381</v>
      </c>
      <c r="AD14" s="19">
        <v>8.0984841350961206E-2</v>
      </c>
      <c r="AE14" s="19">
        <v>0.126284609591752</v>
      </c>
      <c r="AF14" s="19"/>
      <c r="AG14" s="19">
        <v>0.1358720296224</v>
      </c>
      <c r="AH14" s="19">
        <v>0.14859447223816499</v>
      </c>
      <c r="AI14" s="19"/>
      <c r="AJ14" s="19">
        <v>0.25272954792903801</v>
      </c>
      <c r="AK14" s="19">
        <v>0.168150329043118</v>
      </c>
      <c r="AL14" s="19">
        <v>0.115977909827018</v>
      </c>
      <c r="AM14" s="19">
        <v>4.01900454333005E-2</v>
      </c>
      <c r="AN14" s="19"/>
      <c r="AO14" s="19">
        <v>0.20388867687140899</v>
      </c>
      <c r="AP14" s="19">
        <v>0.12801508454684299</v>
      </c>
      <c r="AQ14" s="19">
        <v>0.11594045834227</v>
      </c>
      <c r="AR14" s="19"/>
      <c r="AS14" s="19">
        <v>0.10753728357594899</v>
      </c>
      <c r="AT14" s="19">
        <v>0.16730667907034</v>
      </c>
      <c r="AU14" s="19">
        <v>9.0426662703105801E-2</v>
      </c>
      <c r="AV14" s="19">
        <v>0.14548045082106001</v>
      </c>
      <c r="AW14" s="19">
        <v>0.15036509464374501</v>
      </c>
      <c r="AX14" s="19"/>
      <c r="AY14" s="19">
        <v>0.10948703044654499</v>
      </c>
      <c r="AZ14" s="19">
        <v>0.14409114460660999</v>
      </c>
      <c r="BA14" s="19">
        <v>0.1145083786365</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5.6705920109210897E-2</v>
      </c>
      <c r="D9" s="17">
        <v>5.3842094938695399E-2</v>
      </c>
      <c r="E9" s="17">
        <v>5.9566924134534002E-2</v>
      </c>
      <c r="F9" s="17"/>
      <c r="G9" s="17">
        <v>5.5585837375238499E-2</v>
      </c>
      <c r="H9" s="17">
        <v>5.6564423940249998E-2</v>
      </c>
      <c r="I9" s="17">
        <v>6.0574539003743197E-2</v>
      </c>
      <c r="J9" s="17">
        <v>4.6538962563922197E-2</v>
      </c>
      <c r="K9" s="17"/>
      <c r="L9" s="17">
        <v>5.2725120627488103E-2</v>
      </c>
      <c r="M9" s="17">
        <v>5.7282193471479802E-2</v>
      </c>
      <c r="N9" s="17">
        <v>5.3281387221366799E-2</v>
      </c>
      <c r="O9" s="17">
        <v>6.3646271874451599E-2</v>
      </c>
      <c r="P9" s="17"/>
      <c r="Q9" s="17">
        <v>8.2950584842237302E-2</v>
      </c>
      <c r="R9" s="17">
        <v>5.7709555835585798E-2</v>
      </c>
      <c r="S9" s="17">
        <v>5.0629494777161402E-2</v>
      </c>
      <c r="T9" s="17">
        <v>9.9555954498282903E-2</v>
      </c>
      <c r="U9" s="17">
        <v>4.65840527752081E-2</v>
      </c>
      <c r="V9" s="17">
        <v>1.6394437972321499E-2</v>
      </c>
      <c r="W9" s="17">
        <v>3.1389089530717403E-2</v>
      </c>
      <c r="X9" s="17">
        <v>1.6361141617944799E-2</v>
      </c>
      <c r="Y9" s="17">
        <v>6.3918460747703798E-2</v>
      </c>
      <c r="Z9" s="17"/>
      <c r="AA9" s="17">
        <v>6.9478499177961395E-2</v>
      </c>
      <c r="AB9" s="17">
        <v>4.43523891861679E-2</v>
      </c>
      <c r="AC9" s="17">
        <v>4.9131125593505201E-2</v>
      </c>
      <c r="AD9" s="17">
        <v>5.2286735742288801E-2</v>
      </c>
      <c r="AE9" s="17">
        <v>0.16057118548432001</v>
      </c>
      <c r="AF9" s="17"/>
      <c r="AG9" s="17">
        <v>6.3292556502634698E-2</v>
      </c>
      <c r="AH9" s="17">
        <v>4.9505902247004803E-2</v>
      </c>
      <c r="AI9" s="17"/>
      <c r="AJ9" s="17">
        <v>4.7366442029528499E-2</v>
      </c>
      <c r="AK9" s="17">
        <v>3.8961377069659901E-2</v>
      </c>
      <c r="AL9" s="17">
        <v>6.8712301007169296E-2</v>
      </c>
      <c r="AM9" s="17">
        <v>7.2743346212386095E-2</v>
      </c>
      <c r="AN9" s="17"/>
      <c r="AO9" s="17">
        <v>5.2618550167977701E-2</v>
      </c>
      <c r="AP9" s="17">
        <v>4.8058986154656001E-2</v>
      </c>
      <c r="AQ9" s="17">
        <v>6.3388506996103502E-2</v>
      </c>
      <c r="AR9" s="17"/>
      <c r="AS9" s="17">
        <v>3.8253755732403701E-2</v>
      </c>
      <c r="AT9" s="17">
        <v>6.0085284108311501E-2</v>
      </c>
      <c r="AU9" s="17">
        <v>6.6953921561185806E-2</v>
      </c>
      <c r="AV9" s="17">
        <v>0.14978385654069701</v>
      </c>
      <c r="AW9" s="17">
        <v>8.4309171453221698E-2</v>
      </c>
      <c r="AX9" s="17"/>
      <c r="AY9" s="17">
        <v>1.6074020704233999E-2</v>
      </c>
      <c r="AZ9" s="17">
        <v>6.7830535103772294E-2</v>
      </c>
      <c r="BA9" s="17">
        <v>3.8757629547514501E-2</v>
      </c>
    </row>
    <row r="10" spans="2:53" x14ac:dyDescent="0.35">
      <c r="B10" s="18" t="s">
        <v>127</v>
      </c>
      <c r="C10" s="17">
        <v>0.13923381366982701</v>
      </c>
      <c r="D10" s="17">
        <v>0.13590204900370501</v>
      </c>
      <c r="E10" s="17">
        <v>0.142562296225028</v>
      </c>
      <c r="F10" s="17"/>
      <c r="G10" s="17">
        <v>0.173381127434722</v>
      </c>
      <c r="H10" s="17">
        <v>0.114882075970623</v>
      </c>
      <c r="I10" s="17">
        <v>0.146206860792194</v>
      </c>
      <c r="J10" s="17">
        <v>0.180833231330225</v>
      </c>
      <c r="K10" s="17"/>
      <c r="L10" s="17">
        <v>0.13531666067541301</v>
      </c>
      <c r="M10" s="17">
        <v>0.16529695345557499</v>
      </c>
      <c r="N10" s="17">
        <v>0.11133293321394</v>
      </c>
      <c r="O10" s="17">
        <v>0.14146838358247699</v>
      </c>
      <c r="P10" s="17"/>
      <c r="Q10" s="17">
        <v>0.112291739897271</v>
      </c>
      <c r="R10" s="17">
        <v>0.12167227347652999</v>
      </c>
      <c r="S10" s="17">
        <v>0.11437133095005</v>
      </c>
      <c r="T10" s="17">
        <v>0.18455195299928401</v>
      </c>
      <c r="U10" s="17">
        <v>0.13013307447848499</v>
      </c>
      <c r="V10" s="17">
        <v>0.15721849030232601</v>
      </c>
      <c r="W10" s="17">
        <v>0.155913622098029</v>
      </c>
      <c r="X10" s="17">
        <v>0.142788606553886</v>
      </c>
      <c r="Y10" s="17">
        <v>0.152655309861644</v>
      </c>
      <c r="Z10" s="17"/>
      <c r="AA10" s="17">
        <v>0.14150695198680199</v>
      </c>
      <c r="AB10" s="17">
        <v>0.15567372078589101</v>
      </c>
      <c r="AC10" s="17">
        <v>0.125340777044222</v>
      </c>
      <c r="AD10" s="17">
        <v>0.12800854759254099</v>
      </c>
      <c r="AE10" s="17">
        <v>0.167947190434693</v>
      </c>
      <c r="AF10" s="17"/>
      <c r="AG10" s="17">
        <v>0.13655125903978901</v>
      </c>
      <c r="AH10" s="17">
        <v>0.14216618158858799</v>
      </c>
      <c r="AI10" s="17"/>
      <c r="AJ10" s="17">
        <v>9.8470659952370199E-2</v>
      </c>
      <c r="AK10" s="17">
        <v>0.12778743972894199</v>
      </c>
      <c r="AL10" s="17">
        <v>0.16514236357533099</v>
      </c>
      <c r="AM10" s="17">
        <v>0.163862604124036</v>
      </c>
      <c r="AN10" s="17"/>
      <c r="AO10" s="17">
        <v>8.6178769508790304E-2</v>
      </c>
      <c r="AP10" s="17">
        <v>0.16190996259401599</v>
      </c>
      <c r="AQ10" s="17">
        <v>0.153885155663816</v>
      </c>
      <c r="AR10" s="17"/>
      <c r="AS10" s="17">
        <v>0.15271534490587799</v>
      </c>
      <c r="AT10" s="17">
        <v>0.15603670583430701</v>
      </c>
      <c r="AU10" s="17">
        <v>0.100454412008007</v>
      </c>
      <c r="AV10" s="17">
        <v>0</v>
      </c>
      <c r="AW10" s="17">
        <v>0.11727433759842</v>
      </c>
      <c r="AX10" s="17"/>
      <c r="AY10" s="17">
        <v>0.13873608588153</v>
      </c>
      <c r="AZ10" s="17">
        <v>0.147421073449477</v>
      </c>
      <c r="BA10" s="17">
        <v>0.105350452040986</v>
      </c>
    </row>
    <row r="11" spans="2:53" x14ac:dyDescent="0.35">
      <c r="B11" s="18" t="s">
        <v>128</v>
      </c>
      <c r="C11" s="17">
        <v>0.31993912927246698</v>
      </c>
      <c r="D11" s="17">
        <v>0.35948127746910502</v>
      </c>
      <c r="E11" s="17">
        <v>0.28043593392198402</v>
      </c>
      <c r="F11" s="17"/>
      <c r="G11" s="17">
        <v>0.24565770797674599</v>
      </c>
      <c r="H11" s="17">
        <v>0.364346180947345</v>
      </c>
      <c r="I11" s="17">
        <v>0.30347911686256002</v>
      </c>
      <c r="J11" s="17">
        <v>0.269287241215586</v>
      </c>
      <c r="K11" s="17"/>
      <c r="L11" s="17">
        <v>0.32748338016436801</v>
      </c>
      <c r="M11" s="17">
        <v>0.32165788945637702</v>
      </c>
      <c r="N11" s="17">
        <v>0.33176731239955698</v>
      </c>
      <c r="O11" s="17">
        <v>0.30087478308319898</v>
      </c>
      <c r="P11" s="17"/>
      <c r="Q11" s="17">
        <v>0.28018690919347899</v>
      </c>
      <c r="R11" s="17">
        <v>0.30407879904284502</v>
      </c>
      <c r="S11" s="17">
        <v>0.335705987252368</v>
      </c>
      <c r="T11" s="17">
        <v>0.26979733889556401</v>
      </c>
      <c r="U11" s="17">
        <v>0.38564486290125599</v>
      </c>
      <c r="V11" s="17">
        <v>0.37999935650956701</v>
      </c>
      <c r="W11" s="17">
        <v>0.32868377762511303</v>
      </c>
      <c r="X11" s="17">
        <v>0.22679871619538899</v>
      </c>
      <c r="Y11" s="17">
        <v>0.35775296985258698</v>
      </c>
      <c r="Z11" s="17"/>
      <c r="AA11" s="17">
        <v>0.341283997093006</v>
      </c>
      <c r="AB11" s="17">
        <v>0.32814215455782098</v>
      </c>
      <c r="AC11" s="17">
        <v>0.32016209100460302</v>
      </c>
      <c r="AD11" s="17">
        <v>0.30215189442142798</v>
      </c>
      <c r="AE11" s="17">
        <v>0.19470847356787399</v>
      </c>
      <c r="AF11" s="17"/>
      <c r="AG11" s="17">
        <v>0.304774700590842</v>
      </c>
      <c r="AH11" s="17">
        <v>0.33651574757295</v>
      </c>
      <c r="AI11" s="17"/>
      <c r="AJ11" s="17">
        <v>0.346778685657881</v>
      </c>
      <c r="AK11" s="17">
        <v>0.30678306565853702</v>
      </c>
      <c r="AL11" s="17">
        <v>0.31726341484982801</v>
      </c>
      <c r="AM11" s="17">
        <v>0.31248049796761501</v>
      </c>
      <c r="AN11" s="17"/>
      <c r="AO11" s="17">
        <v>0.305194521846054</v>
      </c>
      <c r="AP11" s="17">
        <v>0.30995547101159199</v>
      </c>
      <c r="AQ11" s="17">
        <v>0.33159362279023002</v>
      </c>
      <c r="AR11" s="17"/>
      <c r="AS11" s="17">
        <v>0.33033269081560601</v>
      </c>
      <c r="AT11" s="17">
        <v>0.290218306192012</v>
      </c>
      <c r="AU11" s="17">
        <v>0.28882991227279597</v>
      </c>
      <c r="AV11" s="17">
        <v>0.54339695338106297</v>
      </c>
      <c r="AW11" s="17">
        <v>0.35835863896910303</v>
      </c>
      <c r="AX11" s="17"/>
      <c r="AY11" s="17">
        <v>0.30257080503309702</v>
      </c>
      <c r="AZ11" s="17">
        <v>0.32940091116901898</v>
      </c>
      <c r="BA11" s="17">
        <v>0.290752550543526</v>
      </c>
    </row>
    <row r="12" spans="2:53" x14ac:dyDescent="0.35">
      <c r="B12" s="18" t="s">
        <v>129</v>
      </c>
      <c r="C12" s="17">
        <v>0.28265699098341401</v>
      </c>
      <c r="D12" s="17">
        <v>0.26997458705227401</v>
      </c>
      <c r="E12" s="17">
        <v>0.295326901518223</v>
      </c>
      <c r="F12" s="17"/>
      <c r="G12" s="17">
        <v>0.28598496799863199</v>
      </c>
      <c r="H12" s="17">
        <v>0.273204324131188</v>
      </c>
      <c r="I12" s="17">
        <v>0.308520296485367</v>
      </c>
      <c r="J12" s="17">
        <v>0.23804620398155901</v>
      </c>
      <c r="K12" s="17"/>
      <c r="L12" s="17">
        <v>0.30503396565630903</v>
      </c>
      <c r="M12" s="17">
        <v>0.265440567746212</v>
      </c>
      <c r="N12" s="17">
        <v>0.29209343550632899</v>
      </c>
      <c r="O12" s="17">
        <v>0.265221495287147</v>
      </c>
      <c r="P12" s="17"/>
      <c r="Q12" s="17">
        <v>0.266513446794505</v>
      </c>
      <c r="R12" s="17">
        <v>0.29130655935181698</v>
      </c>
      <c r="S12" s="17">
        <v>0.271805317152021</v>
      </c>
      <c r="T12" s="17">
        <v>0.25245743841906898</v>
      </c>
      <c r="U12" s="17">
        <v>0.25277121208210701</v>
      </c>
      <c r="V12" s="17">
        <v>0.28489820861172399</v>
      </c>
      <c r="W12" s="17">
        <v>0.270595765203264</v>
      </c>
      <c r="X12" s="17">
        <v>0.39659532198480102</v>
      </c>
      <c r="Y12" s="17">
        <v>0.30966348791142001</v>
      </c>
      <c r="Z12" s="17"/>
      <c r="AA12" s="17">
        <v>0.25131120796720502</v>
      </c>
      <c r="AB12" s="17">
        <v>0.27396454190607999</v>
      </c>
      <c r="AC12" s="17">
        <v>0.29516756052332299</v>
      </c>
      <c r="AD12" s="17">
        <v>0.31371197461259798</v>
      </c>
      <c r="AE12" s="17">
        <v>0.29114748502135201</v>
      </c>
      <c r="AF12" s="17"/>
      <c r="AG12" s="17">
        <v>0.29950461009492402</v>
      </c>
      <c r="AH12" s="17">
        <v>0.26424043490030802</v>
      </c>
      <c r="AI12" s="17"/>
      <c r="AJ12" s="17">
        <v>0.26281750123446301</v>
      </c>
      <c r="AK12" s="17">
        <v>0.30592607798007099</v>
      </c>
      <c r="AL12" s="17">
        <v>0.25784544766927497</v>
      </c>
      <c r="AM12" s="17">
        <v>0.29806737357586599</v>
      </c>
      <c r="AN12" s="17"/>
      <c r="AO12" s="17">
        <v>0.28376363065056898</v>
      </c>
      <c r="AP12" s="17">
        <v>0.29325665641469001</v>
      </c>
      <c r="AQ12" s="17">
        <v>0.27771719770880299</v>
      </c>
      <c r="AR12" s="17"/>
      <c r="AS12" s="17">
        <v>0.30315324207614802</v>
      </c>
      <c r="AT12" s="17">
        <v>0.28088081465270998</v>
      </c>
      <c r="AU12" s="17">
        <v>0.30512533561877597</v>
      </c>
      <c r="AV12" s="17">
        <v>0</v>
      </c>
      <c r="AW12" s="17">
        <v>0.25774689048264998</v>
      </c>
      <c r="AX12" s="17"/>
      <c r="AY12" s="17">
        <v>0.327420695642824</v>
      </c>
      <c r="AZ12" s="17">
        <v>0.27403029232548798</v>
      </c>
      <c r="BA12" s="17">
        <v>0.37192907035490702</v>
      </c>
    </row>
    <row r="13" spans="2:53" x14ac:dyDescent="0.35">
      <c r="B13" s="18" t="s">
        <v>130</v>
      </c>
      <c r="C13" s="17">
        <v>0.12884678674442501</v>
      </c>
      <c r="D13" s="17">
        <v>0.121632209584262</v>
      </c>
      <c r="E13" s="17">
        <v>0.136054256847257</v>
      </c>
      <c r="F13" s="17"/>
      <c r="G13" s="17">
        <v>0.17135767425783299</v>
      </c>
      <c r="H13" s="17">
        <v>0.121094743419387</v>
      </c>
      <c r="I13" s="17">
        <v>0.11924233161353499</v>
      </c>
      <c r="J13" s="17">
        <v>0.143094518934436</v>
      </c>
      <c r="K13" s="17"/>
      <c r="L13" s="17">
        <v>0.137958601383421</v>
      </c>
      <c r="M13" s="17">
        <v>0.10969793535434499</v>
      </c>
      <c r="N13" s="17">
        <v>0.123775788462722</v>
      </c>
      <c r="O13" s="17">
        <v>0.14389869801486899</v>
      </c>
      <c r="P13" s="17"/>
      <c r="Q13" s="17">
        <v>0.166991404001189</v>
      </c>
      <c r="R13" s="17">
        <v>0.14538547415057901</v>
      </c>
      <c r="S13" s="17">
        <v>0.14441002971623501</v>
      </c>
      <c r="T13" s="17">
        <v>9.9474753556531903E-2</v>
      </c>
      <c r="U13" s="17">
        <v>0.147883830570889</v>
      </c>
      <c r="V13" s="17">
        <v>0.121574196197304</v>
      </c>
      <c r="W13" s="17">
        <v>0.135645560234919</v>
      </c>
      <c r="X13" s="17">
        <v>8.2557463331294698E-2</v>
      </c>
      <c r="Y13" s="17">
        <v>7.8937972939428405E-2</v>
      </c>
      <c r="Z13" s="17"/>
      <c r="AA13" s="17">
        <v>9.7430623920425397E-2</v>
      </c>
      <c r="AB13" s="17">
        <v>0.121155078066515</v>
      </c>
      <c r="AC13" s="17">
        <v>0.14714376605378601</v>
      </c>
      <c r="AD13" s="17">
        <v>0.171328158004176</v>
      </c>
      <c r="AE13" s="17">
        <v>0.18562566549176099</v>
      </c>
      <c r="AF13" s="17"/>
      <c r="AG13" s="17">
        <v>0.120844170779077</v>
      </c>
      <c r="AH13" s="17">
        <v>0.137594647481417</v>
      </c>
      <c r="AI13" s="17"/>
      <c r="AJ13" s="17">
        <v>0.138788390168818</v>
      </c>
      <c r="AK13" s="17">
        <v>0.14099075871665401</v>
      </c>
      <c r="AL13" s="17">
        <v>0.117586508220963</v>
      </c>
      <c r="AM13" s="17">
        <v>0.11747949389984701</v>
      </c>
      <c r="AN13" s="17"/>
      <c r="AO13" s="17">
        <v>0.18397677002384999</v>
      </c>
      <c r="AP13" s="17">
        <v>0.118829394275759</v>
      </c>
      <c r="AQ13" s="17">
        <v>0.106848111502402</v>
      </c>
      <c r="AR13" s="17"/>
      <c r="AS13" s="17">
        <v>0.131835406162533</v>
      </c>
      <c r="AT13" s="17">
        <v>0.14232099226671899</v>
      </c>
      <c r="AU13" s="17">
        <v>0.17817268442240899</v>
      </c>
      <c r="AV13" s="17">
        <v>0.16133873925718001</v>
      </c>
      <c r="AW13" s="17">
        <v>7.1486097828979495E-2</v>
      </c>
      <c r="AX13" s="17"/>
      <c r="AY13" s="17">
        <v>0.17275183588886001</v>
      </c>
      <c r="AZ13" s="17">
        <v>0.1139405321647</v>
      </c>
      <c r="BA13" s="17">
        <v>0.146938640512325</v>
      </c>
    </row>
    <row r="14" spans="2:53" x14ac:dyDescent="0.35">
      <c r="B14" s="18" t="s">
        <v>114</v>
      </c>
      <c r="C14" s="19">
        <v>7.2617359220655597E-2</v>
      </c>
      <c r="D14" s="19">
        <v>5.9167781951957599E-2</v>
      </c>
      <c r="E14" s="19">
        <v>8.6053687352974098E-2</v>
      </c>
      <c r="F14" s="19"/>
      <c r="G14" s="19">
        <v>6.8032684956828002E-2</v>
      </c>
      <c r="H14" s="19">
        <v>6.9908251591206894E-2</v>
      </c>
      <c r="I14" s="19">
        <v>6.1976855242600597E-2</v>
      </c>
      <c r="J14" s="19">
        <v>0.122199841974271</v>
      </c>
      <c r="K14" s="19"/>
      <c r="L14" s="19">
        <v>4.1482271493000301E-2</v>
      </c>
      <c r="M14" s="19">
        <v>8.0624460516012297E-2</v>
      </c>
      <c r="N14" s="19">
        <v>8.7749143196084803E-2</v>
      </c>
      <c r="O14" s="19">
        <v>8.4890368157857193E-2</v>
      </c>
      <c r="P14" s="19"/>
      <c r="Q14" s="19">
        <v>9.1065915271318895E-2</v>
      </c>
      <c r="R14" s="19">
        <v>7.98473381426444E-2</v>
      </c>
      <c r="S14" s="19">
        <v>8.3077840152164198E-2</v>
      </c>
      <c r="T14" s="19">
        <v>9.4162561631269001E-2</v>
      </c>
      <c r="U14" s="19">
        <v>3.6982967192054898E-2</v>
      </c>
      <c r="V14" s="19">
        <v>3.9915310406755902E-2</v>
      </c>
      <c r="W14" s="19">
        <v>7.7772185307956695E-2</v>
      </c>
      <c r="X14" s="19">
        <v>0.134898750316684</v>
      </c>
      <c r="Y14" s="19">
        <v>3.7071798687216502E-2</v>
      </c>
      <c r="Z14" s="19"/>
      <c r="AA14" s="19">
        <v>9.8988719854600393E-2</v>
      </c>
      <c r="AB14" s="19">
        <v>7.6712115497524505E-2</v>
      </c>
      <c r="AC14" s="19">
        <v>6.3054679780560396E-2</v>
      </c>
      <c r="AD14" s="19">
        <v>3.2512689626967801E-2</v>
      </c>
      <c r="AE14" s="19">
        <v>0</v>
      </c>
      <c r="AF14" s="19"/>
      <c r="AG14" s="19">
        <v>7.50327029927325E-2</v>
      </c>
      <c r="AH14" s="19">
        <v>6.9977086209732295E-2</v>
      </c>
      <c r="AI14" s="19"/>
      <c r="AJ14" s="19">
        <v>0.105778320956939</v>
      </c>
      <c r="AK14" s="19">
        <v>7.95512808461354E-2</v>
      </c>
      <c r="AL14" s="19">
        <v>7.3449964677432797E-2</v>
      </c>
      <c r="AM14" s="19">
        <v>3.5366684220249599E-2</v>
      </c>
      <c r="AN14" s="19"/>
      <c r="AO14" s="19">
        <v>8.8267757802759902E-2</v>
      </c>
      <c r="AP14" s="19">
        <v>6.7989529549287303E-2</v>
      </c>
      <c r="AQ14" s="19">
        <v>6.6567405338645996E-2</v>
      </c>
      <c r="AR14" s="19"/>
      <c r="AS14" s="19">
        <v>4.3709560307430798E-2</v>
      </c>
      <c r="AT14" s="19">
        <v>7.0457896945940304E-2</v>
      </c>
      <c r="AU14" s="19">
        <v>6.0463734116826998E-2</v>
      </c>
      <c r="AV14" s="19">
        <v>0.14548045082106001</v>
      </c>
      <c r="AW14" s="19">
        <v>0.11082486366762501</v>
      </c>
      <c r="AX14" s="19"/>
      <c r="AY14" s="19">
        <v>4.2446556849454101E-2</v>
      </c>
      <c r="AZ14" s="19">
        <v>6.7376655787543899E-2</v>
      </c>
      <c r="BA14" s="19">
        <v>4.62716570007419E-2</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9.9633847672918802E-2</v>
      </c>
      <c r="D9" s="17">
        <v>9.5690225930052497E-2</v>
      </c>
      <c r="E9" s="17">
        <v>0.103573584566376</v>
      </c>
      <c r="F9" s="17"/>
      <c r="G9" s="17">
        <v>0.11190695066669699</v>
      </c>
      <c r="H9" s="17">
        <v>0.102394828080336</v>
      </c>
      <c r="I9" s="17">
        <v>0.103402188731007</v>
      </c>
      <c r="J9" s="17">
        <v>6.2507948186132797E-2</v>
      </c>
      <c r="K9" s="17"/>
      <c r="L9" s="17">
        <v>0.100997163562676</v>
      </c>
      <c r="M9" s="17">
        <v>0.102406563366083</v>
      </c>
      <c r="N9" s="17">
        <v>7.4935825184485702E-2</v>
      </c>
      <c r="O9" s="17">
        <v>0.117410637371603</v>
      </c>
      <c r="P9" s="17"/>
      <c r="Q9" s="17">
        <v>0.113289302291641</v>
      </c>
      <c r="R9" s="17">
        <v>0.10374810765699501</v>
      </c>
      <c r="S9" s="17">
        <v>0.13505616043337401</v>
      </c>
      <c r="T9" s="17">
        <v>0.132155296589585</v>
      </c>
      <c r="U9" s="17">
        <v>0.143074221361944</v>
      </c>
      <c r="V9" s="17">
        <v>5.7015673466971298E-2</v>
      </c>
      <c r="W9" s="17">
        <v>5.0296411346237101E-2</v>
      </c>
      <c r="X9" s="17">
        <v>5.5060794699815598E-2</v>
      </c>
      <c r="Y9" s="17">
        <v>8.4240726888580197E-2</v>
      </c>
      <c r="Z9" s="17"/>
      <c r="AA9" s="17">
        <v>0.124612179318296</v>
      </c>
      <c r="AB9" s="17">
        <v>9.3749624405418799E-2</v>
      </c>
      <c r="AC9" s="17">
        <v>7.0122266380621495E-2</v>
      </c>
      <c r="AD9" s="17">
        <v>7.6261569222653897E-2</v>
      </c>
      <c r="AE9" s="17">
        <v>9.38179605111749E-2</v>
      </c>
      <c r="AF9" s="17"/>
      <c r="AG9" s="17">
        <v>0.11267814092032399</v>
      </c>
      <c r="AH9" s="17">
        <v>8.5374802726253099E-2</v>
      </c>
      <c r="AI9" s="17"/>
      <c r="AJ9" s="17">
        <v>8.4633646940603893E-2</v>
      </c>
      <c r="AK9" s="17">
        <v>9.1750547345041997E-2</v>
      </c>
      <c r="AL9" s="17">
        <v>9.8733060161349806E-2</v>
      </c>
      <c r="AM9" s="17">
        <v>0.121932380323184</v>
      </c>
      <c r="AN9" s="17"/>
      <c r="AO9" s="17">
        <v>9.4564361164199695E-2</v>
      </c>
      <c r="AP9" s="17">
        <v>0.13188741558320399</v>
      </c>
      <c r="AQ9" s="17">
        <v>8.9760157762357198E-2</v>
      </c>
      <c r="AR9" s="17"/>
      <c r="AS9" s="17">
        <v>7.8315450563433003E-2</v>
      </c>
      <c r="AT9" s="17">
        <v>0.11403790103195199</v>
      </c>
      <c r="AU9" s="17">
        <v>0.106731002367835</v>
      </c>
      <c r="AV9" s="17">
        <v>0.27206778520562502</v>
      </c>
      <c r="AW9" s="17">
        <v>0.119478892680319</v>
      </c>
      <c r="AX9" s="17"/>
      <c r="AY9" s="17">
        <v>5.0467689806252998E-2</v>
      </c>
      <c r="AZ9" s="17">
        <v>0.111270715687478</v>
      </c>
      <c r="BA9" s="17">
        <v>9.4443571532090001E-2</v>
      </c>
    </row>
    <row r="10" spans="2:53" x14ac:dyDescent="0.35">
      <c r="B10" s="18" t="s">
        <v>127</v>
      </c>
      <c r="C10" s="17">
        <v>0.20095015310047201</v>
      </c>
      <c r="D10" s="17">
        <v>0.17602632031722901</v>
      </c>
      <c r="E10" s="17">
        <v>0.22584943349421899</v>
      </c>
      <c r="F10" s="17"/>
      <c r="G10" s="17">
        <v>0.19728189883227201</v>
      </c>
      <c r="H10" s="17">
        <v>0.20963567504840799</v>
      </c>
      <c r="I10" s="17">
        <v>0.18327027254869099</v>
      </c>
      <c r="J10" s="17">
        <v>0.22371876299104501</v>
      </c>
      <c r="K10" s="17"/>
      <c r="L10" s="17">
        <v>0.190380121825142</v>
      </c>
      <c r="M10" s="17">
        <v>0.18778802425167601</v>
      </c>
      <c r="N10" s="17">
        <v>0.213518151968493</v>
      </c>
      <c r="O10" s="17">
        <v>0.21579836248911799</v>
      </c>
      <c r="P10" s="17"/>
      <c r="Q10" s="17">
        <v>0.13393009894364999</v>
      </c>
      <c r="R10" s="17">
        <v>0.20638427442166399</v>
      </c>
      <c r="S10" s="17">
        <v>0.17519069400319201</v>
      </c>
      <c r="T10" s="17">
        <v>0.16100817444156701</v>
      </c>
      <c r="U10" s="17">
        <v>0.25099108377666002</v>
      </c>
      <c r="V10" s="17">
        <v>0.186621997416898</v>
      </c>
      <c r="W10" s="17">
        <v>0.298436789356403</v>
      </c>
      <c r="X10" s="17">
        <v>0.15640979501156899</v>
      </c>
      <c r="Y10" s="17">
        <v>0.260601735975242</v>
      </c>
      <c r="Z10" s="17"/>
      <c r="AA10" s="17">
        <v>0.237442219818957</v>
      </c>
      <c r="AB10" s="17">
        <v>0.213246025403587</v>
      </c>
      <c r="AC10" s="17">
        <v>0.18877539545358099</v>
      </c>
      <c r="AD10" s="17">
        <v>0.181044711442467</v>
      </c>
      <c r="AE10" s="17">
        <v>0.29801292433204102</v>
      </c>
      <c r="AF10" s="17"/>
      <c r="AG10" s="17">
        <v>0.188498965854524</v>
      </c>
      <c r="AH10" s="17">
        <v>0.21456085896333099</v>
      </c>
      <c r="AI10" s="17"/>
      <c r="AJ10" s="17">
        <v>0.166093329965217</v>
      </c>
      <c r="AK10" s="17">
        <v>0.20651849420530899</v>
      </c>
      <c r="AL10" s="17">
        <v>0.19231682043461101</v>
      </c>
      <c r="AM10" s="17">
        <v>0.23360443540013801</v>
      </c>
      <c r="AN10" s="17"/>
      <c r="AO10" s="17">
        <v>0.141469229161127</v>
      </c>
      <c r="AP10" s="17">
        <v>0.25481554505137999</v>
      </c>
      <c r="AQ10" s="17">
        <v>0.20621998536667699</v>
      </c>
      <c r="AR10" s="17"/>
      <c r="AS10" s="17">
        <v>0.218117526742272</v>
      </c>
      <c r="AT10" s="17">
        <v>0.19805952745904701</v>
      </c>
      <c r="AU10" s="17">
        <v>0.20283835143234699</v>
      </c>
      <c r="AV10" s="17">
        <v>7.4172802361419501E-2</v>
      </c>
      <c r="AW10" s="17">
        <v>0.19254565821533001</v>
      </c>
      <c r="AX10" s="17"/>
      <c r="AY10" s="17">
        <v>0.166168149850874</v>
      </c>
      <c r="AZ10" s="17">
        <v>0.21385553464145299</v>
      </c>
      <c r="BA10" s="17">
        <v>0.15722301746692899</v>
      </c>
    </row>
    <row r="11" spans="2:53" x14ac:dyDescent="0.35">
      <c r="B11" s="18" t="s">
        <v>128</v>
      </c>
      <c r="C11" s="17">
        <v>0.29586108869731798</v>
      </c>
      <c r="D11" s="17">
        <v>0.32275664183441799</v>
      </c>
      <c r="E11" s="17">
        <v>0.26899203028524998</v>
      </c>
      <c r="F11" s="17"/>
      <c r="G11" s="17">
        <v>0.22282216009001199</v>
      </c>
      <c r="H11" s="17">
        <v>0.30340201275379203</v>
      </c>
      <c r="I11" s="17">
        <v>0.323750700836829</v>
      </c>
      <c r="J11" s="17">
        <v>0.26015293444485099</v>
      </c>
      <c r="K11" s="17"/>
      <c r="L11" s="17">
        <v>0.32358867758921001</v>
      </c>
      <c r="M11" s="17">
        <v>0.30590751753960899</v>
      </c>
      <c r="N11" s="17">
        <v>0.31098680790574501</v>
      </c>
      <c r="O11" s="17">
        <v>0.24333981814946701</v>
      </c>
      <c r="P11" s="17"/>
      <c r="Q11" s="17">
        <v>0.29618119738322901</v>
      </c>
      <c r="R11" s="17">
        <v>0.33187971078640099</v>
      </c>
      <c r="S11" s="17">
        <v>0.30041329311196202</v>
      </c>
      <c r="T11" s="17">
        <v>0.30012664421914398</v>
      </c>
      <c r="U11" s="17">
        <v>0.26414364979598098</v>
      </c>
      <c r="V11" s="17">
        <v>0.34224429622945401</v>
      </c>
      <c r="W11" s="17">
        <v>0.197104492596472</v>
      </c>
      <c r="X11" s="17">
        <v>0.31280265437124699</v>
      </c>
      <c r="Y11" s="17">
        <v>0.29269256331508597</v>
      </c>
      <c r="Z11" s="17"/>
      <c r="AA11" s="17">
        <v>0.22950957887015599</v>
      </c>
      <c r="AB11" s="17">
        <v>0.3147830054472</v>
      </c>
      <c r="AC11" s="17">
        <v>0.33435988003286099</v>
      </c>
      <c r="AD11" s="17">
        <v>0.31668208001709303</v>
      </c>
      <c r="AE11" s="17">
        <v>0.22939139444963499</v>
      </c>
      <c r="AF11" s="17"/>
      <c r="AG11" s="17">
        <v>0.31174526290134402</v>
      </c>
      <c r="AH11" s="17">
        <v>0.27849769846834399</v>
      </c>
      <c r="AI11" s="17"/>
      <c r="AJ11" s="17">
        <v>0.27264935405941199</v>
      </c>
      <c r="AK11" s="17">
        <v>0.26688945003881898</v>
      </c>
      <c r="AL11" s="17">
        <v>0.32438975907360201</v>
      </c>
      <c r="AM11" s="17">
        <v>0.32103605518535799</v>
      </c>
      <c r="AN11" s="17"/>
      <c r="AO11" s="17">
        <v>0.238909027635406</v>
      </c>
      <c r="AP11" s="17">
        <v>0.25191878092669601</v>
      </c>
      <c r="AQ11" s="17">
        <v>0.34387504341859698</v>
      </c>
      <c r="AR11" s="17"/>
      <c r="AS11" s="17">
        <v>0.33479948430168599</v>
      </c>
      <c r="AT11" s="17">
        <v>0.24371630006702799</v>
      </c>
      <c r="AU11" s="17">
        <v>0.34994532660031302</v>
      </c>
      <c r="AV11" s="17">
        <v>0.346940222354716</v>
      </c>
      <c r="AW11" s="17">
        <v>0.30020902154294998</v>
      </c>
      <c r="AX11" s="17"/>
      <c r="AY11" s="17">
        <v>0.34699619099548601</v>
      </c>
      <c r="AZ11" s="17">
        <v>0.28663575866841601</v>
      </c>
      <c r="BA11" s="17">
        <v>0.33971915968490701</v>
      </c>
    </row>
    <row r="12" spans="2:53" x14ac:dyDescent="0.35">
      <c r="B12" s="18" t="s">
        <v>129</v>
      </c>
      <c r="C12" s="17">
        <v>0.17897419427278199</v>
      </c>
      <c r="D12" s="17">
        <v>0.180848044904976</v>
      </c>
      <c r="E12" s="17">
        <v>0.17710218956496801</v>
      </c>
      <c r="F12" s="17"/>
      <c r="G12" s="17">
        <v>0.24908858111068199</v>
      </c>
      <c r="H12" s="17">
        <v>0.166730514281722</v>
      </c>
      <c r="I12" s="17">
        <v>0.16160041922093599</v>
      </c>
      <c r="J12" s="17">
        <v>0.20497094833033599</v>
      </c>
      <c r="K12" s="17"/>
      <c r="L12" s="17">
        <v>0.180666094537035</v>
      </c>
      <c r="M12" s="17">
        <v>0.16934163739032301</v>
      </c>
      <c r="N12" s="17">
        <v>0.196442609609112</v>
      </c>
      <c r="O12" s="17">
        <v>0.16850849242626501</v>
      </c>
      <c r="P12" s="17"/>
      <c r="Q12" s="17">
        <v>0.145182832358877</v>
      </c>
      <c r="R12" s="17">
        <v>0.183337224302285</v>
      </c>
      <c r="S12" s="17">
        <v>0.16716638183283899</v>
      </c>
      <c r="T12" s="17">
        <v>0.195049278772293</v>
      </c>
      <c r="U12" s="17">
        <v>0.17003160955544999</v>
      </c>
      <c r="V12" s="17">
        <v>0.21186388205248899</v>
      </c>
      <c r="W12" s="17">
        <v>0.19224555153452999</v>
      </c>
      <c r="X12" s="17">
        <v>0.203663881944355</v>
      </c>
      <c r="Y12" s="17">
        <v>0.17209966958808301</v>
      </c>
      <c r="Z12" s="17"/>
      <c r="AA12" s="17">
        <v>0.15125372718038299</v>
      </c>
      <c r="AB12" s="17">
        <v>0.157695905679298</v>
      </c>
      <c r="AC12" s="17">
        <v>0.18482287029809</v>
      </c>
      <c r="AD12" s="17">
        <v>0.26543686397881</v>
      </c>
      <c r="AE12" s="17">
        <v>0.13017995454783901</v>
      </c>
      <c r="AF12" s="17"/>
      <c r="AG12" s="17">
        <v>0.16863144212892101</v>
      </c>
      <c r="AH12" s="17">
        <v>0.19028011670908301</v>
      </c>
      <c r="AI12" s="17"/>
      <c r="AJ12" s="17">
        <v>0.15050346823292199</v>
      </c>
      <c r="AK12" s="17">
        <v>0.196374457625663</v>
      </c>
      <c r="AL12" s="17">
        <v>0.172175904978568</v>
      </c>
      <c r="AM12" s="17">
        <v>0.19194293421339001</v>
      </c>
      <c r="AN12" s="17"/>
      <c r="AO12" s="17">
        <v>0.21390501004082299</v>
      </c>
      <c r="AP12" s="17">
        <v>0.150639325472047</v>
      </c>
      <c r="AQ12" s="17">
        <v>0.175535576399105</v>
      </c>
      <c r="AR12" s="17"/>
      <c r="AS12" s="17">
        <v>0.17371016709798101</v>
      </c>
      <c r="AT12" s="17">
        <v>0.197259538701683</v>
      </c>
      <c r="AU12" s="17">
        <v>0.162358296631604</v>
      </c>
      <c r="AV12" s="17">
        <v>0.16133873925718001</v>
      </c>
      <c r="AW12" s="17">
        <v>0.136917559814035</v>
      </c>
      <c r="AX12" s="17"/>
      <c r="AY12" s="17">
        <v>0.224152358199184</v>
      </c>
      <c r="AZ12" s="17">
        <v>0.172562366756769</v>
      </c>
      <c r="BA12" s="17">
        <v>0.18102336735188801</v>
      </c>
    </row>
    <row r="13" spans="2:53" x14ac:dyDescent="0.35">
      <c r="B13" s="18" t="s">
        <v>130</v>
      </c>
      <c r="C13" s="17">
        <v>6.8757501856216194E-2</v>
      </c>
      <c r="D13" s="17">
        <v>7.1906823732349301E-2</v>
      </c>
      <c r="E13" s="17">
        <v>6.5611282367184706E-2</v>
      </c>
      <c r="F13" s="17"/>
      <c r="G13" s="17">
        <v>7.1841844159004797E-2</v>
      </c>
      <c r="H13" s="17">
        <v>6.9099589516620902E-2</v>
      </c>
      <c r="I13" s="17">
        <v>6.8693575830564499E-2</v>
      </c>
      <c r="J13" s="17">
        <v>6.4040856581510194E-2</v>
      </c>
      <c r="K13" s="17"/>
      <c r="L13" s="17">
        <v>6.4157135382912706E-2</v>
      </c>
      <c r="M13" s="17">
        <v>6.8681322374463005E-2</v>
      </c>
      <c r="N13" s="17">
        <v>7.9656935524565001E-2</v>
      </c>
      <c r="O13" s="17">
        <v>6.4488652687685194E-2</v>
      </c>
      <c r="P13" s="17"/>
      <c r="Q13" s="17">
        <v>0.121606042669896</v>
      </c>
      <c r="R13" s="17">
        <v>5.5579362851420303E-2</v>
      </c>
      <c r="S13" s="17">
        <v>5.3348639616175399E-2</v>
      </c>
      <c r="T13" s="17">
        <v>3.1303763806216398E-2</v>
      </c>
      <c r="U13" s="17">
        <v>6.1584397946389098E-2</v>
      </c>
      <c r="V13" s="17">
        <v>8.1776017942744306E-2</v>
      </c>
      <c r="W13" s="17">
        <v>9.8540695693119101E-2</v>
      </c>
      <c r="X13" s="17">
        <v>3.2899303178425099E-2</v>
      </c>
      <c r="Y13" s="17">
        <v>4.3550973242047701E-2</v>
      </c>
      <c r="Z13" s="17"/>
      <c r="AA13" s="17">
        <v>6.8173102434834501E-2</v>
      </c>
      <c r="AB13" s="17">
        <v>6.9654710096605593E-2</v>
      </c>
      <c r="AC13" s="17">
        <v>5.5411507684385103E-2</v>
      </c>
      <c r="AD13" s="17">
        <v>9.06016669524735E-2</v>
      </c>
      <c r="AE13" s="17">
        <v>0.18562566549176099</v>
      </c>
      <c r="AF13" s="17"/>
      <c r="AG13" s="17">
        <v>7.6862635881984706E-2</v>
      </c>
      <c r="AH13" s="17">
        <v>5.9897576049567303E-2</v>
      </c>
      <c r="AI13" s="17"/>
      <c r="AJ13" s="17">
        <v>5.9220010739540703E-2</v>
      </c>
      <c r="AK13" s="17">
        <v>6.0809788021725403E-2</v>
      </c>
      <c r="AL13" s="17">
        <v>7.6507745023156104E-2</v>
      </c>
      <c r="AM13" s="17">
        <v>7.8526280587097999E-2</v>
      </c>
      <c r="AN13" s="17"/>
      <c r="AO13" s="17">
        <v>7.1855342049489804E-2</v>
      </c>
      <c r="AP13" s="17">
        <v>5.2999481549567802E-2</v>
      </c>
      <c r="AQ13" s="17">
        <v>7.3571037317098797E-2</v>
      </c>
      <c r="AR13" s="17"/>
      <c r="AS13" s="17">
        <v>8.4654854451485101E-2</v>
      </c>
      <c r="AT13" s="17">
        <v>7.4465914008938303E-2</v>
      </c>
      <c r="AU13" s="17">
        <v>4.0960892974256903E-2</v>
      </c>
      <c r="AV13" s="17">
        <v>0</v>
      </c>
      <c r="AW13" s="17">
        <v>6.5258681003211499E-2</v>
      </c>
      <c r="AX13" s="17"/>
      <c r="AY13" s="17">
        <v>9.4739645711943807E-2</v>
      </c>
      <c r="AZ13" s="17">
        <v>6.3632616943334303E-2</v>
      </c>
      <c r="BA13" s="17">
        <v>8.8974608072762307E-2</v>
      </c>
    </row>
    <row r="14" spans="2:53" x14ac:dyDescent="0.35">
      <c r="B14" s="18" t="s">
        <v>114</v>
      </c>
      <c r="C14" s="19">
        <v>0.15582321440029301</v>
      </c>
      <c r="D14" s="19">
        <v>0.15277194328097601</v>
      </c>
      <c r="E14" s="19">
        <v>0.158871479722002</v>
      </c>
      <c r="F14" s="19"/>
      <c r="G14" s="19">
        <v>0.147058565141332</v>
      </c>
      <c r="H14" s="19">
        <v>0.14873738031912101</v>
      </c>
      <c r="I14" s="19">
        <v>0.159282842831972</v>
      </c>
      <c r="J14" s="19">
        <v>0.18460854946612401</v>
      </c>
      <c r="K14" s="19"/>
      <c r="L14" s="19">
        <v>0.140210807103024</v>
      </c>
      <c r="M14" s="19">
        <v>0.16587493507784601</v>
      </c>
      <c r="N14" s="19">
        <v>0.124459669807599</v>
      </c>
      <c r="O14" s="19">
        <v>0.19045403687586099</v>
      </c>
      <c r="P14" s="19"/>
      <c r="Q14" s="19">
        <v>0.18981052635270701</v>
      </c>
      <c r="R14" s="19">
        <v>0.11907131998123301</v>
      </c>
      <c r="S14" s="19">
        <v>0.16882483100245699</v>
      </c>
      <c r="T14" s="19">
        <v>0.18035684217119499</v>
      </c>
      <c r="U14" s="19">
        <v>0.110175037563575</v>
      </c>
      <c r="V14" s="19">
        <v>0.120478132891443</v>
      </c>
      <c r="W14" s="19">
        <v>0.16337605947323899</v>
      </c>
      <c r="X14" s="19">
        <v>0.239163570794589</v>
      </c>
      <c r="Y14" s="19">
        <v>0.146814330990961</v>
      </c>
      <c r="Z14" s="19"/>
      <c r="AA14" s="19">
        <v>0.18900919237737299</v>
      </c>
      <c r="AB14" s="19">
        <v>0.150870728967891</v>
      </c>
      <c r="AC14" s="19">
        <v>0.16650808015046101</v>
      </c>
      <c r="AD14" s="19">
        <v>6.9973108386502295E-2</v>
      </c>
      <c r="AE14" s="19">
        <v>6.2972100667549005E-2</v>
      </c>
      <c r="AF14" s="19"/>
      <c r="AG14" s="19">
        <v>0.14158355231290201</v>
      </c>
      <c r="AH14" s="19">
        <v>0.17138894708342201</v>
      </c>
      <c r="AI14" s="19"/>
      <c r="AJ14" s="19">
        <v>0.26690019006230398</v>
      </c>
      <c r="AK14" s="19">
        <v>0.17765726276344099</v>
      </c>
      <c r="AL14" s="19">
        <v>0.13587671032871201</v>
      </c>
      <c r="AM14" s="19">
        <v>5.29579142908327E-2</v>
      </c>
      <c r="AN14" s="19"/>
      <c r="AO14" s="19">
        <v>0.23929702994895399</v>
      </c>
      <c r="AP14" s="19">
        <v>0.15773945141710499</v>
      </c>
      <c r="AQ14" s="19">
        <v>0.11103819973616499</v>
      </c>
      <c r="AR14" s="19"/>
      <c r="AS14" s="19">
        <v>0.11040251684314301</v>
      </c>
      <c r="AT14" s="19">
        <v>0.17246081873135199</v>
      </c>
      <c r="AU14" s="19">
        <v>0.137166129993644</v>
      </c>
      <c r="AV14" s="19">
        <v>0.14548045082106001</v>
      </c>
      <c r="AW14" s="19">
        <v>0.18559018674415401</v>
      </c>
      <c r="AX14" s="19"/>
      <c r="AY14" s="19">
        <v>0.117475965436259</v>
      </c>
      <c r="AZ14" s="19">
        <v>0.15204300730255099</v>
      </c>
      <c r="BA14" s="19">
        <v>0.138616275891424</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126</v>
      </c>
      <c r="C9" s="17">
        <v>6.4352855529553804E-2</v>
      </c>
      <c r="D9" s="17">
        <v>6.5733648805252703E-2</v>
      </c>
      <c r="E9" s="17">
        <v>6.2973422468979606E-2</v>
      </c>
      <c r="F9" s="17"/>
      <c r="G9" s="17">
        <v>5.0710723474238002E-2</v>
      </c>
      <c r="H9" s="17">
        <v>6.5488162096997996E-2</v>
      </c>
      <c r="I9" s="17">
        <v>6.4397609203899295E-2</v>
      </c>
      <c r="J9" s="17">
        <v>7.4877656512994106E-2</v>
      </c>
      <c r="K9" s="17"/>
      <c r="L9" s="17">
        <v>7.1343010325743E-2</v>
      </c>
      <c r="M9" s="17">
        <v>6.6535064978247002E-2</v>
      </c>
      <c r="N9" s="17">
        <v>5.2435142592744399E-2</v>
      </c>
      <c r="O9" s="17">
        <v>6.5278989329539003E-2</v>
      </c>
      <c r="P9" s="17"/>
      <c r="Q9" s="17">
        <v>9.0129233955593802E-2</v>
      </c>
      <c r="R9" s="17">
        <v>7.6355815969937596E-2</v>
      </c>
      <c r="S9" s="17">
        <v>5.3043197725099599E-2</v>
      </c>
      <c r="T9" s="17">
        <v>8.65732011885023E-2</v>
      </c>
      <c r="U9" s="17">
        <v>5.7607201214224101E-2</v>
      </c>
      <c r="V9" s="17">
        <v>3.2061993433674399E-2</v>
      </c>
      <c r="W9" s="17">
        <v>5.1544403763348602E-2</v>
      </c>
      <c r="X9" s="17">
        <v>0</v>
      </c>
      <c r="Y9" s="17">
        <v>7.1441101844516602E-2</v>
      </c>
      <c r="Z9" s="17"/>
      <c r="AA9" s="17">
        <v>8.2567431655010196E-2</v>
      </c>
      <c r="AB9" s="17">
        <v>4.6935710731055201E-2</v>
      </c>
      <c r="AC9" s="17">
        <v>5.0343365280497397E-2</v>
      </c>
      <c r="AD9" s="17">
        <v>7.3832573902188295E-2</v>
      </c>
      <c r="AE9" s="17">
        <v>9.38179605111749E-2</v>
      </c>
      <c r="AF9" s="17"/>
      <c r="AG9" s="17">
        <v>6.6620951931022701E-2</v>
      </c>
      <c r="AH9" s="17">
        <v>6.1873542321967998E-2</v>
      </c>
      <c r="AI9" s="17"/>
      <c r="AJ9" s="17">
        <v>6.4344451277961706E-2</v>
      </c>
      <c r="AK9" s="17">
        <v>4.2641522674008399E-2</v>
      </c>
      <c r="AL9" s="17">
        <v>6.2756962107631195E-2</v>
      </c>
      <c r="AM9" s="17">
        <v>8.8559588149856205E-2</v>
      </c>
      <c r="AN9" s="17"/>
      <c r="AO9" s="17">
        <v>6.5219756937461806E-2</v>
      </c>
      <c r="AP9" s="17">
        <v>8.0110366171170594E-2</v>
      </c>
      <c r="AQ9" s="17">
        <v>5.8162367270046499E-2</v>
      </c>
      <c r="AR9" s="17"/>
      <c r="AS9" s="17">
        <v>5.7033264417395001E-2</v>
      </c>
      <c r="AT9" s="17">
        <v>7.0003665987263999E-2</v>
      </c>
      <c r="AU9" s="17">
        <v>9.3942878049929707E-2</v>
      </c>
      <c r="AV9" s="17">
        <v>0.14978385654069701</v>
      </c>
      <c r="AW9" s="17">
        <v>4.2825549118640102E-2</v>
      </c>
      <c r="AX9" s="17"/>
      <c r="AY9" s="17">
        <v>1.1459899643211501E-2</v>
      </c>
      <c r="AZ9" s="17">
        <v>7.3058819039846706E-2</v>
      </c>
      <c r="BA9" s="17">
        <v>4.9328116524610902E-2</v>
      </c>
    </row>
    <row r="10" spans="2:53" x14ac:dyDescent="0.35">
      <c r="B10" s="18" t="s">
        <v>127</v>
      </c>
      <c r="C10" s="17">
        <v>0.15147437267956601</v>
      </c>
      <c r="D10" s="17">
        <v>0.13427422276165399</v>
      </c>
      <c r="E10" s="17">
        <v>0.16865757878374599</v>
      </c>
      <c r="F10" s="17"/>
      <c r="G10" s="17">
        <v>0.120960494851926</v>
      </c>
      <c r="H10" s="17">
        <v>0.158217611543332</v>
      </c>
      <c r="I10" s="17">
        <v>0.162410562588684</v>
      </c>
      <c r="J10" s="17">
        <v>0.123753025737881</v>
      </c>
      <c r="K10" s="17"/>
      <c r="L10" s="17">
        <v>0.115446704847547</v>
      </c>
      <c r="M10" s="17">
        <v>0.184707682325048</v>
      </c>
      <c r="N10" s="17">
        <v>0.14332942879576299</v>
      </c>
      <c r="O10" s="17">
        <v>0.16359506001530899</v>
      </c>
      <c r="P10" s="17"/>
      <c r="Q10" s="17">
        <v>8.9971506584489894E-2</v>
      </c>
      <c r="R10" s="17">
        <v>0.154638820699046</v>
      </c>
      <c r="S10" s="17">
        <v>0.15592576215746001</v>
      </c>
      <c r="T10" s="17">
        <v>0.17473027487057499</v>
      </c>
      <c r="U10" s="17">
        <v>0.21687575401010201</v>
      </c>
      <c r="V10" s="17">
        <v>0.141502305526889</v>
      </c>
      <c r="W10" s="17">
        <v>0.193556849313368</v>
      </c>
      <c r="X10" s="17">
        <v>0.12127472483802</v>
      </c>
      <c r="Y10" s="17">
        <v>0.152291150215833</v>
      </c>
      <c r="Z10" s="17"/>
      <c r="AA10" s="17">
        <v>0.17169004825680101</v>
      </c>
      <c r="AB10" s="17">
        <v>0.17921570499699699</v>
      </c>
      <c r="AC10" s="17">
        <v>0.113447382739619</v>
      </c>
      <c r="AD10" s="17">
        <v>8.9783324862338906E-2</v>
      </c>
      <c r="AE10" s="17">
        <v>0.27311408084633898</v>
      </c>
      <c r="AF10" s="17"/>
      <c r="AG10" s="17">
        <v>0.15194721451708601</v>
      </c>
      <c r="AH10" s="17">
        <v>0.150957497377394</v>
      </c>
      <c r="AI10" s="17"/>
      <c r="AJ10" s="17">
        <v>9.84292210502863E-2</v>
      </c>
      <c r="AK10" s="17">
        <v>0.17819117146368199</v>
      </c>
      <c r="AL10" s="17">
        <v>0.157230949161004</v>
      </c>
      <c r="AM10" s="17">
        <v>0.16504406274157199</v>
      </c>
      <c r="AN10" s="17"/>
      <c r="AO10" s="17">
        <v>9.9502650171259699E-2</v>
      </c>
      <c r="AP10" s="17">
        <v>0.172013218644922</v>
      </c>
      <c r="AQ10" s="17">
        <v>0.168489111301763</v>
      </c>
      <c r="AR10" s="17"/>
      <c r="AS10" s="17">
        <v>0.14407138336379199</v>
      </c>
      <c r="AT10" s="17">
        <v>0.16204905530213901</v>
      </c>
      <c r="AU10" s="17">
        <v>0.13332711889745499</v>
      </c>
      <c r="AV10" s="17">
        <v>0.196456731026347</v>
      </c>
      <c r="AW10" s="17">
        <v>0.16741871288660501</v>
      </c>
      <c r="AX10" s="17"/>
      <c r="AY10" s="17">
        <v>0.115799141073059</v>
      </c>
      <c r="AZ10" s="17">
        <v>0.17316127594157099</v>
      </c>
      <c r="BA10" s="17">
        <v>9.5146602676115202E-2</v>
      </c>
    </row>
    <row r="11" spans="2:53" x14ac:dyDescent="0.35">
      <c r="B11" s="18" t="s">
        <v>128</v>
      </c>
      <c r="C11" s="17">
        <v>0.31797500721230298</v>
      </c>
      <c r="D11" s="17">
        <v>0.32948620569743198</v>
      </c>
      <c r="E11" s="17">
        <v>0.30647514837269502</v>
      </c>
      <c r="F11" s="17"/>
      <c r="G11" s="17">
        <v>0.35741241049106198</v>
      </c>
      <c r="H11" s="17">
        <v>0.32021820382521199</v>
      </c>
      <c r="I11" s="17">
        <v>0.31017493447988198</v>
      </c>
      <c r="J11" s="17">
        <v>0.28828183110373101</v>
      </c>
      <c r="K11" s="17"/>
      <c r="L11" s="17">
        <v>0.337111786676488</v>
      </c>
      <c r="M11" s="17">
        <v>0.28051257651975298</v>
      </c>
      <c r="N11" s="17">
        <v>0.35119590000754802</v>
      </c>
      <c r="O11" s="17">
        <v>0.30830572768026998</v>
      </c>
      <c r="P11" s="17"/>
      <c r="Q11" s="17">
        <v>0.23361603339917</v>
      </c>
      <c r="R11" s="17">
        <v>0.38199775646667</v>
      </c>
      <c r="S11" s="17">
        <v>0.34610496134959801</v>
      </c>
      <c r="T11" s="17">
        <v>0.29980445428518099</v>
      </c>
      <c r="U11" s="17">
        <v>0.29843333910646203</v>
      </c>
      <c r="V11" s="17">
        <v>0.33944466959631697</v>
      </c>
      <c r="W11" s="17">
        <v>0.28151548024301598</v>
      </c>
      <c r="X11" s="17">
        <v>0.26148341671485997</v>
      </c>
      <c r="Y11" s="17">
        <v>0.39047764492270898</v>
      </c>
      <c r="Z11" s="17"/>
      <c r="AA11" s="17">
        <v>0.27413323373303899</v>
      </c>
      <c r="AB11" s="17">
        <v>0.35781703304910001</v>
      </c>
      <c r="AC11" s="17">
        <v>0.35902519867135502</v>
      </c>
      <c r="AD11" s="17">
        <v>0.28665820821083299</v>
      </c>
      <c r="AE11" s="17">
        <v>0.22114697141131801</v>
      </c>
      <c r="AF11" s="17"/>
      <c r="AG11" s="17">
        <v>0.32179380549279102</v>
      </c>
      <c r="AH11" s="17">
        <v>0.31380058278846201</v>
      </c>
      <c r="AI11" s="17"/>
      <c r="AJ11" s="17">
        <v>0.30058354722234498</v>
      </c>
      <c r="AK11" s="17">
        <v>0.29340440193547201</v>
      </c>
      <c r="AL11" s="17">
        <v>0.34804572495288899</v>
      </c>
      <c r="AM11" s="17">
        <v>0.33201786208016398</v>
      </c>
      <c r="AN11" s="17"/>
      <c r="AO11" s="17">
        <v>0.30117530996488301</v>
      </c>
      <c r="AP11" s="17">
        <v>0.264027532300039</v>
      </c>
      <c r="AQ11" s="17">
        <v>0.34967315368985902</v>
      </c>
      <c r="AR11" s="17"/>
      <c r="AS11" s="17">
        <v>0.33229288122919198</v>
      </c>
      <c r="AT11" s="17">
        <v>0.29820757306616902</v>
      </c>
      <c r="AU11" s="17">
        <v>0.31100326353006702</v>
      </c>
      <c r="AV11" s="17">
        <v>0.35119309636523599</v>
      </c>
      <c r="AW11" s="17">
        <v>0.34592432051276001</v>
      </c>
      <c r="AX11" s="17"/>
      <c r="AY11" s="17">
        <v>0.34466860140431999</v>
      </c>
      <c r="AZ11" s="17">
        <v>0.30140665787114601</v>
      </c>
      <c r="BA11" s="17">
        <v>0.354718645020342</v>
      </c>
    </row>
    <row r="12" spans="2:53" x14ac:dyDescent="0.35">
      <c r="B12" s="18" t="s">
        <v>129</v>
      </c>
      <c r="C12" s="17">
        <v>0.22217009232341201</v>
      </c>
      <c r="D12" s="17">
        <v>0.23381297712648899</v>
      </c>
      <c r="E12" s="17">
        <v>0.21053867688963501</v>
      </c>
      <c r="F12" s="17"/>
      <c r="G12" s="17">
        <v>0.18134809610727901</v>
      </c>
      <c r="H12" s="17">
        <v>0.21542257541422399</v>
      </c>
      <c r="I12" s="17">
        <v>0.25966243077321299</v>
      </c>
      <c r="J12" s="17">
        <v>0.179979238793115</v>
      </c>
      <c r="K12" s="17"/>
      <c r="L12" s="17">
        <v>0.28483007349519301</v>
      </c>
      <c r="M12" s="17">
        <v>0.211999117494375</v>
      </c>
      <c r="N12" s="17">
        <v>0.20193205901174699</v>
      </c>
      <c r="O12" s="17">
        <v>0.183773276163647</v>
      </c>
      <c r="P12" s="17"/>
      <c r="Q12" s="17">
        <v>0.31319303631379197</v>
      </c>
      <c r="R12" s="17">
        <v>0.18297413011976299</v>
      </c>
      <c r="S12" s="17">
        <v>0.177746823535917</v>
      </c>
      <c r="T12" s="17">
        <v>0.20073033122821901</v>
      </c>
      <c r="U12" s="17">
        <v>0.21254429195690799</v>
      </c>
      <c r="V12" s="17">
        <v>0.25298806808638402</v>
      </c>
      <c r="W12" s="17">
        <v>0.203521624368565</v>
      </c>
      <c r="X12" s="17">
        <v>0.22041641216258301</v>
      </c>
      <c r="Y12" s="17">
        <v>0.19421006765450799</v>
      </c>
      <c r="Z12" s="17"/>
      <c r="AA12" s="17">
        <v>0.14827159395900799</v>
      </c>
      <c r="AB12" s="17">
        <v>0.21221344894767399</v>
      </c>
      <c r="AC12" s="17">
        <v>0.23570638005598399</v>
      </c>
      <c r="AD12" s="17">
        <v>0.391521731610186</v>
      </c>
      <c r="AE12" s="17">
        <v>0.16654499288767299</v>
      </c>
      <c r="AF12" s="17"/>
      <c r="AG12" s="17">
        <v>0.24207069571320899</v>
      </c>
      <c r="AH12" s="17">
        <v>0.20041624235861499</v>
      </c>
      <c r="AI12" s="17"/>
      <c r="AJ12" s="17">
        <v>0.20467944560381701</v>
      </c>
      <c r="AK12" s="17">
        <v>0.24097316686089901</v>
      </c>
      <c r="AL12" s="17">
        <v>0.216726453717762</v>
      </c>
      <c r="AM12" s="17">
        <v>0.22277043395987001</v>
      </c>
      <c r="AN12" s="17"/>
      <c r="AO12" s="17">
        <v>0.20628482876465301</v>
      </c>
      <c r="AP12" s="17">
        <v>0.26508096438914103</v>
      </c>
      <c r="AQ12" s="17">
        <v>0.21047411361787199</v>
      </c>
      <c r="AR12" s="17"/>
      <c r="AS12" s="17">
        <v>0.27225098608129999</v>
      </c>
      <c r="AT12" s="17">
        <v>0.19000481879669001</v>
      </c>
      <c r="AU12" s="17">
        <v>0.26975074735634702</v>
      </c>
      <c r="AV12" s="17">
        <v>7.63459844929643E-2</v>
      </c>
      <c r="AW12" s="17">
        <v>0.17498923437907701</v>
      </c>
      <c r="AX12" s="17"/>
      <c r="AY12" s="17">
        <v>0.30682891836884602</v>
      </c>
      <c r="AZ12" s="17">
        <v>0.21014445141229199</v>
      </c>
      <c r="BA12" s="17">
        <v>0.28922823144012699</v>
      </c>
    </row>
    <row r="13" spans="2:53" x14ac:dyDescent="0.35">
      <c r="B13" s="18" t="s">
        <v>130</v>
      </c>
      <c r="C13" s="17">
        <v>7.3289664868338406E-2</v>
      </c>
      <c r="D13" s="17">
        <v>8.1821044694286499E-2</v>
      </c>
      <c r="E13" s="17">
        <v>6.4766689277896194E-2</v>
      </c>
      <c r="F13" s="17"/>
      <c r="G13" s="17">
        <v>0.10821958673858301</v>
      </c>
      <c r="H13" s="17">
        <v>6.9302294563307804E-2</v>
      </c>
      <c r="I13" s="17">
        <v>5.5780346736162299E-2</v>
      </c>
      <c r="J13" s="17">
        <v>0.104925735862151</v>
      </c>
      <c r="K13" s="17"/>
      <c r="L13" s="17">
        <v>7.6044833595620406E-2</v>
      </c>
      <c r="M13" s="17">
        <v>6.7916780110786806E-2</v>
      </c>
      <c r="N13" s="17">
        <v>7.37409884849652E-2</v>
      </c>
      <c r="O13" s="17">
        <v>7.1797876667569399E-2</v>
      </c>
      <c r="P13" s="17"/>
      <c r="Q13" s="17">
        <v>9.9036712507861502E-2</v>
      </c>
      <c r="R13" s="17">
        <v>8.4483890996083597E-2</v>
      </c>
      <c r="S13" s="17">
        <v>9.2940287797605298E-2</v>
      </c>
      <c r="T13" s="17">
        <v>5.5069168079625898E-2</v>
      </c>
      <c r="U13" s="17">
        <v>4.6130358361961603E-2</v>
      </c>
      <c r="V13" s="17">
        <v>7.4993448565023005E-2</v>
      </c>
      <c r="W13" s="17">
        <v>5.0227646213969399E-2</v>
      </c>
      <c r="X13" s="17">
        <v>0.13562373399213801</v>
      </c>
      <c r="Y13" s="17">
        <v>3.6274507900593E-2</v>
      </c>
      <c r="Z13" s="17"/>
      <c r="AA13" s="17">
        <v>7.3988844026454101E-2</v>
      </c>
      <c r="AB13" s="17">
        <v>5.0155904071612203E-2</v>
      </c>
      <c r="AC13" s="17">
        <v>8.1267748591337202E-2</v>
      </c>
      <c r="AD13" s="17">
        <v>9.4320217544710899E-2</v>
      </c>
      <c r="AE13" s="17">
        <v>0.245375994343496</v>
      </c>
      <c r="AF13" s="17"/>
      <c r="AG13" s="17">
        <v>7.7087088570709894E-2</v>
      </c>
      <c r="AH13" s="17">
        <v>6.9138605533297898E-2</v>
      </c>
      <c r="AI13" s="17"/>
      <c r="AJ13" s="17">
        <v>7.9428116010949998E-2</v>
      </c>
      <c r="AK13" s="17">
        <v>4.90892955218213E-2</v>
      </c>
      <c r="AL13" s="17">
        <v>7.7205512952977104E-2</v>
      </c>
      <c r="AM13" s="17">
        <v>8.9729602429201499E-2</v>
      </c>
      <c r="AN13" s="17"/>
      <c r="AO13" s="17">
        <v>9.9386000509175801E-2</v>
      </c>
      <c r="AP13" s="17">
        <v>6.4611026772229893E-2</v>
      </c>
      <c r="AQ13" s="17">
        <v>6.3915451013413394E-2</v>
      </c>
      <c r="AR13" s="17"/>
      <c r="AS13" s="17">
        <v>7.0234333868870097E-2</v>
      </c>
      <c r="AT13" s="17">
        <v>9.2700957877167506E-2</v>
      </c>
      <c r="AU13" s="17">
        <v>4.42516835777996E-2</v>
      </c>
      <c r="AV13" s="17">
        <v>8.0739880753695994E-2</v>
      </c>
      <c r="AW13" s="17">
        <v>3.8395334897632902E-2</v>
      </c>
      <c r="AX13" s="17"/>
      <c r="AY13" s="17">
        <v>9.1031638238043305E-2</v>
      </c>
      <c r="AZ13" s="17">
        <v>7.1475966677067099E-2</v>
      </c>
      <c r="BA13" s="17">
        <v>6.9202029004856003E-2</v>
      </c>
    </row>
    <row r="14" spans="2:53" x14ac:dyDescent="0.35">
      <c r="B14" s="18" t="s">
        <v>114</v>
      </c>
      <c r="C14" s="19">
        <v>0.17073800738682701</v>
      </c>
      <c r="D14" s="19">
        <v>0.15487190091488701</v>
      </c>
      <c r="E14" s="19">
        <v>0.18658848420704899</v>
      </c>
      <c r="F14" s="19"/>
      <c r="G14" s="19">
        <v>0.18134868833691201</v>
      </c>
      <c r="H14" s="19">
        <v>0.17135115255692701</v>
      </c>
      <c r="I14" s="19">
        <v>0.147574116218159</v>
      </c>
      <c r="J14" s="19">
        <v>0.22818251199012701</v>
      </c>
      <c r="K14" s="19"/>
      <c r="L14" s="19">
        <v>0.11522359105940901</v>
      </c>
      <c r="M14" s="19">
        <v>0.18832877857179101</v>
      </c>
      <c r="N14" s="19">
        <v>0.17736648110723299</v>
      </c>
      <c r="O14" s="19">
        <v>0.207249070143665</v>
      </c>
      <c r="P14" s="19"/>
      <c r="Q14" s="19">
        <v>0.17405347723909301</v>
      </c>
      <c r="R14" s="19">
        <v>0.119549585748499</v>
      </c>
      <c r="S14" s="19">
        <v>0.17423896743431999</v>
      </c>
      <c r="T14" s="19">
        <v>0.183092570347896</v>
      </c>
      <c r="U14" s="19">
        <v>0.16840905535034101</v>
      </c>
      <c r="V14" s="19">
        <v>0.15900951479171399</v>
      </c>
      <c r="W14" s="19">
        <v>0.21963399609773299</v>
      </c>
      <c r="X14" s="19">
        <v>0.26120171229239902</v>
      </c>
      <c r="Y14" s="19">
        <v>0.15530552746184101</v>
      </c>
      <c r="Z14" s="19"/>
      <c r="AA14" s="19">
        <v>0.24934884836968699</v>
      </c>
      <c r="AB14" s="19">
        <v>0.153662198203562</v>
      </c>
      <c r="AC14" s="19">
        <v>0.16020992466120801</v>
      </c>
      <c r="AD14" s="19">
        <v>6.3883943869742305E-2</v>
      </c>
      <c r="AE14" s="19">
        <v>0</v>
      </c>
      <c r="AF14" s="19"/>
      <c r="AG14" s="19">
        <v>0.14048024377518201</v>
      </c>
      <c r="AH14" s="19">
        <v>0.203813529620264</v>
      </c>
      <c r="AI14" s="19"/>
      <c r="AJ14" s="19">
        <v>0.25253521883463997</v>
      </c>
      <c r="AK14" s="19">
        <v>0.195700441544118</v>
      </c>
      <c r="AL14" s="19">
        <v>0.13803439710773699</v>
      </c>
      <c r="AM14" s="19">
        <v>0.101878450639335</v>
      </c>
      <c r="AN14" s="19"/>
      <c r="AO14" s="19">
        <v>0.22843145365256601</v>
      </c>
      <c r="AP14" s="19">
        <v>0.154156891722497</v>
      </c>
      <c r="AQ14" s="19">
        <v>0.14928580310704601</v>
      </c>
      <c r="AR14" s="19"/>
      <c r="AS14" s="19">
        <v>0.12411715103944999</v>
      </c>
      <c r="AT14" s="19">
        <v>0.18703392897057</v>
      </c>
      <c r="AU14" s="19">
        <v>0.14772430858840099</v>
      </c>
      <c r="AV14" s="19">
        <v>0.14548045082106001</v>
      </c>
      <c r="AW14" s="19">
        <v>0.23044684820528399</v>
      </c>
      <c r="AX14" s="19"/>
      <c r="AY14" s="19">
        <v>0.13021180127251999</v>
      </c>
      <c r="AZ14" s="19">
        <v>0.17075282905807801</v>
      </c>
      <c r="BA14" s="19">
        <v>0.14237637533394901</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163</v>
      </c>
      <c r="E2" s="26"/>
      <c r="F2" s="26"/>
      <c r="G2" s="26"/>
      <c r="H2" s="26"/>
      <c r="I2" s="26"/>
    </row>
    <row r="6" spans="2:9" ht="50" customHeight="1" x14ac:dyDescent="0.35">
      <c r="B6" s="23" t="s">
        <v>15</v>
      </c>
      <c r="C6" s="23" t="s">
        <v>154</v>
      </c>
      <c r="D6" s="23" t="s">
        <v>155</v>
      </c>
      <c r="E6" s="23" t="s">
        <v>156</v>
      </c>
      <c r="F6" s="23" t="s">
        <v>157</v>
      </c>
      <c r="G6" s="23" t="s">
        <v>125</v>
      </c>
      <c r="H6" s="23" t="s">
        <v>158</v>
      </c>
    </row>
    <row r="7" spans="2:9" ht="29" x14ac:dyDescent="0.35">
      <c r="B7" s="18" t="s">
        <v>159</v>
      </c>
      <c r="C7" s="17">
        <v>0.27620790307744197</v>
      </c>
      <c r="D7" s="17">
        <v>0.20903088502387501</v>
      </c>
      <c r="E7" s="17">
        <v>0.128371266244171</v>
      </c>
      <c r="F7" s="17">
        <v>8.6888998411629295E-2</v>
      </c>
      <c r="G7" s="17">
        <v>0.13404426776947001</v>
      </c>
      <c r="H7" s="17">
        <v>6.2195320139815498E-2</v>
      </c>
    </row>
    <row r="8" spans="2:9" ht="29" x14ac:dyDescent="0.35">
      <c r="B8" s="18" t="s">
        <v>160</v>
      </c>
      <c r="C8" s="17">
        <v>0.54249569609157999</v>
      </c>
      <c r="D8" s="17">
        <v>0.55891038408152505</v>
      </c>
      <c r="E8" s="17">
        <v>0.55673855073939904</v>
      </c>
      <c r="F8" s="17">
        <v>0.54308975081260902</v>
      </c>
      <c r="G8" s="17">
        <v>0.58788240324986896</v>
      </c>
      <c r="H8" s="17">
        <v>0.42681512433303598</v>
      </c>
    </row>
    <row r="9" spans="2:9" ht="43.5" x14ac:dyDescent="0.35">
      <c r="B9" s="18" t="s">
        <v>161</v>
      </c>
      <c r="C9" s="17">
        <v>0.15305780431806901</v>
      </c>
      <c r="D9" s="17">
        <v>0.18076833208527701</v>
      </c>
      <c r="E9" s="17">
        <v>0.28069122985381501</v>
      </c>
      <c r="F9" s="17">
        <v>0.31416016343714098</v>
      </c>
      <c r="G9" s="17">
        <v>0.24517749206737799</v>
      </c>
      <c r="H9" s="17">
        <v>0.45272593789593502</v>
      </c>
    </row>
    <row r="10" spans="2:9" x14ac:dyDescent="0.35">
      <c r="B10" s="18" t="s">
        <v>162</v>
      </c>
      <c r="C10" s="17">
        <v>1.4136488470746901E-2</v>
      </c>
      <c r="D10" s="17">
        <v>2.9185567087512201E-2</v>
      </c>
      <c r="E10" s="17">
        <v>1.8251939385691002E-2</v>
      </c>
      <c r="F10" s="17">
        <v>2.9787879656283201E-2</v>
      </c>
      <c r="G10" s="17">
        <v>1.09442555002513E-2</v>
      </c>
      <c r="H10" s="17">
        <v>4.4326753435263301E-2</v>
      </c>
    </row>
    <row r="11" spans="2:9" x14ac:dyDescent="0.35">
      <c r="B11" s="18" t="s">
        <v>114</v>
      </c>
      <c r="C11" s="17">
        <v>1.41021080421618E-2</v>
      </c>
      <c r="D11" s="17">
        <v>2.2104831721811501E-2</v>
      </c>
      <c r="E11" s="17">
        <v>1.59470137769251E-2</v>
      </c>
      <c r="F11" s="17">
        <v>2.6073207682337101E-2</v>
      </c>
      <c r="G11" s="17">
        <v>2.1951581413031902E-2</v>
      </c>
      <c r="H11" s="17">
        <v>1.3936864195950201E-2</v>
      </c>
    </row>
    <row r="12" spans="2:9" x14ac:dyDescent="0.35">
      <c r="B12" s="16"/>
      <c r="C12" s="16"/>
      <c r="D12" s="16"/>
      <c r="E12" s="16"/>
      <c r="F12" s="16"/>
      <c r="G12" s="16"/>
      <c r="H12" s="16"/>
    </row>
    <row r="13" spans="2:9" x14ac:dyDescent="0.35">
      <c r="B13" t="s">
        <v>85</v>
      </c>
    </row>
    <row r="14" spans="2:9" x14ac:dyDescent="0.35">
      <c r="B14" t="s">
        <v>86</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159</v>
      </c>
      <c r="C9" s="17">
        <v>0.27620790307744197</v>
      </c>
      <c r="D9" s="17">
        <v>0.23710533275619999</v>
      </c>
      <c r="E9" s="17">
        <v>0.31527195357931498</v>
      </c>
      <c r="F9" s="17"/>
      <c r="G9" s="17">
        <v>0.22188407786806</v>
      </c>
      <c r="H9" s="17">
        <v>0.28244054354375497</v>
      </c>
      <c r="I9" s="17">
        <v>0.277055904603009</v>
      </c>
      <c r="J9" s="17">
        <v>0.30887703719068899</v>
      </c>
      <c r="K9" s="17"/>
      <c r="L9" s="17">
        <v>0.36566849234492399</v>
      </c>
      <c r="M9" s="17">
        <v>0.247827221157814</v>
      </c>
      <c r="N9" s="17">
        <v>0.24260381544042001</v>
      </c>
      <c r="O9" s="17">
        <v>0.23578280459786499</v>
      </c>
      <c r="P9" s="17"/>
      <c r="Q9" s="17">
        <v>0.27893393713322301</v>
      </c>
      <c r="R9" s="17">
        <v>0.25001927218855402</v>
      </c>
      <c r="S9" s="17">
        <v>0.30037732640054399</v>
      </c>
      <c r="T9" s="17">
        <v>0.32445165388951402</v>
      </c>
      <c r="U9" s="17">
        <v>0.26805698204434603</v>
      </c>
      <c r="V9" s="17">
        <v>0.22102364204608599</v>
      </c>
      <c r="W9" s="17">
        <v>0.25111820669623602</v>
      </c>
      <c r="X9" s="17">
        <v>0.37869802327464003</v>
      </c>
      <c r="Y9" s="17">
        <v>0.276299251628841</v>
      </c>
      <c r="Z9" s="17"/>
      <c r="AA9" s="17">
        <v>0.21135445579937701</v>
      </c>
      <c r="AB9" s="17">
        <v>0.25371764904169097</v>
      </c>
      <c r="AC9" s="17">
        <v>0.33134407277668199</v>
      </c>
      <c r="AD9" s="17">
        <v>0.35629856703381302</v>
      </c>
      <c r="AE9" s="17">
        <v>0.12618830376649601</v>
      </c>
      <c r="AF9" s="17"/>
      <c r="AG9" s="17">
        <v>0.29768237804632602</v>
      </c>
      <c r="AH9" s="17">
        <v>0.25273361451464299</v>
      </c>
      <c r="AI9" s="17"/>
      <c r="AJ9" s="17">
        <v>0.29959231350772803</v>
      </c>
      <c r="AK9" s="17">
        <v>0.28822384989877398</v>
      </c>
      <c r="AL9" s="17">
        <v>0.25432842958435198</v>
      </c>
      <c r="AM9" s="17">
        <v>0.26267717224669201</v>
      </c>
      <c r="AN9" s="17"/>
      <c r="AO9" s="17">
        <v>0.27522462769140998</v>
      </c>
      <c r="AP9" s="17">
        <v>0.247078017791131</v>
      </c>
      <c r="AQ9" s="17">
        <v>0.28638416471111</v>
      </c>
      <c r="AR9" s="17"/>
      <c r="AS9" s="17">
        <v>0.31465396612935798</v>
      </c>
      <c r="AT9" s="17">
        <v>0.23407215996536301</v>
      </c>
      <c r="AU9" s="17">
        <v>0.40983968307080099</v>
      </c>
      <c r="AV9" s="17">
        <v>0.380679823715314</v>
      </c>
      <c r="AW9" s="17">
        <v>0.23561593937586001</v>
      </c>
      <c r="AX9" s="17"/>
      <c r="AY9" s="17">
        <v>0.26688410772490201</v>
      </c>
      <c r="AZ9" s="17">
        <v>0.27131831331227801</v>
      </c>
      <c r="BA9" s="17">
        <v>0.33763966462261003</v>
      </c>
    </row>
    <row r="10" spans="2:53" ht="29" x14ac:dyDescent="0.35">
      <c r="B10" s="18" t="s">
        <v>160</v>
      </c>
      <c r="C10" s="17">
        <v>0.54249569609157999</v>
      </c>
      <c r="D10" s="17">
        <v>0.57154182304289802</v>
      </c>
      <c r="E10" s="17">
        <v>0.51347818238881204</v>
      </c>
      <c r="F10" s="17"/>
      <c r="G10" s="17">
        <v>0.57254312978825705</v>
      </c>
      <c r="H10" s="17">
        <v>0.51209616015121195</v>
      </c>
      <c r="I10" s="17">
        <v>0.580409412300114</v>
      </c>
      <c r="J10" s="17">
        <v>0.517854068946762</v>
      </c>
      <c r="K10" s="17"/>
      <c r="L10" s="17">
        <v>0.48438720297932802</v>
      </c>
      <c r="M10" s="17">
        <v>0.56790501574861596</v>
      </c>
      <c r="N10" s="17">
        <v>0.59056127869393105</v>
      </c>
      <c r="O10" s="17">
        <v>0.53869944630379196</v>
      </c>
      <c r="P10" s="17"/>
      <c r="Q10" s="17">
        <v>0.57782810623436698</v>
      </c>
      <c r="R10" s="17">
        <v>0.56125757279215005</v>
      </c>
      <c r="S10" s="17">
        <v>0.53113110261804097</v>
      </c>
      <c r="T10" s="17">
        <v>0.50525605881814395</v>
      </c>
      <c r="U10" s="17">
        <v>0.56457762892929098</v>
      </c>
      <c r="V10" s="17">
        <v>0.59152417837284299</v>
      </c>
      <c r="W10" s="17">
        <v>0.50617877456275195</v>
      </c>
      <c r="X10" s="17">
        <v>0.46582349026597603</v>
      </c>
      <c r="Y10" s="17">
        <v>0.51354317670125704</v>
      </c>
      <c r="Z10" s="17"/>
      <c r="AA10" s="17">
        <v>0.58399400932666901</v>
      </c>
      <c r="AB10" s="17">
        <v>0.54755314469846195</v>
      </c>
      <c r="AC10" s="17">
        <v>0.49886211877039699</v>
      </c>
      <c r="AD10" s="17">
        <v>0.53821119784479399</v>
      </c>
      <c r="AE10" s="17">
        <v>0.65965614248850102</v>
      </c>
      <c r="AF10" s="17"/>
      <c r="AG10" s="17">
        <v>0.54308464704889103</v>
      </c>
      <c r="AH10" s="17">
        <v>0.54185189899100905</v>
      </c>
      <c r="AI10" s="17"/>
      <c r="AJ10" s="17">
        <v>0.57189199246238298</v>
      </c>
      <c r="AK10" s="17">
        <v>0.52108305339285799</v>
      </c>
      <c r="AL10" s="17">
        <v>0.56611131359628097</v>
      </c>
      <c r="AM10" s="17">
        <v>0.51779024055589695</v>
      </c>
      <c r="AN10" s="17"/>
      <c r="AO10" s="17">
        <v>0.50903476527061498</v>
      </c>
      <c r="AP10" s="17">
        <v>0.56296679385500203</v>
      </c>
      <c r="AQ10" s="17">
        <v>0.55152419973640898</v>
      </c>
      <c r="AR10" s="17"/>
      <c r="AS10" s="17">
        <v>0.52873872017507295</v>
      </c>
      <c r="AT10" s="17">
        <v>0.56624903957703898</v>
      </c>
      <c r="AU10" s="17">
        <v>0.48372625781636402</v>
      </c>
      <c r="AV10" s="17">
        <v>0.54764982739158297</v>
      </c>
      <c r="AW10" s="17">
        <v>0.55209230538276999</v>
      </c>
      <c r="AX10" s="17"/>
      <c r="AY10" s="17">
        <v>0.57524312004072597</v>
      </c>
      <c r="AZ10" s="17">
        <v>0.54930516896349502</v>
      </c>
      <c r="BA10" s="17">
        <v>0.51682116376149101</v>
      </c>
    </row>
    <row r="11" spans="2:53" ht="43.5" x14ac:dyDescent="0.35">
      <c r="B11" s="18" t="s">
        <v>161</v>
      </c>
      <c r="C11" s="17">
        <v>0.15305780431806901</v>
      </c>
      <c r="D11" s="17">
        <v>0.164237347239932</v>
      </c>
      <c r="E11" s="17">
        <v>0.141889274328871</v>
      </c>
      <c r="F11" s="17"/>
      <c r="G11" s="17">
        <v>0.17213176067889199</v>
      </c>
      <c r="H11" s="17">
        <v>0.16743431922102001</v>
      </c>
      <c r="I11" s="17">
        <v>0.126935815635981</v>
      </c>
      <c r="J11" s="17">
        <v>0.152569936889937</v>
      </c>
      <c r="K11" s="17"/>
      <c r="L11" s="17">
        <v>0.13157380109455699</v>
      </c>
      <c r="M11" s="17">
        <v>0.157507827559521</v>
      </c>
      <c r="N11" s="17">
        <v>0.14900749836232</v>
      </c>
      <c r="O11" s="17">
        <v>0.17580900408668401</v>
      </c>
      <c r="P11" s="17"/>
      <c r="Q11" s="17">
        <v>0.114117504821955</v>
      </c>
      <c r="R11" s="17">
        <v>0.165305222711778</v>
      </c>
      <c r="S11" s="17">
        <v>0.15737171127720001</v>
      </c>
      <c r="T11" s="17">
        <v>0.16020556932799601</v>
      </c>
      <c r="U11" s="17">
        <v>0.120528241191899</v>
      </c>
      <c r="V11" s="17">
        <v>0.12923333743382701</v>
      </c>
      <c r="W11" s="17">
        <v>0.21453478816309601</v>
      </c>
      <c r="X11" s="17">
        <v>0.103783840082373</v>
      </c>
      <c r="Y11" s="17">
        <v>0.195971842167564</v>
      </c>
      <c r="Z11" s="17"/>
      <c r="AA11" s="17">
        <v>0.1638282162753</v>
      </c>
      <c r="AB11" s="17">
        <v>0.17225721198087299</v>
      </c>
      <c r="AC11" s="17">
        <v>0.14926748482845301</v>
      </c>
      <c r="AD11" s="17">
        <v>8.9446791652472907E-2</v>
      </c>
      <c r="AE11" s="17">
        <v>0.214155553745003</v>
      </c>
      <c r="AF11" s="17"/>
      <c r="AG11" s="17">
        <v>0.13872410990477399</v>
      </c>
      <c r="AH11" s="17">
        <v>0.16872632610107899</v>
      </c>
      <c r="AI11" s="17"/>
      <c r="AJ11" s="17">
        <v>0.114724559953084</v>
      </c>
      <c r="AK11" s="17">
        <v>0.152756761919497</v>
      </c>
      <c r="AL11" s="17">
        <v>0.14312840200801399</v>
      </c>
      <c r="AM11" s="17">
        <v>0.196096333202186</v>
      </c>
      <c r="AN11" s="17"/>
      <c r="AO11" s="17">
        <v>0.165969925527367</v>
      </c>
      <c r="AP11" s="17">
        <v>0.16199007020137801</v>
      </c>
      <c r="AQ11" s="17">
        <v>0.14374308375005199</v>
      </c>
      <c r="AR11" s="17"/>
      <c r="AS11" s="17">
        <v>0.147250564865338</v>
      </c>
      <c r="AT11" s="17">
        <v>0.16173830418935001</v>
      </c>
      <c r="AU11" s="17">
        <v>5.7374294119035697E-2</v>
      </c>
      <c r="AV11" s="17">
        <v>7.1670348893102406E-2</v>
      </c>
      <c r="AW11" s="17">
        <v>0.18354961376984499</v>
      </c>
      <c r="AX11" s="17"/>
      <c r="AY11" s="17">
        <v>0.14867673173698101</v>
      </c>
      <c r="AZ11" s="17">
        <v>0.15167908671042801</v>
      </c>
      <c r="BA11" s="17">
        <v>0.108307571219282</v>
      </c>
    </row>
    <row r="12" spans="2:53" x14ac:dyDescent="0.35">
      <c r="B12" s="18" t="s">
        <v>162</v>
      </c>
      <c r="C12" s="17">
        <v>1.4136488470746901E-2</v>
      </c>
      <c r="D12" s="17">
        <v>1.64548348010847E-2</v>
      </c>
      <c r="E12" s="17">
        <v>1.1820425936106899E-2</v>
      </c>
      <c r="F12" s="17"/>
      <c r="G12" s="17">
        <v>1.617142621345E-2</v>
      </c>
      <c r="H12" s="17">
        <v>1.4944717856583399E-2</v>
      </c>
      <c r="I12" s="17">
        <v>1.29238146632697E-2</v>
      </c>
      <c r="J12" s="17">
        <v>1.2226247246316E-2</v>
      </c>
      <c r="K12" s="17"/>
      <c r="L12" s="17">
        <v>1.1635922598084301E-2</v>
      </c>
      <c r="M12" s="17">
        <v>1.9563781613667001E-2</v>
      </c>
      <c r="N12" s="17">
        <v>1.0132475020426799E-2</v>
      </c>
      <c r="O12" s="17">
        <v>1.4772792534750201E-2</v>
      </c>
      <c r="P12" s="17"/>
      <c r="Q12" s="17">
        <v>1.49165322366696E-2</v>
      </c>
      <c r="R12" s="17">
        <v>1.1729882291794801E-2</v>
      </c>
      <c r="S12" s="17">
        <v>1.1119859704215E-2</v>
      </c>
      <c r="T12" s="17">
        <v>0</v>
      </c>
      <c r="U12" s="17">
        <v>4.6837147834464098E-2</v>
      </c>
      <c r="V12" s="17">
        <v>3.4627909452226498E-2</v>
      </c>
      <c r="W12" s="17">
        <v>0</v>
      </c>
      <c r="X12" s="17">
        <v>0</v>
      </c>
      <c r="Y12" s="17">
        <v>7.1971879010594604E-3</v>
      </c>
      <c r="Z12" s="17"/>
      <c r="AA12" s="17">
        <v>1.12336868657004E-2</v>
      </c>
      <c r="AB12" s="17">
        <v>1.19372639490814E-2</v>
      </c>
      <c r="AC12" s="17">
        <v>1.3098927875084701E-2</v>
      </c>
      <c r="AD12" s="17">
        <v>8.3525930183108894E-3</v>
      </c>
      <c r="AE12" s="17">
        <v>0</v>
      </c>
      <c r="AF12" s="17"/>
      <c r="AG12" s="17">
        <v>1.15681532675745E-2</v>
      </c>
      <c r="AH12" s="17">
        <v>1.6944000261960399E-2</v>
      </c>
      <c r="AI12" s="17"/>
      <c r="AJ12" s="17">
        <v>8.4108682843218301E-3</v>
      </c>
      <c r="AK12" s="17">
        <v>1.79834009800043E-2</v>
      </c>
      <c r="AL12" s="17">
        <v>2.1568672241868099E-2</v>
      </c>
      <c r="AM12" s="17">
        <v>8.4648127443247793E-3</v>
      </c>
      <c r="AN12" s="17"/>
      <c r="AO12" s="17">
        <v>2.7591714145621699E-2</v>
      </c>
      <c r="AP12" s="17">
        <v>1.39583210784253E-2</v>
      </c>
      <c r="AQ12" s="17">
        <v>7.9011543085159199E-3</v>
      </c>
      <c r="AR12" s="17"/>
      <c r="AS12" s="17">
        <v>6.6894378776001101E-3</v>
      </c>
      <c r="AT12" s="17">
        <v>1.66315588975194E-2</v>
      </c>
      <c r="AU12" s="17">
        <v>3.4741715343577201E-2</v>
      </c>
      <c r="AV12" s="17">
        <v>0</v>
      </c>
      <c r="AW12" s="17">
        <v>0</v>
      </c>
      <c r="AX12" s="17"/>
      <c r="AY12" s="17">
        <v>4.6809334132721604E-3</v>
      </c>
      <c r="AZ12" s="17">
        <v>1.2141418814321001E-2</v>
      </c>
      <c r="BA12" s="17">
        <v>2.6213123293860399E-2</v>
      </c>
    </row>
    <row r="13" spans="2:53" x14ac:dyDescent="0.35">
      <c r="B13" s="18" t="s">
        <v>114</v>
      </c>
      <c r="C13" s="19">
        <v>1.41021080421618E-2</v>
      </c>
      <c r="D13" s="19">
        <v>1.0660662159884701E-2</v>
      </c>
      <c r="E13" s="19">
        <v>1.75401637668951E-2</v>
      </c>
      <c r="F13" s="19"/>
      <c r="G13" s="19">
        <v>1.7269605451341E-2</v>
      </c>
      <c r="H13" s="19">
        <v>2.30842592274304E-2</v>
      </c>
      <c r="I13" s="19">
        <v>2.6750527976258302E-3</v>
      </c>
      <c r="J13" s="19">
        <v>8.4727097262962594E-3</v>
      </c>
      <c r="K13" s="19"/>
      <c r="L13" s="19">
        <v>6.7345809831072696E-3</v>
      </c>
      <c r="M13" s="19">
        <v>7.19615392038168E-3</v>
      </c>
      <c r="N13" s="19">
        <v>7.6949324829023698E-3</v>
      </c>
      <c r="O13" s="19">
        <v>3.4935952476908901E-2</v>
      </c>
      <c r="P13" s="19"/>
      <c r="Q13" s="19">
        <v>1.42039195737848E-2</v>
      </c>
      <c r="R13" s="19">
        <v>1.16880500157219E-2</v>
      </c>
      <c r="S13" s="19">
        <v>0</v>
      </c>
      <c r="T13" s="19">
        <v>1.0086717964345999E-2</v>
      </c>
      <c r="U13" s="19">
        <v>0</v>
      </c>
      <c r="V13" s="19">
        <v>2.3590932695017101E-2</v>
      </c>
      <c r="W13" s="19">
        <v>2.81682305779162E-2</v>
      </c>
      <c r="X13" s="19">
        <v>5.1694646377010198E-2</v>
      </c>
      <c r="Y13" s="19">
        <v>6.9885416012786302E-3</v>
      </c>
      <c r="Z13" s="19"/>
      <c r="AA13" s="19">
        <v>2.95896317329532E-2</v>
      </c>
      <c r="AB13" s="19">
        <v>1.45347303298929E-2</v>
      </c>
      <c r="AC13" s="19">
        <v>7.4273957493840104E-3</v>
      </c>
      <c r="AD13" s="19">
        <v>7.6908504506085704E-3</v>
      </c>
      <c r="AE13" s="19">
        <v>0</v>
      </c>
      <c r="AF13" s="19"/>
      <c r="AG13" s="19">
        <v>8.9407117324342405E-3</v>
      </c>
      <c r="AH13" s="19">
        <v>1.9744160131307999E-2</v>
      </c>
      <c r="AI13" s="19"/>
      <c r="AJ13" s="19">
        <v>5.3802657924827404E-3</v>
      </c>
      <c r="AK13" s="19">
        <v>1.9952933808867101E-2</v>
      </c>
      <c r="AL13" s="19">
        <v>1.48631825694853E-2</v>
      </c>
      <c r="AM13" s="19">
        <v>1.49714412509005E-2</v>
      </c>
      <c r="AN13" s="19"/>
      <c r="AO13" s="19">
        <v>2.2178967364987201E-2</v>
      </c>
      <c r="AP13" s="19">
        <v>1.40067970740638E-2</v>
      </c>
      <c r="AQ13" s="19">
        <v>1.0447397493913E-2</v>
      </c>
      <c r="AR13" s="19"/>
      <c r="AS13" s="19">
        <v>2.6673109526303002E-3</v>
      </c>
      <c r="AT13" s="19">
        <v>2.1308937370728701E-2</v>
      </c>
      <c r="AU13" s="19">
        <v>1.43180496502222E-2</v>
      </c>
      <c r="AV13" s="19">
        <v>0</v>
      </c>
      <c r="AW13" s="19">
        <v>2.8742141471525099E-2</v>
      </c>
      <c r="AX13" s="19"/>
      <c r="AY13" s="19">
        <v>4.5151070841193399E-3</v>
      </c>
      <c r="AZ13" s="19">
        <v>1.55560121994784E-2</v>
      </c>
      <c r="BA13" s="19">
        <v>1.1018477102756099E-2</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159</v>
      </c>
      <c r="C9" s="17">
        <v>0.20903088502387501</v>
      </c>
      <c r="D9" s="17">
        <v>0.21290699100646401</v>
      </c>
      <c r="E9" s="17">
        <v>0.20515859738113101</v>
      </c>
      <c r="F9" s="17"/>
      <c r="G9" s="17">
        <v>0.18107724043666101</v>
      </c>
      <c r="H9" s="17">
        <v>0.208008527094143</v>
      </c>
      <c r="I9" s="17">
        <v>0.21789633972731901</v>
      </c>
      <c r="J9" s="17">
        <v>0.21733270731360099</v>
      </c>
      <c r="K9" s="17"/>
      <c r="L9" s="17">
        <v>0.19666269872810599</v>
      </c>
      <c r="M9" s="17">
        <v>0.19558497679046399</v>
      </c>
      <c r="N9" s="17">
        <v>0.23555702317545801</v>
      </c>
      <c r="O9" s="17">
        <v>0.20986539275275501</v>
      </c>
      <c r="P9" s="17"/>
      <c r="Q9" s="17">
        <v>0.24212761509044001</v>
      </c>
      <c r="R9" s="17">
        <v>0.24582087268292699</v>
      </c>
      <c r="S9" s="17">
        <v>0.208079487411645</v>
      </c>
      <c r="T9" s="17">
        <v>0.22837518592815401</v>
      </c>
      <c r="U9" s="17">
        <v>0.14369601455649</v>
      </c>
      <c r="V9" s="17">
        <v>0.178546336706847</v>
      </c>
      <c r="W9" s="17">
        <v>0.15359548630630401</v>
      </c>
      <c r="X9" s="17">
        <v>0.15459236290742201</v>
      </c>
      <c r="Y9" s="17">
        <v>0.23589494485808399</v>
      </c>
      <c r="Z9" s="17"/>
      <c r="AA9" s="17">
        <v>0.20371564662477401</v>
      </c>
      <c r="AB9" s="17">
        <v>0.23177423284606199</v>
      </c>
      <c r="AC9" s="17">
        <v>0.16867280302213999</v>
      </c>
      <c r="AD9" s="17">
        <v>0.22595574380583899</v>
      </c>
      <c r="AE9" s="17">
        <v>0.192943811671555</v>
      </c>
      <c r="AF9" s="17"/>
      <c r="AG9" s="17">
        <v>0.22352255167565599</v>
      </c>
      <c r="AH9" s="17">
        <v>0.193189679814774</v>
      </c>
      <c r="AI9" s="17"/>
      <c r="AJ9" s="17">
        <v>0.187050066503398</v>
      </c>
      <c r="AK9" s="17">
        <v>0.15230945531061299</v>
      </c>
      <c r="AL9" s="17">
        <v>0.22479316932638399</v>
      </c>
      <c r="AM9" s="17">
        <v>0.273699473473411</v>
      </c>
      <c r="AN9" s="17"/>
      <c r="AO9" s="17">
        <v>0.174802960899301</v>
      </c>
      <c r="AP9" s="17">
        <v>0.203844284458508</v>
      </c>
      <c r="AQ9" s="17">
        <v>0.227186158529082</v>
      </c>
      <c r="AR9" s="17"/>
      <c r="AS9" s="17">
        <v>0.220332906844634</v>
      </c>
      <c r="AT9" s="17">
        <v>0.227481824322639</v>
      </c>
      <c r="AU9" s="17">
        <v>0.163326239581466</v>
      </c>
      <c r="AV9" s="17">
        <v>0.34411036397895201</v>
      </c>
      <c r="AW9" s="17">
        <v>0.18158352014975701</v>
      </c>
      <c r="AX9" s="17"/>
      <c r="AY9" s="17">
        <v>0.20093314796796399</v>
      </c>
      <c r="AZ9" s="17">
        <v>0.23222702607364901</v>
      </c>
      <c r="BA9" s="17">
        <v>0.168070177561813</v>
      </c>
    </row>
    <row r="10" spans="2:53" ht="29" x14ac:dyDescent="0.35">
      <c r="B10" s="18" t="s">
        <v>160</v>
      </c>
      <c r="C10" s="17">
        <v>0.55891038408152505</v>
      </c>
      <c r="D10" s="17">
        <v>0.55462610296511305</v>
      </c>
      <c r="E10" s="17">
        <v>0.56319044476604796</v>
      </c>
      <c r="F10" s="17"/>
      <c r="G10" s="17">
        <v>0.57015645492857703</v>
      </c>
      <c r="H10" s="17">
        <v>0.51704286610085504</v>
      </c>
      <c r="I10" s="17">
        <v>0.59431988106171996</v>
      </c>
      <c r="J10" s="17">
        <v>0.61125785024480295</v>
      </c>
      <c r="K10" s="17"/>
      <c r="L10" s="17">
        <v>0.56512135145141695</v>
      </c>
      <c r="M10" s="17">
        <v>0.57773099105706205</v>
      </c>
      <c r="N10" s="17">
        <v>0.58090549501086997</v>
      </c>
      <c r="O10" s="17">
        <v>0.51550905198598396</v>
      </c>
      <c r="P10" s="17"/>
      <c r="Q10" s="17">
        <v>0.57173079002054195</v>
      </c>
      <c r="R10" s="17">
        <v>0.56655561537189603</v>
      </c>
      <c r="S10" s="17">
        <v>0.54180060061488999</v>
      </c>
      <c r="T10" s="17">
        <v>0.53512932759306997</v>
      </c>
      <c r="U10" s="17">
        <v>0.59126915989199602</v>
      </c>
      <c r="V10" s="17">
        <v>0.50723643869739299</v>
      </c>
      <c r="W10" s="17">
        <v>0.60406410476057804</v>
      </c>
      <c r="X10" s="17">
        <v>0.62311570897690904</v>
      </c>
      <c r="Y10" s="17">
        <v>0.53039067976677601</v>
      </c>
      <c r="Z10" s="17"/>
      <c r="AA10" s="17">
        <v>0.57877020450583505</v>
      </c>
      <c r="AB10" s="17">
        <v>0.54478890166370897</v>
      </c>
      <c r="AC10" s="17">
        <v>0.57580357492495005</v>
      </c>
      <c r="AD10" s="17">
        <v>0.55425575120182602</v>
      </c>
      <c r="AE10" s="17">
        <v>0.54579551919531899</v>
      </c>
      <c r="AF10" s="17"/>
      <c r="AG10" s="17">
        <v>0.56172458738835496</v>
      </c>
      <c r="AH10" s="17">
        <v>0.55583410768386399</v>
      </c>
      <c r="AI10" s="17"/>
      <c r="AJ10" s="17">
        <v>0.51275112041109205</v>
      </c>
      <c r="AK10" s="17">
        <v>0.54524948167619103</v>
      </c>
      <c r="AL10" s="17">
        <v>0.59888094828198202</v>
      </c>
      <c r="AM10" s="17">
        <v>0.57796856433044497</v>
      </c>
      <c r="AN10" s="17"/>
      <c r="AO10" s="17">
        <v>0.55898817229554199</v>
      </c>
      <c r="AP10" s="17">
        <v>0.51744678811547695</v>
      </c>
      <c r="AQ10" s="17">
        <v>0.57721846644435704</v>
      </c>
      <c r="AR10" s="17"/>
      <c r="AS10" s="17">
        <v>0.58641564564881699</v>
      </c>
      <c r="AT10" s="17">
        <v>0.49460859600595503</v>
      </c>
      <c r="AU10" s="17">
        <v>0.690029501960299</v>
      </c>
      <c r="AV10" s="17">
        <v>0.50532956630106896</v>
      </c>
      <c r="AW10" s="17">
        <v>0.57289808800811703</v>
      </c>
      <c r="AX10" s="17"/>
      <c r="AY10" s="17">
        <v>0.60935035178438202</v>
      </c>
      <c r="AZ10" s="17">
        <v>0.52090341143470298</v>
      </c>
      <c r="BA10" s="17">
        <v>0.651198677096959</v>
      </c>
    </row>
    <row r="11" spans="2:53" ht="43.5" x14ac:dyDescent="0.35">
      <c r="B11" s="18" t="s">
        <v>161</v>
      </c>
      <c r="C11" s="17">
        <v>0.18076833208527701</v>
      </c>
      <c r="D11" s="17">
        <v>0.193086138938561</v>
      </c>
      <c r="E11" s="17">
        <v>0.16846265946488601</v>
      </c>
      <c r="F11" s="17"/>
      <c r="G11" s="17">
        <v>0.15767322224236799</v>
      </c>
      <c r="H11" s="17">
        <v>0.21551037453784</v>
      </c>
      <c r="I11" s="17">
        <v>0.15434598357490201</v>
      </c>
      <c r="J11" s="17">
        <v>0.143676341846702</v>
      </c>
      <c r="K11" s="17"/>
      <c r="L11" s="17">
        <v>0.21200695414005299</v>
      </c>
      <c r="M11" s="17">
        <v>0.17538030215659201</v>
      </c>
      <c r="N11" s="17">
        <v>0.13916505059879999</v>
      </c>
      <c r="O11" s="17">
        <v>0.189968132428391</v>
      </c>
      <c r="P11" s="17"/>
      <c r="Q11" s="17">
        <v>0.120278951964733</v>
      </c>
      <c r="R11" s="17">
        <v>0.13210157823886801</v>
      </c>
      <c r="S11" s="17">
        <v>0.21726063884966801</v>
      </c>
      <c r="T11" s="17">
        <v>0.150560013096421</v>
      </c>
      <c r="U11" s="17">
        <v>0.21407596226123499</v>
      </c>
      <c r="V11" s="17">
        <v>0.26472228459363001</v>
      </c>
      <c r="W11" s="17">
        <v>0.19499705436880499</v>
      </c>
      <c r="X11" s="17">
        <v>0.222291928115669</v>
      </c>
      <c r="Y11" s="17">
        <v>0.198123303336007</v>
      </c>
      <c r="Z11" s="17"/>
      <c r="AA11" s="17">
        <v>0.15132257158284601</v>
      </c>
      <c r="AB11" s="17">
        <v>0.17297115971409999</v>
      </c>
      <c r="AC11" s="17">
        <v>0.22026202026224201</v>
      </c>
      <c r="AD11" s="17">
        <v>0.20078836107768</v>
      </c>
      <c r="AE11" s="17">
        <v>0.20182559033977501</v>
      </c>
      <c r="AF11" s="17"/>
      <c r="AG11" s="17">
        <v>0.18241670516585301</v>
      </c>
      <c r="AH11" s="17">
        <v>0.17896645402266301</v>
      </c>
      <c r="AI11" s="17"/>
      <c r="AJ11" s="17">
        <v>0.20324341106694899</v>
      </c>
      <c r="AK11" s="17">
        <v>0.246326355945543</v>
      </c>
      <c r="AL11" s="17">
        <v>0.13716485260342101</v>
      </c>
      <c r="AM11" s="17">
        <v>0.131443101579515</v>
      </c>
      <c r="AN11" s="17"/>
      <c r="AO11" s="17">
        <v>0.18063853190037399</v>
      </c>
      <c r="AP11" s="17">
        <v>0.22957284261879901</v>
      </c>
      <c r="AQ11" s="17">
        <v>0.160896830211365</v>
      </c>
      <c r="AR11" s="17"/>
      <c r="AS11" s="17">
        <v>0.15340606901346099</v>
      </c>
      <c r="AT11" s="17">
        <v>0.21604143540285101</v>
      </c>
      <c r="AU11" s="17">
        <v>0.116747280131099</v>
      </c>
      <c r="AV11" s="17">
        <v>0.15056006971997801</v>
      </c>
      <c r="AW11" s="17">
        <v>0.188177796288861</v>
      </c>
      <c r="AX11" s="17"/>
      <c r="AY11" s="17">
        <v>0.15308583697757799</v>
      </c>
      <c r="AZ11" s="17">
        <v>0.19234920055857899</v>
      </c>
      <c r="BA11" s="17">
        <v>0.14349954494461201</v>
      </c>
    </row>
    <row r="12" spans="2:53" x14ac:dyDescent="0.35">
      <c r="B12" s="18" t="s">
        <v>162</v>
      </c>
      <c r="C12" s="17">
        <v>2.9185567087512201E-2</v>
      </c>
      <c r="D12" s="17">
        <v>2.4308131057839098E-2</v>
      </c>
      <c r="E12" s="17">
        <v>3.4058198370251799E-2</v>
      </c>
      <c r="F12" s="17"/>
      <c r="G12" s="17">
        <v>4.0957458080957902E-2</v>
      </c>
      <c r="H12" s="17">
        <v>3.7637980898791203E-2</v>
      </c>
      <c r="I12" s="17">
        <v>1.66227384881617E-2</v>
      </c>
      <c r="J12" s="17">
        <v>1.9581042884627701E-2</v>
      </c>
      <c r="K12" s="17"/>
      <c r="L12" s="17">
        <v>9.1629560278907105E-3</v>
      </c>
      <c r="M12" s="17">
        <v>3.56144165129645E-2</v>
      </c>
      <c r="N12" s="17">
        <v>2.73566374688133E-2</v>
      </c>
      <c r="O12" s="17">
        <v>4.5850183962238097E-2</v>
      </c>
      <c r="P12" s="17"/>
      <c r="Q12" s="17">
        <v>3.7167954795489899E-2</v>
      </c>
      <c r="R12" s="17">
        <v>2.7143150096114201E-2</v>
      </c>
      <c r="S12" s="17">
        <v>2.25717082143552E-2</v>
      </c>
      <c r="T12" s="17">
        <v>5.5453648248397401E-2</v>
      </c>
      <c r="U12" s="17">
        <v>3.7702819228229101E-2</v>
      </c>
      <c r="V12" s="17">
        <v>2.4398537129332199E-2</v>
      </c>
      <c r="W12" s="17">
        <v>9.4027939790116196E-3</v>
      </c>
      <c r="X12" s="17">
        <v>0</v>
      </c>
      <c r="Y12" s="17">
        <v>2.79044589221852E-2</v>
      </c>
      <c r="Z12" s="17"/>
      <c r="AA12" s="17">
        <v>3.5022501277592301E-2</v>
      </c>
      <c r="AB12" s="17">
        <v>2.2362704225233301E-2</v>
      </c>
      <c r="AC12" s="17">
        <v>2.3818973892908601E-2</v>
      </c>
      <c r="AD12" s="17">
        <v>1.13092934640464E-2</v>
      </c>
      <c r="AE12" s="17">
        <v>5.9435078793350901E-2</v>
      </c>
      <c r="AF12" s="17"/>
      <c r="AG12" s="17">
        <v>1.9623066535221102E-2</v>
      </c>
      <c r="AH12" s="17">
        <v>3.9638576889691801E-2</v>
      </c>
      <c r="AI12" s="17"/>
      <c r="AJ12" s="17">
        <v>4.1896870826712097E-2</v>
      </c>
      <c r="AK12" s="17">
        <v>3.5410337045947197E-2</v>
      </c>
      <c r="AL12" s="17">
        <v>2.7271963836380201E-2</v>
      </c>
      <c r="AM12" s="17">
        <v>1.31752729142322E-2</v>
      </c>
      <c r="AN12" s="17"/>
      <c r="AO12" s="17">
        <v>4.7441124430745503E-2</v>
      </c>
      <c r="AP12" s="17">
        <v>2.3330114338405601E-2</v>
      </c>
      <c r="AQ12" s="17">
        <v>2.163015055383E-2</v>
      </c>
      <c r="AR12" s="17"/>
      <c r="AS12" s="17">
        <v>2.2636929183035202E-2</v>
      </c>
      <c r="AT12" s="17">
        <v>3.6109484984677302E-2</v>
      </c>
      <c r="AU12" s="17">
        <v>1.5578928676913999E-2</v>
      </c>
      <c r="AV12" s="17">
        <v>0</v>
      </c>
      <c r="AW12" s="17">
        <v>3.8670274958723702E-2</v>
      </c>
      <c r="AX12" s="17"/>
      <c r="AY12" s="17">
        <v>1.8071893151527098E-2</v>
      </c>
      <c r="AZ12" s="17">
        <v>3.1626705005164797E-2</v>
      </c>
      <c r="BA12" s="17">
        <v>2.6213123293860399E-2</v>
      </c>
    </row>
    <row r="13" spans="2:53" x14ac:dyDescent="0.35">
      <c r="B13" s="18" t="s">
        <v>114</v>
      </c>
      <c r="C13" s="19">
        <v>2.2104831721811501E-2</v>
      </c>
      <c r="D13" s="19">
        <v>1.5072636032023599E-2</v>
      </c>
      <c r="E13" s="19">
        <v>2.91301000176836E-2</v>
      </c>
      <c r="F13" s="19"/>
      <c r="G13" s="19">
        <v>5.01356243114357E-2</v>
      </c>
      <c r="H13" s="19">
        <v>2.1800251368370001E-2</v>
      </c>
      <c r="I13" s="19">
        <v>1.6815057147897501E-2</v>
      </c>
      <c r="J13" s="19">
        <v>8.1520577102670005E-3</v>
      </c>
      <c r="K13" s="19"/>
      <c r="L13" s="19">
        <v>1.7046039652532999E-2</v>
      </c>
      <c r="M13" s="19">
        <v>1.5689313482917001E-2</v>
      </c>
      <c r="N13" s="19">
        <v>1.7015793746058602E-2</v>
      </c>
      <c r="O13" s="19">
        <v>3.8807238870632303E-2</v>
      </c>
      <c r="P13" s="19"/>
      <c r="Q13" s="19">
        <v>2.8694688128795599E-2</v>
      </c>
      <c r="R13" s="19">
        <v>2.8378783610194701E-2</v>
      </c>
      <c r="S13" s="19">
        <v>1.0287564909441599E-2</v>
      </c>
      <c r="T13" s="19">
        <v>3.0481825133957301E-2</v>
      </c>
      <c r="U13" s="19">
        <v>1.32560440620499E-2</v>
      </c>
      <c r="V13" s="19">
        <v>2.5096402872796901E-2</v>
      </c>
      <c r="W13" s="19">
        <v>3.7940560585301597E-2</v>
      </c>
      <c r="X13" s="19">
        <v>0</v>
      </c>
      <c r="Y13" s="19">
        <v>7.6866131169480304E-3</v>
      </c>
      <c r="Z13" s="19"/>
      <c r="AA13" s="19">
        <v>3.1169076008952499E-2</v>
      </c>
      <c r="AB13" s="19">
        <v>2.81030015508964E-2</v>
      </c>
      <c r="AC13" s="19">
        <v>1.14426278977591E-2</v>
      </c>
      <c r="AD13" s="19">
        <v>7.6908504506085704E-3</v>
      </c>
      <c r="AE13" s="19">
        <v>0</v>
      </c>
      <c r="AF13" s="19"/>
      <c r="AG13" s="19">
        <v>1.27130892349151E-2</v>
      </c>
      <c r="AH13" s="19">
        <v>3.2371181589007397E-2</v>
      </c>
      <c r="AI13" s="19"/>
      <c r="AJ13" s="19">
        <v>5.5058531191848198E-2</v>
      </c>
      <c r="AK13" s="19">
        <v>2.0704370021706001E-2</v>
      </c>
      <c r="AL13" s="19">
        <v>1.18890659518326E-2</v>
      </c>
      <c r="AM13" s="19">
        <v>3.7135877023969002E-3</v>
      </c>
      <c r="AN13" s="19"/>
      <c r="AO13" s="19">
        <v>3.8129210474037799E-2</v>
      </c>
      <c r="AP13" s="19">
        <v>2.5805970468810401E-2</v>
      </c>
      <c r="AQ13" s="19">
        <v>1.3068394261366601E-2</v>
      </c>
      <c r="AR13" s="19"/>
      <c r="AS13" s="19">
        <v>1.7208449310052401E-2</v>
      </c>
      <c r="AT13" s="19">
        <v>2.5758659283877501E-2</v>
      </c>
      <c r="AU13" s="19">
        <v>1.43180496502222E-2</v>
      </c>
      <c r="AV13" s="19">
        <v>0</v>
      </c>
      <c r="AW13" s="19">
        <v>1.8670320594541E-2</v>
      </c>
      <c r="AX13" s="19"/>
      <c r="AY13" s="19">
        <v>1.8558770118549998E-2</v>
      </c>
      <c r="AZ13" s="19">
        <v>2.2893656927903999E-2</v>
      </c>
      <c r="BA13" s="19">
        <v>1.1018477102756099E-2</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159</v>
      </c>
      <c r="C9" s="17">
        <v>0.128371266244171</v>
      </c>
      <c r="D9" s="17">
        <v>0.115777980779964</v>
      </c>
      <c r="E9" s="17">
        <v>0.140952146102369</v>
      </c>
      <c r="F9" s="17"/>
      <c r="G9" s="17">
        <v>8.52419512549457E-2</v>
      </c>
      <c r="H9" s="17">
        <v>0.15012803293111701</v>
      </c>
      <c r="I9" s="17">
        <v>0.127127105340402</v>
      </c>
      <c r="J9" s="17">
        <v>8.9966615432623007E-2</v>
      </c>
      <c r="K9" s="17"/>
      <c r="L9" s="17">
        <v>0.10977365835590699</v>
      </c>
      <c r="M9" s="17">
        <v>0.157950947749806</v>
      </c>
      <c r="N9" s="17">
        <v>0.142950285077517</v>
      </c>
      <c r="O9" s="17">
        <v>0.101377762489266</v>
      </c>
      <c r="P9" s="17"/>
      <c r="Q9" s="17">
        <v>0.16582918207507799</v>
      </c>
      <c r="R9" s="17">
        <v>0.12970513526012001</v>
      </c>
      <c r="S9" s="17">
        <v>0.136319182679916</v>
      </c>
      <c r="T9" s="17">
        <v>5.6658980160118298E-2</v>
      </c>
      <c r="U9" s="17">
        <v>6.24829028699549E-2</v>
      </c>
      <c r="V9" s="17">
        <v>0.184375524010464</v>
      </c>
      <c r="W9" s="17">
        <v>7.1091340650376506E-2</v>
      </c>
      <c r="X9" s="17">
        <v>0.15882971879367799</v>
      </c>
      <c r="Y9" s="17">
        <v>0.15813801329286001</v>
      </c>
      <c r="Z9" s="17"/>
      <c r="AA9" s="17">
        <v>0.107606066707884</v>
      </c>
      <c r="AB9" s="17">
        <v>0.17301328893946999</v>
      </c>
      <c r="AC9" s="17">
        <v>0.121858023373137</v>
      </c>
      <c r="AD9" s="17">
        <v>0.13543577303379301</v>
      </c>
      <c r="AE9" s="17">
        <v>5.9435078793350901E-2</v>
      </c>
      <c r="AF9" s="17"/>
      <c r="AG9" s="17">
        <v>0.12621305535583299</v>
      </c>
      <c r="AH9" s="17">
        <v>0.13073046083428899</v>
      </c>
      <c r="AI9" s="17"/>
      <c r="AJ9" s="17">
        <v>9.02540482567291E-2</v>
      </c>
      <c r="AK9" s="17">
        <v>0.108611495808606</v>
      </c>
      <c r="AL9" s="17">
        <v>0.14203252604981201</v>
      </c>
      <c r="AM9" s="17">
        <v>0.170400827607009</v>
      </c>
      <c r="AN9" s="17"/>
      <c r="AO9" s="17">
        <v>0.124883238737971</v>
      </c>
      <c r="AP9" s="17">
        <v>0.11257198496391201</v>
      </c>
      <c r="AQ9" s="17">
        <v>0.13729587880990399</v>
      </c>
      <c r="AR9" s="17"/>
      <c r="AS9" s="17">
        <v>0.120936929356924</v>
      </c>
      <c r="AT9" s="17">
        <v>0.12720739226880901</v>
      </c>
      <c r="AU9" s="17">
        <v>8.4103711642170204E-2</v>
      </c>
      <c r="AV9" s="17">
        <v>0.15454998268165299</v>
      </c>
      <c r="AW9" s="17">
        <v>0.14283233197787401</v>
      </c>
      <c r="AX9" s="17"/>
      <c r="AY9" s="17">
        <v>0.13974033864369101</v>
      </c>
      <c r="AZ9" s="17">
        <v>0.15042532380874701</v>
      </c>
      <c r="BA9" s="17">
        <v>6.1944326616990099E-2</v>
      </c>
    </row>
    <row r="10" spans="2:53" ht="29" x14ac:dyDescent="0.35">
      <c r="B10" s="18" t="s">
        <v>160</v>
      </c>
      <c r="C10" s="17">
        <v>0.55673855073939904</v>
      </c>
      <c r="D10" s="17">
        <v>0.58113649118936095</v>
      </c>
      <c r="E10" s="17">
        <v>0.53236464462404398</v>
      </c>
      <c r="F10" s="17"/>
      <c r="G10" s="17">
        <v>0.59382219951846105</v>
      </c>
      <c r="H10" s="17">
        <v>0.49572305861404398</v>
      </c>
      <c r="I10" s="17">
        <v>0.59280193516606505</v>
      </c>
      <c r="J10" s="17">
        <v>0.65794955472509398</v>
      </c>
      <c r="K10" s="17"/>
      <c r="L10" s="17">
        <v>0.58291689304229899</v>
      </c>
      <c r="M10" s="17">
        <v>0.541963155679274</v>
      </c>
      <c r="N10" s="17">
        <v>0.55127646001014496</v>
      </c>
      <c r="O10" s="17">
        <v>0.55086594595949701</v>
      </c>
      <c r="P10" s="17"/>
      <c r="Q10" s="17">
        <v>0.59063424017460198</v>
      </c>
      <c r="R10" s="17">
        <v>0.54267547091864698</v>
      </c>
      <c r="S10" s="17">
        <v>0.573347870676851</v>
      </c>
      <c r="T10" s="17">
        <v>0.46116963021309298</v>
      </c>
      <c r="U10" s="17">
        <v>0.51551485677727105</v>
      </c>
      <c r="V10" s="17">
        <v>0.58906057699315495</v>
      </c>
      <c r="W10" s="17">
        <v>0.60516198027860502</v>
      </c>
      <c r="X10" s="17">
        <v>0.58353096461060405</v>
      </c>
      <c r="Y10" s="17">
        <v>0.55147881706325297</v>
      </c>
      <c r="Z10" s="17"/>
      <c r="AA10" s="17">
        <v>0.56544771350975398</v>
      </c>
      <c r="AB10" s="17">
        <v>0.49636815366638998</v>
      </c>
      <c r="AC10" s="17">
        <v>0.602262676923773</v>
      </c>
      <c r="AD10" s="17">
        <v>0.57045421762121096</v>
      </c>
      <c r="AE10" s="17">
        <v>0.71628488180893402</v>
      </c>
      <c r="AF10" s="17"/>
      <c r="AG10" s="17">
        <v>0.58848645342676398</v>
      </c>
      <c r="AH10" s="17">
        <v>0.522034120012839</v>
      </c>
      <c r="AI10" s="17"/>
      <c r="AJ10" s="17">
        <v>0.52691636981189804</v>
      </c>
      <c r="AK10" s="17">
        <v>0.54688183475087904</v>
      </c>
      <c r="AL10" s="17">
        <v>0.57904138561179497</v>
      </c>
      <c r="AM10" s="17">
        <v>0.57329950990783995</v>
      </c>
      <c r="AN10" s="17"/>
      <c r="AO10" s="17">
        <v>0.52438004328504895</v>
      </c>
      <c r="AP10" s="17">
        <v>0.50853138043120005</v>
      </c>
      <c r="AQ10" s="17">
        <v>0.59302519205575699</v>
      </c>
      <c r="AR10" s="17"/>
      <c r="AS10" s="17">
        <v>0.55913392904402304</v>
      </c>
      <c r="AT10" s="17">
        <v>0.59172747964780803</v>
      </c>
      <c r="AU10" s="17">
        <v>0.62843959707331798</v>
      </c>
      <c r="AV10" s="17">
        <v>0.54724584409252597</v>
      </c>
      <c r="AW10" s="17">
        <v>0.49501398092190102</v>
      </c>
      <c r="AX10" s="17"/>
      <c r="AY10" s="17">
        <v>0.57625848254594902</v>
      </c>
      <c r="AZ10" s="17">
        <v>0.56269377294762402</v>
      </c>
      <c r="BA10" s="17">
        <v>0.56875267165570698</v>
      </c>
    </row>
    <row r="11" spans="2:53" ht="43.5" x14ac:dyDescent="0.35">
      <c r="B11" s="18" t="s">
        <v>161</v>
      </c>
      <c r="C11" s="17">
        <v>0.28069122985381501</v>
      </c>
      <c r="D11" s="17">
        <v>0.27772736757607402</v>
      </c>
      <c r="E11" s="17">
        <v>0.28365217244012197</v>
      </c>
      <c r="F11" s="17"/>
      <c r="G11" s="17">
        <v>0.23736727791603801</v>
      </c>
      <c r="H11" s="17">
        <v>0.320970477697965</v>
      </c>
      <c r="I11" s="17">
        <v>0.261950708473567</v>
      </c>
      <c r="J11" s="17">
        <v>0.21941750593750101</v>
      </c>
      <c r="K11" s="17"/>
      <c r="L11" s="17">
        <v>0.28570656938965799</v>
      </c>
      <c r="M11" s="17">
        <v>0.27589740124451101</v>
      </c>
      <c r="N11" s="17">
        <v>0.26692931788997398</v>
      </c>
      <c r="O11" s="17">
        <v>0.29349349235637501</v>
      </c>
      <c r="P11" s="17"/>
      <c r="Q11" s="17">
        <v>0.22200888221106499</v>
      </c>
      <c r="R11" s="17">
        <v>0.28940579164733299</v>
      </c>
      <c r="S11" s="17">
        <v>0.268286392982586</v>
      </c>
      <c r="T11" s="17">
        <v>0.429106106135974</v>
      </c>
      <c r="U11" s="17">
        <v>0.36358269458105402</v>
      </c>
      <c r="V11" s="17">
        <v>0.19477106576665701</v>
      </c>
      <c r="W11" s="17">
        <v>0.28608165451333201</v>
      </c>
      <c r="X11" s="17">
        <v>0.221648469593898</v>
      </c>
      <c r="Y11" s="17">
        <v>0.26838808004150999</v>
      </c>
      <c r="Z11" s="17"/>
      <c r="AA11" s="17">
        <v>0.27521177318603801</v>
      </c>
      <c r="AB11" s="17">
        <v>0.306757559118774</v>
      </c>
      <c r="AC11" s="17">
        <v>0.244313860423166</v>
      </c>
      <c r="AD11" s="17">
        <v>0.28641915889438702</v>
      </c>
      <c r="AE11" s="17">
        <v>0.22428003939771499</v>
      </c>
      <c r="AF11" s="17"/>
      <c r="AG11" s="17">
        <v>0.258282616217751</v>
      </c>
      <c r="AH11" s="17">
        <v>0.30518664888256603</v>
      </c>
      <c r="AI11" s="17"/>
      <c r="AJ11" s="17">
        <v>0.33050607957635902</v>
      </c>
      <c r="AK11" s="17">
        <v>0.298798232641242</v>
      </c>
      <c r="AL11" s="17">
        <v>0.254619559542685</v>
      </c>
      <c r="AM11" s="17">
        <v>0.24124652339522601</v>
      </c>
      <c r="AN11" s="17"/>
      <c r="AO11" s="17">
        <v>0.31460948676544498</v>
      </c>
      <c r="AP11" s="17">
        <v>0.32376025867039099</v>
      </c>
      <c r="AQ11" s="17">
        <v>0.24663282501953199</v>
      </c>
      <c r="AR11" s="17"/>
      <c r="AS11" s="17">
        <v>0.305153083437118</v>
      </c>
      <c r="AT11" s="17">
        <v>0.24387277832173801</v>
      </c>
      <c r="AU11" s="17">
        <v>0.25998999285102098</v>
      </c>
      <c r="AV11" s="17">
        <v>0.29820417322581999</v>
      </c>
      <c r="AW11" s="17">
        <v>0.31521677286306898</v>
      </c>
      <c r="AX11" s="17"/>
      <c r="AY11" s="17">
        <v>0.27504663336212698</v>
      </c>
      <c r="AZ11" s="17">
        <v>0.25815102577660498</v>
      </c>
      <c r="BA11" s="17">
        <v>0.33404782189770599</v>
      </c>
    </row>
    <row r="12" spans="2:53" x14ac:dyDescent="0.35">
      <c r="B12" s="18" t="s">
        <v>162</v>
      </c>
      <c r="C12" s="17">
        <v>1.8251939385691002E-2</v>
      </c>
      <c r="D12" s="17">
        <v>1.66324564692121E-2</v>
      </c>
      <c r="E12" s="17">
        <v>1.98698269546288E-2</v>
      </c>
      <c r="F12" s="17"/>
      <c r="G12" s="17">
        <v>5.01249480383021E-2</v>
      </c>
      <c r="H12" s="17">
        <v>1.6092191979469199E-2</v>
      </c>
      <c r="I12" s="17">
        <v>1.5445198222339E-2</v>
      </c>
      <c r="J12" s="17">
        <v>0</v>
      </c>
      <c r="K12" s="17"/>
      <c r="L12" s="17">
        <v>1.4868298229028701E-2</v>
      </c>
      <c r="M12" s="17">
        <v>1.26762532223803E-2</v>
      </c>
      <c r="N12" s="17">
        <v>1.8237293860217999E-2</v>
      </c>
      <c r="O12" s="17">
        <v>2.7790881264688601E-2</v>
      </c>
      <c r="P12" s="17"/>
      <c r="Q12" s="17">
        <v>1.4282311261749E-2</v>
      </c>
      <c r="R12" s="17">
        <v>5.4678947172432397E-3</v>
      </c>
      <c r="S12" s="17">
        <v>2.2046553660646898E-2</v>
      </c>
      <c r="T12" s="17">
        <v>3.2670176321203601E-2</v>
      </c>
      <c r="U12" s="17">
        <v>4.5547794100157198E-2</v>
      </c>
      <c r="V12" s="17">
        <v>7.9756584147263904E-3</v>
      </c>
      <c r="W12" s="17">
        <v>1.8796936782117399E-2</v>
      </c>
      <c r="X12" s="17">
        <v>1.7995423500910299E-2</v>
      </c>
      <c r="Y12" s="17">
        <v>1.4308476485428399E-2</v>
      </c>
      <c r="Z12" s="17"/>
      <c r="AA12" s="17">
        <v>2.8030313575948498E-2</v>
      </c>
      <c r="AB12" s="17">
        <v>1.0506565639688799E-2</v>
      </c>
      <c r="AC12" s="17">
        <v>1.7175393735480601E-2</v>
      </c>
      <c r="AD12" s="17">
        <v>0</v>
      </c>
      <c r="AE12" s="17">
        <v>0</v>
      </c>
      <c r="AF12" s="17"/>
      <c r="AG12" s="17">
        <v>1.6885301790124499E-2</v>
      </c>
      <c r="AH12" s="17">
        <v>1.97458453054206E-2</v>
      </c>
      <c r="AI12" s="17"/>
      <c r="AJ12" s="17">
        <v>2.6660965115826201E-2</v>
      </c>
      <c r="AK12" s="17">
        <v>2.82469536439744E-2</v>
      </c>
      <c r="AL12" s="17">
        <v>9.3910705313537193E-3</v>
      </c>
      <c r="AM12" s="17">
        <v>8.3304127548545701E-3</v>
      </c>
      <c r="AN12" s="17"/>
      <c r="AO12" s="17">
        <v>1.20059540369278E-2</v>
      </c>
      <c r="AP12" s="17">
        <v>3.5038347541660401E-2</v>
      </c>
      <c r="AQ12" s="17">
        <v>1.26130758069625E-2</v>
      </c>
      <c r="AR12" s="17"/>
      <c r="AS12" s="17">
        <v>6.81882679215537E-3</v>
      </c>
      <c r="AT12" s="17">
        <v>2.0609688852963302E-2</v>
      </c>
      <c r="AU12" s="17">
        <v>1.4826348131159101E-2</v>
      </c>
      <c r="AV12" s="17">
        <v>0</v>
      </c>
      <c r="AW12" s="17">
        <v>1.8359669803500799E-2</v>
      </c>
      <c r="AX12" s="17"/>
      <c r="AY12" s="17">
        <v>0</v>
      </c>
      <c r="AZ12" s="17">
        <v>1.4877538149213301E-2</v>
      </c>
      <c r="BA12" s="17">
        <v>2.5633973778810999E-2</v>
      </c>
    </row>
    <row r="13" spans="2:53" x14ac:dyDescent="0.35">
      <c r="B13" s="18" t="s">
        <v>114</v>
      </c>
      <c r="C13" s="19">
        <v>1.59470137769251E-2</v>
      </c>
      <c r="D13" s="19">
        <v>8.7257039853896601E-3</v>
      </c>
      <c r="E13" s="19">
        <v>2.3161209878836301E-2</v>
      </c>
      <c r="F13" s="19"/>
      <c r="G13" s="19">
        <v>3.34436232722524E-2</v>
      </c>
      <c r="H13" s="19">
        <v>1.70862387774041E-2</v>
      </c>
      <c r="I13" s="19">
        <v>2.6750527976258302E-3</v>
      </c>
      <c r="J13" s="19">
        <v>3.2666323904782399E-2</v>
      </c>
      <c r="K13" s="19"/>
      <c r="L13" s="19">
        <v>6.7345809831072696E-3</v>
      </c>
      <c r="M13" s="19">
        <v>1.15122421040291E-2</v>
      </c>
      <c r="N13" s="19">
        <v>2.0606643162146498E-2</v>
      </c>
      <c r="O13" s="19">
        <v>2.6471917930173099E-2</v>
      </c>
      <c r="P13" s="19"/>
      <c r="Q13" s="19">
        <v>7.2453842775054298E-3</v>
      </c>
      <c r="R13" s="19">
        <v>3.27457074566571E-2</v>
      </c>
      <c r="S13" s="19">
        <v>0</v>
      </c>
      <c r="T13" s="19">
        <v>2.03951071696113E-2</v>
      </c>
      <c r="U13" s="19">
        <v>1.28717516715635E-2</v>
      </c>
      <c r="V13" s="19">
        <v>2.3817174814997101E-2</v>
      </c>
      <c r="W13" s="19">
        <v>1.8868087775569899E-2</v>
      </c>
      <c r="X13" s="19">
        <v>1.7995423500910299E-2</v>
      </c>
      <c r="Y13" s="19">
        <v>7.6866131169480304E-3</v>
      </c>
      <c r="Z13" s="19"/>
      <c r="AA13" s="19">
        <v>2.3704133020375499E-2</v>
      </c>
      <c r="AB13" s="19">
        <v>1.33544326356767E-2</v>
      </c>
      <c r="AC13" s="19">
        <v>1.4390045544443701E-2</v>
      </c>
      <c r="AD13" s="19">
        <v>7.6908504506085704E-3</v>
      </c>
      <c r="AE13" s="19">
        <v>0</v>
      </c>
      <c r="AF13" s="19"/>
      <c r="AG13" s="19">
        <v>1.01325732095278E-2</v>
      </c>
      <c r="AH13" s="19">
        <v>2.2302924964886599E-2</v>
      </c>
      <c r="AI13" s="19"/>
      <c r="AJ13" s="19">
        <v>2.5662537239187901E-2</v>
      </c>
      <c r="AK13" s="19">
        <v>1.7461483155298801E-2</v>
      </c>
      <c r="AL13" s="19">
        <v>1.49154582643535E-2</v>
      </c>
      <c r="AM13" s="19">
        <v>6.7227263350707004E-3</v>
      </c>
      <c r="AN13" s="19"/>
      <c r="AO13" s="19">
        <v>2.4121277174606701E-2</v>
      </c>
      <c r="AP13" s="19">
        <v>2.0098028392836E-2</v>
      </c>
      <c r="AQ13" s="19">
        <v>1.04330283078445E-2</v>
      </c>
      <c r="AR13" s="19"/>
      <c r="AS13" s="19">
        <v>7.9572313697797003E-3</v>
      </c>
      <c r="AT13" s="19">
        <v>1.65826609086819E-2</v>
      </c>
      <c r="AU13" s="19">
        <v>1.26403503023312E-2</v>
      </c>
      <c r="AV13" s="19">
        <v>0</v>
      </c>
      <c r="AW13" s="19">
        <v>2.8577244433656002E-2</v>
      </c>
      <c r="AX13" s="19"/>
      <c r="AY13" s="19">
        <v>8.9545454482334204E-3</v>
      </c>
      <c r="AZ13" s="19">
        <v>1.38523393178114E-2</v>
      </c>
      <c r="BA13" s="19">
        <v>9.6212060507865297E-3</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159</v>
      </c>
      <c r="C9" s="17">
        <v>8.6888998411629295E-2</v>
      </c>
      <c r="D9" s="17">
        <v>9.6373836661655707E-2</v>
      </c>
      <c r="E9" s="17">
        <v>7.7413503646011503E-2</v>
      </c>
      <c r="F9" s="17"/>
      <c r="G9" s="17">
        <v>5.7803304876998002E-2</v>
      </c>
      <c r="H9" s="17">
        <v>9.9093539628064095E-2</v>
      </c>
      <c r="I9" s="17">
        <v>8.4971792264973103E-2</v>
      </c>
      <c r="J9" s="17">
        <v>7.4662410294453793E-2</v>
      </c>
      <c r="K9" s="17"/>
      <c r="L9" s="17">
        <v>8.0399137672066801E-2</v>
      </c>
      <c r="M9" s="17">
        <v>0.100827867670683</v>
      </c>
      <c r="N9" s="17">
        <v>9.04608904248905E-2</v>
      </c>
      <c r="O9" s="17">
        <v>7.2605915002917507E-2</v>
      </c>
      <c r="P9" s="17"/>
      <c r="Q9" s="17">
        <v>0.106089886130687</v>
      </c>
      <c r="R9" s="17">
        <v>9.7817161517034401E-2</v>
      </c>
      <c r="S9" s="17">
        <v>9.2736953757854498E-2</v>
      </c>
      <c r="T9" s="17">
        <v>6.6987799459949704E-2</v>
      </c>
      <c r="U9" s="17">
        <v>7.3777655883936297E-2</v>
      </c>
      <c r="V9" s="17">
        <v>6.6076606630881093E-2</v>
      </c>
      <c r="W9" s="17">
        <v>9.8958647932196594E-2</v>
      </c>
      <c r="X9" s="17">
        <v>6.80402852674869E-2</v>
      </c>
      <c r="Y9" s="17">
        <v>8.5754393959259698E-2</v>
      </c>
      <c r="Z9" s="17"/>
      <c r="AA9" s="17">
        <v>8.7759701442666302E-2</v>
      </c>
      <c r="AB9" s="17">
        <v>9.08776773060605E-2</v>
      </c>
      <c r="AC9" s="17">
        <v>7.2109617073651697E-2</v>
      </c>
      <c r="AD9" s="17">
        <v>7.76457091519272E-2</v>
      </c>
      <c r="AE9" s="17">
        <v>5.9435078793350901E-2</v>
      </c>
      <c r="AF9" s="17"/>
      <c r="AG9" s="17">
        <v>9.9406211683595105E-2</v>
      </c>
      <c r="AH9" s="17">
        <v>7.3206117839509199E-2</v>
      </c>
      <c r="AI9" s="17"/>
      <c r="AJ9" s="17">
        <v>5.56853768883308E-2</v>
      </c>
      <c r="AK9" s="17">
        <v>8.49212131890629E-2</v>
      </c>
      <c r="AL9" s="17">
        <v>8.8620777542594203E-2</v>
      </c>
      <c r="AM9" s="17">
        <v>0.114900654041353</v>
      </c>
      <c r="AN9" s="17"/>
      <c r="AO9" s="17">
        <v>5.7447415488704301E-2</v>
      </c>
      <c r="AP9" s="17">
        <v>0.10090453495299399</v>
      </c>
      <c r="AQ9" s="17">
        <v>9.2946777886568493E-2</v>
      </c>
      <c r="AR9" s="17"/>
      <c r="AS9" s="17">
        <v>9.0840642287134205E-2</v>
      </c>
      <c r="AT9" s="17">
        <v>9.5543069894655705E-2</v>
      </c>
      <c r="AU9" s="17">
        <v>7.0680468500309596E-2</v>
      </c>
      <c r="AV9" s="17">
        <v>7.3810101927957505E-2</v>
      </c>
      <c r="AW9" s="17">
        <v>8.7840615566730604E-2</v>
      </c>
      <c r="AX9" s="17"/>
      <c r="AY9" s="17">
        <v>0.118821710668274</v>
      </c>
      <c r="AZ9" s="17">
        <v>9.1041550828877202E-2</v>
      </c>
      <c r="BA9" s="17">
        <v>5.4079089252351803E-2</v>
      </c>
    </row>
    <row r="10" spans="2:53" ht="29" x14ac:dyDescent="0.35">
      <c r="B10" s="18" t="s">
        <v>160</v>
      </c>
      <c r="C10" s="17">
        <v>0.54308975081260902</v>
      </c>
      <c r="D10" s="17">
        <v>0.55471506535020898</v>
      </c>
      <c r="E10" s="17">
        <v>0.53147588833589499</v>
      </c>
      <c r="F10" s="17"/>
      <c r="G10" s="17">
        <v>0.53391317693513696</v>
      </c>
      <c r="H10" s="17">
        <v>0.47434026817344599</v>
      </c>
      <c r="I10" s="17">
        <v>0.635065720591106</v>
      </c>
      <c r="J10" s="17">
        <v>0.55512709798278403</v>
      </c>
      <c r="K10" s="17"/>
      <c r="L10" s="17">
        <v>0.55121470071627499</v>
      </c>
      <c r="M10" s="17">
        <v>0.50615793932320696</v>
      </c>
      <c r="N10" s="17">
        <v>0.58408467225952698</v>
      </c>
      <c r="O10" s="17">
        <v>0.53882071699559198</v>
      </c>
      <c r="P10" s="17"/>
      <c r="Q10" s="17">
        <v>0.56192308609116803</v>
      </c>
      <c r="R10" s="17">
        <v>0.51445151902024</v>
      </c>
      <c r="S10" s="17">
        <v>0.60600419587188403</v>
      </c>
      <c r="T10" s="17">
        <v>0.63003240086725099</v>
      </c>
      <c r="U10" s="17">
        <v>0.44347149321260998</v>
      </c>
      <c r="V10" s="17">
        <v>0.54527107815685505</v>
      </c>
      <c r="W10" s="17">
        <v>0.449281531861498</v>
      </c>
      <c r="X10" s="17">
        <v>0.49881315418003802</v>
      </c>
      <c r="Y10" s="17">
        <v>0.581822456169795</v>
      </c>
      <c r="Z10" s="17"/>
      <c r="AA10" s="17">
        <v>0.54678659539181595</v>
      </c>
      <c r="AB10" s="17">
        <v>0.55967066598606596</v>
      </c>
      <c r="AC10" s="17">
        <v>0.50952071975768298</v>
      </c>
      <c r="AD10" s="17">
        <v>0.52549494489501003</v>
      </c>
      <c r="AE10" s="17">
        <v>0.74397638502438002</v>
      </c>
      <c r="AF10" s="17"/>
      <c r="AG10" s="17">
        <v>0.54230644798234295</v>
      </c>
      <c r="AH10" s="17">
        <v>0.54394599883247297</v>
      </c>
      <c r="AI10" s="17"/>
      <c r="AJ10" s="17">
        <v>0.468810886229513</v>
      </c>
      <c r="AK10" s="17">
        <v>0.51416306426083902</v>
      </c>
      <c r="AL10" s="17">
        <v>0.58075640113460203</v>
      </c>
      <c r="AM10" s="17">
        <v>0.60501382964963302</v>
      </c>
      <c r="AN10" s="17"/>
      <c r="AO10" s="17">
        <v>0.52375551010441002</v>
      </c>
      <c r="AP10" s="17">
        <v>0.55257089733338705</v>
      </c>
      <c r="AQ10" s="17">
        <v>0.54964383077168799</v>
      </c>
      <c r="AR10" s="17"/>
      <c r="AS10" s="17">
        <v>0.60568628200835195</v>
      </c>
      <c r="AT10" s="17">
        <v>0.50858685624937705</v>
      </c>
      <c r="AU10" s="17">
        <v>0.604969078642425</v>
      </c>
      <c r="AV10" s="17">
        <v>0.70395947945896198</v>
      </c>
      <c r="AW10" s="17">
        <v>0.49040788454935502</v>
      </c>
      <c r="AX10" s="17"/>
      <c r="AY10" s="17">
        <v>0.58448929231273095</v>
      </c>
      <c r="AZ10" s="17">
        <v>0.52054428562149102</v>
      </c>
      <c r="BA10" s="17">
        <v>0.59972046396364398</v>
      </c>
    </row>
    <row r="11" spans="2:53" ht="43.5" x14ac:dyDescent="0.35">
      <c r="B11" s="18" t="s">
        <v>161</v>
      </c>
      <c r="C11" s="17">
        <v>0.31416016343714098</v>
      </c>
      <c r="D11" s="17">
        <v>0.29694774542375202</v>
      </c>
      <c r="E11" s="17">
        <v>0.33135562555153603</v>
      </c>
      <c r="F11" s="17"/>
      <c r="G11" s="17">
        <v>0.30641083225620303</v>
      </c>
      <c r="H11" s="17">
        <v>0.37013959848051198</v>
      </c>
      <c r="I11" s="17">
        <v>0.24455449214401501</v>
      </c>
      <c r="J11" s="17">
        <v>0.30512563630949102</v>
      </c>
      <c r="K11" s="17"/>
      <c r="L11" s="17">
        <v>0.32235427203178002</v>
      </c>
      <c r="M11" s="17">
        <v>0.34395024575790301</v>
      </c>
      <c r="N11" s="17">
        <v>0.26685355675085098</v>
      </c>
      <c r="O11" s="17">
        <v>0.31721529507902202</v>
      </c>
      <c r="P11" s="17"/>
      <c r="Q11" s="17">
        <v>0.27301584841864801</v>
      </c>
      <c r="R11" s="17">
        <v>0.34896910570212702</v>
      </c>
      <c r="S11" s="17">
        <v>0.25783732964597</v>
      </c>
      <c r="T11" s="17">
        <v>0.26126609711502302</v>
      </c>
      <c r="U11" s="17">
        <v>0.45797076726172797</v>
      </c>
      <c r="V11" s="17">
        <v>0.324033121964588</v>
      </c>
      <c r="W11" s="17">
        <v>0.345329363647503</v>
      </c>
      <c r="X11" s="17">
        <v>0.32790807031372898</v>
      </c>
      <c r="Y11" s="17">
        <v>0.28226498418840901</v>
      </c>
      <c r="Z11" s="17"/>
      <c r="AA11" s="17">
        <v>0.286150245914084</v>
      </c>
      <c r="AB11" s="17">
        <v>0.28640836790275898</v>
      </c>
      <c r="AC11" s="17">
        <v>0.37979083081218401</v>
      </c>
      <c r="AD11" s="17">
        <v>0.34152250418984198</v>
      </c>
      <c r="AE11" s="17">
        <v>0.19658853618226901</v>
      </c>
      <c r="AF11" s="17"/>
      <c r="AG11" s="17">
        <v>0.31165472555587997</v>
      </c>
      <c r="AH11" s="17">
        <v>0.31689892058422398</v>
      </c>
      <c r="AI11" s="17"/>
      <c r="AJ11" s="17">
        <v>0.36997685608600001</v>
      </c>
      <c r="AK11" s="17">
        <v>0.344064473347169</v>
      </c>
      <c r="AL11" s="17">
        <v>0.30243307924722601</v>
      </c>
      <c r="AM11" s="17">
        <v>0.244152220965422</v>
      </c>
      <c r="AN11" s="17"/>
      <c r="AO11" s="17">
        <v>0.334135392105332</v>
      </c>
      <c r="AP11" s="17">
        <v>0.27766133932685499</v>
      </c>
      <c r="AQ11" s="17">
        <v>0.32197448090868802</v>
      </c>
      <c r="AR11" s="17"/>
      <c r="AS11" s="17">
        <v>0.266998987868028</v>
      </c>
      <c r="AT11" s="17">
        <v>0.32983075751208302</v>
      </c>
      <c r="AU11" s="17">
        <v>0.253655782059581</v>
      </c>
      <c r="AV11" s="17">
        <v>0.15056006971997801</v>
      </c>
      <c r="AW11" s="17">
        <v>0.35428999814200501</v>
      </c>
      <c r="AX11" s="17"/>
      <c r="AY11" s="17">
        <v>0.276784848452374</v>
      </c>
      <c r="AZ11" s="17">
        <v>0.32776400901136898</v>
      </c>
      <c r="BA11" s="17">
        <v>0.29209970214572301</v>
      </c>
    </row>
    <row r="12" spans="2:53" x14ac:dyDescent="0.35">
      <c r="B12" s="18" t="s">
        <v>162</v>
      </c>
      <c r="C12" s="17">
        <v>2.9787879656283201E-2</v>
      </c>
      <c r="D12" s="17">
        <v>2.8925992998303899E-2</v>
      </c>
      <c r="E12" s="17">
        <v>3.06489172724193E-2</v>
      </c>
      <c r="F12" s="17"/>
      <c r="G12" s="17">
        <v>5.95104472224234E-2</v>
      </c>
      <c r="H12" s="17">
        <v>2.6401029019446499E-2</v>
      </c>
      <c r="I12" s="17">
        <v>2.14678358194078E-2</v>
      </c>
      <c r="J12" s="17">
        <v>3.6233840730392597E-2</v>
      </c>
      <c r="K12" s="17"/>
      <c r="L12" s="17">
        <v>2.40643195205569E-2</v>
      </c>
      <c r="M12" s="17">
        <v>2.5164875990314899E-2</v>
      </c>
      <c r="N12" s="17">
        <v>2.1727897488040399E-2</v>
      </c>
      <c r="O12" s="17">
        <v>4.7989184242153399E-2</v>
      </c>
      <c r="P12" s="17"/>
      <c r="Q12" s="17">
        <v>3.61639275137208E-2</v>
      </c>
      <c r="R12" s="17">
        <v>1.1102673426835101E-2</v>
      </c>
      <c r="S12" s="17">
        <v>2.2903697020280299E-2</v>
      </c>
      <c r="T12" s="17">
        <v>2.1318595388164701E-2</v>
      </c>
      <c r="U12" s="17">
        <v>2.4780083641725702E-2</v>
      </c>
      <c r="V12" s="17">
        <v>3.2759680146748599E-2</v>
      </c>
      <c r="W12" s="17">
        <v>3.8328867400734899E-2</v>
      </c>
      <c r="X12" s="17">
        <v>6.8710381138383805E-2</v>
      </c>
      <c r="Y12" s="17">
        <v>3.54073981946409E-2</v>
      </c>
      <c r="Z12" s="17"/>
      <c r="AA12" s="17">
        <v>3.8791465920569403E-2</v>
      </c>
      <c r="AB12" s="17">
        <v>3.2577581747845002E-2</v>
      </c>
      <c r="AC12" s="17">
        <v>1.9677671919104502E-2</v>
      </c>
      <c r="AD12" s="17">
        <v>3.6336697848566198E-2</v>
      </c>
      <c r="AE12" s="17">
        <v>0</v>
      </c>
      <c r="AF12" s="17"/>
      <c r="AG12" s="17">
        <v>2.02969961513071E-2</v>
      </c>
      <c r="AH12" s="17">
        <v>4.0162603063236699E-2</v>
      </c>
      <c r="AI12" s="17"/>
      <c r="AJ12" s="17">
        <v>5.5282764984501201E-2</v>
      </c>
      <c r="AK12" s="17">
        <v>2.5283839304106399E-2</v>
      </c>
      <c r="AL12" s="17">
        <v>1.68791232720398E-2</v>
      </c>
      <c r="AM12" s="17">
        <v>2.3648094886835801E-2</v>
      </c>
      <c r="AN12" s="17"/>
      <c r="AO12" s="17">
        <v>5.1884219501016203E-2</v>
      </c>
      <c r="AP12" s="17">
        <v>2.7449404518708601E-2</v>
      </c>
      <c r="AQ12" s="17">
        <v>1.8847471974607798E-2</v>
      </c>
      <c r="AR12" s="17"/>
      <c r="AS12" s="17">
        <v>1.8258299099413199E-2</v>
      </c>
      <c r="AT12" s="17">
        <v>3.3496699051949803E-2</v>
      </c>
      <c r="AU12" s="17">
        <v>5.57705204553198E-2</v>
      </c>
      <c r="AV12" s="17">
        <v>7.1670348893102406E-2</v>
      </c>
      <c r="AW12" s="17">
        <v>3.28119072393626E-2</v>
      </c>
      <c r="AX12" s="17"/>
      <c r="AY12" s="17">
        <v>1.5312378821963899E-2</v>
      </c>
      <c r="AZ12" s="17">
        <v>3.3213985860537198E-2</v>
      </c>
      <c r="BA12" s="17">
        <v>3.2293004261333802E-2</v>
      </c>
    </row>
    <row r="13" spans="2:53" x14ac:dyDescent="0.35">
      <c r="B13" s="18" t="s">
        <v>114</v>
      </c>
      <c r="C13" s="19">
        <v>2.6073207682337101E-2</v>
      </c>
      <c r="D13" s="19">
        <v>2.3037359566079201E-2</v>
      </c>
      <c r="E13" s="19">
        <v>2.91060651941383E-2</v>
      </c>
      <c r="F13" s="19"/>
      <c r="G13" s="19">
        <v>4.2362238709239497E-2</v>
      </c>
      <c r="H13" s="19">
        <v>3.0025564698532001E-2</v>
      </c>
      <c r="I13" s="19">
        <v>1.39401591804976E-2</v>
      </c>
      <c r="J13" s="19">
        <v>2.8851014682879299E-2</v>
      </c>
      <c r="K13" s="19"/>
      <c r="L13" s="19">
        <v>2.1967570059320801E-2</v>
      </c>
      <c r="M13" s="19">
        <v>2.3899071257892202E-2</v>
      </c>
      <c r="N13" s="19">
        <v>3.6872983076690798E-2</v>
      </c>
      <c r="O13" s="19">
        <v>2.3368888680315399E-2</v>
      </c>
      <c r="P13" s="19"/>
      <c r="Q13" s="19">
        <v>2.2807251845776699E-2</v>
      </c>
      <c r="R13" s="19">
        <v>2.76595403337641E-2</v>
      </c>
      <c r="S13" s="19">
        <v>2.0517823704010601E-2</v>
      </c>
      <c r="T13" s="19">
        <v>2.03951071696113E-2</v>
      </c>
      <c r="U13" s="19">
        <v>0</v>
      </c>
      <c r="V13" s="19">
        <v>3.18595131009278E-2</v>
      </c>
      <c r="W13" s="19">
        <v>6.8101589158067702E-2</v>
      </c>
      <c r="X13" s="19">
        <v>3.6528109100362999E-2</v>
      </c>
      <c r="Y13" s="19">
        <v>1.4750767487894801E-2</v>
      </c>
      <c r="Z13" s="19"/>
      <c r="AA13" s="19">
        <v>4.0511991330864597E-2</v>
      </c>
      <c r="AB13" s="19">
        <v>3.0465707057270301E-2</v>
      </c>
      <c r="AC13" s="19">
        <v>1.8901160437377398E-2</v>
      </c>
      <c r="AD13" s="19">
        <v>1.9000143914654901E-2</v>
      </c>
      <c r="AE13" s="19">
        <v>0</v>
      </c>
      <c r="AF13" s="19"/>
      <c r="AG13" s="19">
        <v>2.6335618626874301E-2</v>
      </c>
      <c r="AH13" s="19">
        <v>2.5786359680556901E-2</v>
      </c>
      <c r="AI13" s="19"/>
      <c r="AJ13" s="19">
        <v>5.0244115811655499E-2</v>
      </c>
      <c r="AK13" s="19">
        <v>3.1567409898822597E-2</v>
      </c>
      <c r="AL13" s="19">
        <v>1.13106188035383E-2</v>
      </c>
      <c r="AM13" s="19">
        <v>1.2285200456757E-2</v>
      </c>
      <c r="AN13" s="19"/>
      <c r="AO13" s="19">
        <v>3.2777462800536401E-2</v>
      </c>
      <c r="AP13" s="19">
        <v>4.1413823868056102E-2</v>
      </c>
      <c r="AQ13" s="19">
        <v>1.6587438458448001E-2</v>
      </c>
      <c r="AR13" s="19"/>
      <c r="AS13" s="19">
        <v>1.8215788737072601E-2</v>
      </c>
      <c r="AT13" s="19">
        <v>3.2542617291934403E-2</v>
      </c>
      <c r="AU13" s="19">
        <v>1.4924150342365499E-2</v>
      </c>
      <c r="AV13" s="19">
        <v>0</v>
      </c>
      <c r="AW13" s="19">
        <v>3.46495945025476E-2</v>
      </c>
      <c r="AX13" s="19"/>
      <c r="AY13" s="19">
        <v>4.5917697446573296E-3</v>
      </c>
      <c r="AZ13" s="19">
        <v>2.7436168677725099E-2</v>
      </c>
      <c r="BA13" s="19">
        <v>2.1807740376947299E-2</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159</v>
      </c>
      <c r="C9" s="17">
        <v>0.13404426776947001</v>
      </c>
      <c r="D9" s="17">
        <v>0.119976030277198</v>
      </c>
      <c r="E9" s="17">
        <v>0.14809864668511799</v>
      </c>
      <c r="F9" s="17"/>
      <c r="G9" s="17">
        <v>0.15755949703434999</v>
      </c>
      <c r="H9" s="17">
        <v>0.1312504439876</v>
      </c>
      <c r="I9" s="17">
        <v>0.138953664540301</v>
      </c>
      <c r="J9" s="17">
        <v>0.103903819579203</v>
      </c>
      <c r="K9" s="17"/>
      <c r="L9" s="17">
        <v>0.151331161518651</v>
      </c>
      <c r="M9" s="17">
        <v>0.125399130893764</v>
      </c>
      <c r="N9" s="17">
        <v>0.102074193395976</v>
      </c>
      <c r="O9" s="17">
        <v>0.149035207390843</v>
      </c>
      <c r="P9" s="17"/>
      <c r="Q9" s="17">
        <v>0.14959689091756501</v>
      </c>
      <c r="R9" s="17">
        <v>8.0688505407167405E-2</v>
      </c>
      <c r="S9" s="17">
        <v>0.13070405274865901</v>
      </c>
      <c r="T9" s="17">
        <v>0.118211594686443</v>
      </c>
      <c r="U9" s="17">
        <v>0.13143819056367101</v>
      </c>
      <c r="V9" s="17">
        <v>0.165227864008826</v>
      </c>
      <c r="W9" s="17">
        <v>0.170413017029899</v>
      </c>
      <c r="X9" s="17">
        <v>0.20784769570496001</v>
      </c>
      <c r="Y9" s="17">
        <v>0.113365619073584</v>
      </c>
      <c r="Z9" s="17"/>
      <c r="AA9" s="17">
        <v>0.12424848949857301</v>
      </c>
      <c r="AB9" s="17">
        <v>0.106262331856189</v>
      </c>
      <c r="AC9" s="17">
        <v>0.14433571669564699</v>
      </c>
      <c r="AD9" s="17">
        <v>0.18604469092054701</v>
      </c>
      <c r="AE9" s="17">
        <v>0.26601487889967301</v>
      </c>
      <c r="AF9" s="17"/>
      <c r="AG9" s="17">
        <v>0.15262761040994299</v>
      </c>
      <c r="AH9" s="17">
        <v>0.113730348652197</v>
      </c>
      <c r="AI9" s="17"/>
      <c r="AJ9" s="17">
        <v>0.13448593969425801</v>
      </c>
      <c r="AK9" s="17">
        <v>0.114616349728275</v>
      </c>
      <c r="AL9" s="17">
        <v>0.121462531970237</v>
      </c>
      <c r="AM9" s="17">
        <v>0.165342248797609</v>
      </c>
      <c r="AN9" s="17"/>
      <c r="AO9" s="17">
        <v>0.149834617186545</v>
      </c>
      <c r="AP9" s="17">
        <v>0.15512219579635</v>
      </c>
      <c r="AQ9" s="17">
        <v>0.11778230724416799</v>
      </c>
      <c r="AR9" s="17"/>
      <c r="AS9" s="17">
        <v>0.12201289157561</v>
      </c>
      <c r="AT9" s="17">
        <v>0.14271270995353599</v>
      </c>
      <c r="AU9" s="17">
        <v>0.13879305614238099</v>
      </c>
      <c r="AV9" s="17">
        <v>0.23477661130491301</v>
      </c>
      <c r="AW9" s="17">
        <v>0.14882025876482999</v>
      </c>
      <c r="AX9" s="17"/>
      <c r="AY9" s="17">
        <v>0.13590113501270801</v>
      </c>
      <c r="AZ9" s="17">
        <v>0.14881070672584101</v>
      </c>
      <c r="BA9" s="17">
        <v>0.109662064969339</v>
      </c>
    </row>
    <row r="10" spans="2:53" ht="29" x14ac:dyDescent="0.35">
      <c r="B10" s="18" t="s">
        <v>160</v>
      </c>
      <c r="C10" s="17">
        <v>0.58788240324986896</v>
      </c>
      <c r="D10" s="17">
        <v>0.59110684191727203</v>
      </c>
      <c r="E10" s="17">
        <v>0.58466114096688204</v>
      </c>
      <c r="F10" s="17"/>
      <c r="G10" s="17">
        <v>0.58176820322432699</v>
      </c>
      <c r="H10" s="17">
        <v>0.59700631955208605</v>
      </c>
      <c r="I10" s="17">
        <v>0.57066533932080499</v>
      </c>
      <c r="J10" s="17">
        <v>0.61014226550125505</v>
      </c>
      <c r="K10" s="17"/>
      <c r="L10" s="17">
        <v>0.60250811738227705</v>
      </c>
      <c r="M10" s="17">
        <v>0.59094047738561895</v>
      </c>
      <c r="N10" s="17">
        <v>0.61457669351785804</v>
      </c>
      <c r="O10" s="17">
        <v>0.54776678906285703</v>
      </c>
      <c r="P10" s="17"/>
      <c r="Q10" s="17">
        <v>0.63106730997056204</v>
      </c>
      <c r="R10" s="17">
        <v>0.59484088448230299</v>
      </c>
      <c r="S10" s="17">
        <v>0.58710063502725096</v>
      </c>
      <c r="T10" s="17">
        <v>0.48205501546843799</v>
      </c>
      <c r="U10" s="17">
        <v>0.57866914849525097</v>
      </c>
      <c r="V10" s="17">
        <v>0.55819061723281904</v>
      </c>
      <c r="W10" s="17">
        <v>0.56863113169259505</v>
      </c>
      <c r="X10" s="17">
        <v>0.59797205905639905</v>
      </c>
      <c r="Y10" s="17">
        <v>0.65414252758876701</v>
      </c>
      <c r="Z10" s="17"/>
      <c r="AA10" s="17">
        <v>0.59015541633901802</v>
      </c>
      <c r="AB10" s="17">
        <v>0.59627592049066203</v>
      </c>
      <c r="AC10" s="17">
        <v>0.592215111837051</v>
      </c>
      <c r="AD10" s="17">
        <v>0.63551047623137302</v>
      </c>
      <c r="AE10" s="17">
        <v>0.44986604902145999</v>
      </c>
      <c r="AF10" s="17"/>
      <c r="AG10" s="17">
        <v>0.595283212547426</v>
      </c>
      <c r="AH10" s="17">
        <v>0.57979239251382797</v>
      </c>
      <c r="AI10" s="17"/>
      <c r="AJ10" s="17">
        <v>0.591840819782955</v>
      </c>
      <c r="AK10" s="17">
        <v>0.58979986732131695</v>
      </c>
      <c r="AL10" s="17">
        <v>0.61847613729610995</v>
      </c>
      <c r="AM10" s="17">
        <v>0.55486262774550998</v>
      </c>
      <c r="AN10" s="17"/>
      <c r="AO10" s="17">
        <v>0.583885242779275</v>
      </c>
      <c r="AP10" s="17">
        <v>0.590779289846315</v>
      </c>
      <c r="AQ10" s="17">
        <v>0.58684252573839901</v>
      </c>
      <c r="AR10" s="17"/>
      <c r="AS10" s="17">
        <v>0.57078113748078996</v>
      </c>
      <c r="AT10" s="17">
        <v>0.61076151466336204</v>
      </c>
      <c r="AU10" s="17">
        <v>0.71121565431493405</v>
      </c>
      <c r="AV10" s="17">
        <v>0.61938023744056603</v>
      </c>
      <c r="AW10" s="17">
        <v>0.531780970185604</v>
      </c>
      <c r="AX10" s="17"/>
      <c r="AY10" s="17">
        <v>0.55129301975132805</v>
      </c>
      <c r="AZ10" s="17">
        <v>0.59045741089679704</v>
      </c>
      <c r="BA10" s="17">
        <v>0.64771535363462496</v>
      </c>
    </row>
    <row r="11" spans="2:53" ht="43.5" x14ac:dyDescent="0.35">
      <c r="B11" s="18" t="s">
        <v>161</v>
      </c>
      <c r="C11" s="17">
        <v>0.24517749206737799</v>
      </c>
      <c r="D11" s="17">
        <v>0.25931345723145699</v>
      </c>
      <c r="E11" s="17">
        <v>0.231055452198241</v>
      </c>
      <c r="F11" s="17"/>
      <c r="G11" s="17">
        <v>0.22890139962068501</v>
      </c>
      <c r="H11" s="17">
        <v>0.23685191237914099</v>
      </c>
      <c r="I11" s="17">
        <v>0.26143839121638901</v>
      </c>
      <c r="J11" s="17">
        <v>0.24784609264593799</v>
      </c>
      <c r="K11" s="17"/>
      <c r="L11" s="17">
        <v>0.22568078449946599</v>
      </c>
      <c r="M11" s="17">
        <v>0.25179946121622698</v>
      </c>
      <c r="N11" s="17">
        <v>0.252878025988239</v>
      </c>
      <c r="O11" s="17">
        <v>0.25355132844383099</v>
      </c>
      <c r="P11" s="17"/>
      <c r="Q11" s="17">
        <v>0.20476663886889701</v>
      </c>
      <c r="R11" s="17">
        <v>0.29178525504184499</v>
      </c>
      <c r="S11" s="17">
        <v>0.27190774731464801</v>
      </c>
      <c r="T11" s="17">
        <v>0.34653901515907498</v>
      </c>
      <c r="U11" s="17">
        <v>0.26376486520746401</v>
      </c>
      <c r="V11" s="17">
        <v>0.23729117475147399</v>
      </c>
      <c r="W11" s="17">
        <v>0.232684969522924</v>
      </c>
      <c r="X11" s="17">
        <v>0.122511154049216</v>
      </c>
      <c r="Y11" s="17">
        <v>0.18839769878999499</v>
      </c>
      <c r="Z11" s="17"/>
      <c r="AA11" s="17">
        <v>0.23146554560479499</v>
      </c>
      <c r="AB11" s="17">
        <v>0.26865512821748899</v>
      </c>
      <c r="AC11" s="17">
        <v>0.24749869588046899</v>
      </c>
      <c r="AD11" s="17">
        <v>0.15524007133009399</v>
      </c>
      <c r="AE11" s="17">
        <v>0.284119072078867</v>
      </c>
      <c r="AF11" s="17"/>
      <c r="AG11" s="17">
        <v>0.22333283971206599</v>
      </c>
      <c r="AH11" s="17">
        <v>0.26905643083936798</v>
      </c>
      <c r="AI11" s="17"/>
      <c r="AJ11" s="17">
        <v>0.23277037177976001</v>
      </c>
      <c r="AK11" s="17">
        <v>0.260740391886426</v>
      </c>
      <c r="AL11" s="17">
        <v>0.21424686169263299</v>
      </c>
      <c r="AM11" s="17">
        <v>0.26762021514463402</v>
      </c>
      <c r="AN11" s="17"/>
      <c r="AO11" s="17">
        <v>0.22750512253289401</v>
      </c>
      <c r="AP11" s="17">
        <v>0.22503930052948701</v>
      </c>
      <c r="AQ11" s="17">
        <v>0.26312915766293099</v>
      </c>
      <c r="AR11" s="17"/>
      <c r="AS11" s="17">
        <v>0.29171767455344699</v>
      </c>
      <c r="AT11" s="17">
        <v>0.21609384158778999</v>
      </c>
      <c r="AU11" s="17">
        <v>0.137338759261176</v>
      </c>
      <c r="AV11" s="17">
        <v>0.14584315125452199</v>
      </c>
      <c r="AW11" s="17">
        <v>0.242560805884276</v>
      </c>
      <c r="AX11" s="17"/>
      <c r="AY11" s="17">
        <v>0.28881257536856098</v>
      </c>
      <c r="AZ11" s="17">
        <v>0.23627309703087501</v>
      </c>
      <c r="BA11" s="17">
        <v>0.20785562272090499</v>
      </c>
    </row>
    <row r="12" spans="2:53" x14ac:dyDescent="0.35">
      <c r="B12" s="18" t="s">
        <v>162</v>
      </c>
      <c r="C12" s="17">
        <v>1.09442555002513E-2</v>
      </c>
      <c r="D12" s="17">
        <v>1.65857518667526E-2</v>
      </c>
      <c r="E12" s="17">
        <v>5.3083165541246797E-3</v>
      </c>
      <c r="F12" s="17"/>
      <c r="G12" s="17">
        <v>1.40032990554321E-2</v>
      </c>
      <c r="H12" s="17">
        <v>9.0577311690874605E-3</v>
      </c>
      <c r="I12" s="17">
        <v>1.22918870404827E-2</v>
      </c>
      <c r="J12" s="17">
        <v>1.1190017592815699E-2</v>
      </c>
      <c r="K12" s="17"/>
      <c r="L12" s="17">
        <v>6.6005642094082301E-3</v>
      </c>
      <c r="M12" s="17">
        <v>1.24503702944712E-2</v>
      </c>
      <c r="N12" s="17">
        <v>9.6832860028370302E-3</v>
      </c>
      <c r="O12" s="17">
        <v>1.52225128880985E-2</v>
      </c>
      <c r="P12" s="17"/>
      <c r="Q12" s="17">
        <v>7.3237759654696697E-3</v>
      </c>
      <c r="R12" s="17">
        <v>5.4678947172432397E-3</v>
      </c>
      <c r="S12" s="17">
        <v>0</v>
      </c>
      <c r="T12" s="17">
        <v>2.2712549552086101E-2</v>
      </c>
      <c r="U12" s="17">
        <v>0</v>
      </c>
      <c r="V12" s="17">
        <v>1.55535664298826E-2</v>
      </c>
      <c r="W12" s="17">
        <v>0</v>
      </c>
      <c r="X12" s="17">
        <v>3.5140982089061697E-2</v>
      </c>
      <c r="Y12" s="17">
        <v>2.2224577165905299E-2</v>
      </c>
      <c r="Z12" s="17"/>
      <c r="AA12" s="17">
        <v>1.55865582323527E-2</v>
      </c>
      <c r="AB12" s="17">
        <v>6.7184960691698799E-3</v>
      </c>
      <c r="AC12" s="17">
        <v>5.1186662457723001E-3</v>
      </c>
      <c r="AD12" s="17">
        <v>1.55139110673778E-2</v>
      </c>
      <c r="AE12" s="17">
        <v>0</v>
      </c>
      <c r="AF12" s="17"/>
      <c r="AG12" s="17">
        <v>1.1071518921218E-2</v>
      </c>
      <c r="AH12" s="17">
        <v>1.08051406547619E-2</v>
      </c>
      <c r="AI12" s="17"/>
      <c r="AJ12" s="17">
        <v>1.11468159533375E-2</v>
      </c>
      <c r="AK12" s="17">
        <v>7.4313313061934796E-3</v>
      </c>
      <c r="AL12" s="17">
        <v>1.73012100260037E-2</v>
      </c>
      <c r="AM12" s="17">
        <v>8.7306347401894593E-3</v>
      </c>
      <c r="AN12" s="17"/>
      <c r="AO12" s="17">
        <v>1.1763778895115099E-2</v>
      </c>
      <c r="AP12" s="17">
        <v>7.7954745514422904E-3</v>
      </c>
      <c r="AQ12" s="17">
        <v>1.20934946705208E-2</v>
      </c>
      <c r="AR12" s="17"/>
      <c r="AS12" s="17">
        <v>6.6711094158516697E-3</v>
      </c>
      <c r="AT12" s="17">
        <v>1.4317091776036101E-2</v>
      </c>
      <c r="AU12" s="17">
        <v>1.2652530281509099E-2</v>
      </c>
      <c r="AV12" s="17">
        <v>0</v>
      </c>
      <c r="AW12" s="17">
        <v>7.2596705018985203E-3</v>
      </c>
      <c r="AX12" s="17"/>
      <c r="AY12" s="17">
        <v>4.6499077964801804E-3</v>
      </c>
      <c r="AZ12" s="17">
        <v>1.0451804820404E-2</v>
      </c>
      <c r="BA12" s="17">
        <v>2.39611089133396E-2</v>
      </c>
    </row>
    <row r="13" spans="2:53" x14ac:dyDescent="0.35">
      <c r="B13" s="18" t="s">
        <v>114</v>
      </c>
      <c r="C13" s="19">
        <v>2.1951581413031902E-2</v>
      </c>
      <c r="D13" s="19">
        <v>1.3017918707320801E-2</v>
      </c>
      <c r="E13" s="19">
        <v>3.0876443595634101E-2</v>
      </c>
      <c r="F13" s="19"/>
      <c r="G13" s="19">
        <v>1.7767601065206001E-2</v>
      </c>
      <c r="H13" s="19">
        <v>2.58335929120856E-2</v>
      </c>
      <c r="I13" s="19">
        <v>1.66507178820215E-2</v>
      </c>
      <c r="J13" s="19">
        <v>2.69178046807876E-2</v>
      </c>
      <c r="K13" s="19"/>
      <c r="L13" s="19">
        <v>1.3879372390198401E-2</v>
      </c>
      <c r="M13" s="19">
        <v>1.9410560209918801E-2</v>
      </c>
      <c r="N13" s="19">
        <v>2.0787801095090298E-2</v>
      </c>
      <c r="O13" s="19">
        <v>3.4424162214370203E-2</v>
      </c>
      <c r="P13" s="19"/>
      <c r="Q13" s="19">
        <v>7.2453842775054298E-3</v>
      </c>
      <c r="R13" s="19">
        <v>2.7217460351441299E-2</v>
      </c>
      <c r="S13" s="19">
        <v>1.0287564909441599E-2</v>
      </c>
      <c r="T13" s="19">
        <v>3.0481825133957301E-2</v>
      </c>
      <c r="U13" s="19">
        <v>2.6127795733613401E-2</v>
      </c>
      <c r="V13" s="19">
        <v>2.3736777576997801E-2</v>
      </c>
      <c r="W13" s="19">
        <v>2.8270881754581499E-2</v>
      </c>
      <c r="X13" s="19">
        <v>3.6528109100362999E-2</v>
      </c>
      <c r="Y13" s="19">
        <v>2.1869577381748401E-2</v>
      </c>
      <c r="Z13" s="19"/>
      <c r="AA13" s="19">
        <v>3.8543990325260902E-2</v>
      </c>
      <c r="AB13" s="19">
        <v>2.2088123366489701E-2</v>
      </c>
      <c r="AC13" s="19">
        <v>1.08318093410612E-2</v>
      </c>
      <c r="AD13" s="19">
        <v>7.6908504506085704E-3</v>
      </c>
      <c r="AE13" s="19">
        <v>0</v>
      </c>
      <c r="AF13" s="19"/>
      <c r="AG13" s="19">
        <v>1.7684818409346801E-2</v>
      </c>
      <c r="AH13" s="19">
        <v>2.66156873398453E-2</v>
      </c>
      <c r="AI13" s="19"/>
      <c r="AJ13" s="19">
        <v>2.9756052789688299E-2</v>
      </c>
      <c r="AK13" s="19">
        <v>2.7412059757788598E-2</v>
      </c>
      <c r="AL13" s="19">
        <v>2.85132590150169E-2</v>
      </c>
      <c r="AM13" s="19">
        <v>3.4442735720578701E-3</v>
      </c>
      <c r="AN13" s="19"/>
      <c r="AO13" s="19">
        <v>2.7011238606170801E-2</v>
      </c>
      <c r="AP13" s="19">
        <v>2.12637392764061E-2</v>
      </c>
      <c r="AQ13" s="19">
        <v>2.0152514683981E-2</v>
      </c>
      <c r="AR13" s="19"/>
      <c r="AS13" s="19">
        <v>8.8171869743002198E-3</v>
      </c>
      <c r="AT13" s="19">
        <v>1.6114842019274898E-2</v>
      </c>
      <c r="AU13" s="19">
        <v>0</v>
      </c>
      <c r="AV13" s="19">
        <v>0</v>
      </c>
      <c r="AW13" s="19">
        <v>6.9578294663391799E-2</v>
      </c>
      <c r="AX13" s="19"/>
      <c r="AY13" s="19">
        <v>1.9343362070922701E-2</v>
      </c>
      <c r="AZ13" s="19">
        <v>1.40069805260826E-2</v>
      </c>
      <c r="BA13" s="19">
        <v>1.0805849761790699E-2</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159</v>
      </c>
      <c r="C9" s="17">
        <v>6.2195320139815498E-2</v>
      </c>
      <c r="D9" s="17">
        <v>5.2046483514965297E-2</v>
      </c>
      <c r="E9" s="17">
        <v>7.2334159177540894E-2</v>
      </c>
      <c r="F9" s="17"/>
      <c r="G9" s="17">
        <v>7.8863037369705499E-2</v>
      </c>
      <c r="H9" s="17">
        <v>7.7447220290272997E-2</v>
      </c>
      <c r="I9" s="17">
        <v>3.4679154250119498E-2</v>
      </c>
      <c r="J9" s="17">
        <v>6.5097923773726807E-2</v>
      </c>
      <c r="K9" s="17"/>
      <c r="L9" s="17">
        <v>7.4950436240798696E-2</v>
      </c>
      <c r="M9" s="17">
        <v>5.5980467097675103E-2</v>
      </c>
      <c r="N9" s="17">
        <v>5.3311703471848798E-2</v>
      </c>
      <c r="O9" s="17">
        <v>5.8949605862949901E-2</v>
      </c>
      <c r="P9" s="17"/>
      <c r="Q9" s="17">
        <v>9.0823435775848602E-2</v>
      </c>
      <c r="R9" s="17">
        <v>5.05733766872292E-2</v>
      </c>
      <c r="S9" s="17">
        <v>8.1933372181485303E-2</v>
      </c>
      <c r="T9" s="17">
        <v>2.0995374600951099E-2</v>
      </c>
      <c r="U9" s="17">
        <v>3.59406180738647E-2</v>
      </c>
      <c r="V9" s="17">
        <v>0.106897161403516</v>
      </c>
      <c r="W9" s="17">
        <v>2.0218731369346699E-2</v>
      </c>
      <c r="X9" s="17">
        <v>1.7995423500910299E-2</v>
      </c>
      <c r="Y9" s="17">
        <v>8.5820830814907101E-2</v>
      </c>
      <c r="Z9" s="17"/>
      <c r="AA9" s="17">
        <v>5.6871072233464499E-2</v>
      </c>
      <c r="AB9" s="17">
        <v>6.3716588620746306E-2</v>
      </c>
      <c r="AC9" s="17">
        <v>6.08720016290187E-2</v>
      </c>
      <c r="AD9" s="17">
        <v>8.6998267308729699E-2</v>
      </c>
      <c r="AE9" s="17">
        <v>5.9435078793350901E-2</v>
      </c>
      <c r="AF9" s="17"/>
      <c r="AG9" s="17">
        <v>7.4022783447149507E-2</v>
      </c>
      <c r="AH9" s="17">
        <v>4.9266422597753601E-2</v>
      </c>
      <c r="AI9" s="17"/>
      <c r="AJ9" s="17">
        <v>9.0203171465811596E-2</v>
      </c>
      <c r="AK9" s="17">
        <v>5.6757632053150701E-2</v>
      </c>
      <c r="AL9" s="17">
        <v>5.4269109638662799E-2</v>
      </c>
      <c r="AM9" s="17">
        <v>5.0337288865380997E-2</v>
      </c>
      <c r="AN9" s="17"/>
      <c r="AO9" s="17">
        <v>7.5407346058627395E-2</v>
      </c>
      <c r="AP9" s="17">
        <v>6.5357744394041101E-2</v>
      </c>
      <c r="AQ9" s="17">
        <v>5.54268969890628E-2</v>
      </c>
      <c r="AR9" s="17"/>
      <c r="AS9" s="17">
        <v>6.2275503541225602E-2</v>
      </c>
      <c r="AT9" s="17">
        <v>7.6122968464707896E-2</v>
      </c>
      <c r="AU9" s="17">
        <v>2.8835821748848901E-2</v>
      </c>
      <c r="AV9" s="17">
        <v>0.14978385654069701</v>
      </c>
      <c r="AW9" s="17">
        <v>4.9182818998016103E-2</v>
      </c>
      <c r="AX9" s="17"/>
      <c r="AY9" s="17">
        <v>5.9503371125303399E-2</v>
      </c>
      <c r="AZ9" s="17">
        <v>6.5869496135767702E-2</v>
      </c>
      <c r="BA9" s="17">
        <v>6.7455721843757699E-2</v>
      </c>
    </row>
    <row r="10" spans="2:53" ht="29" x14ac:dyDescent="0.35">
      <c r="B10" s="18" t="s">
        <v>160</v>
      </c>
      <c r="C10" s="17">
        <v>0.42681512433303598</v>
      </c>
      <c r="D10" s="17">
        <v>0.46561316473348002</v>
      </c>
      <c r="E10" s="17">
        <v>0.38805530376049202</v>
      </c>
      <c r="F10" s="17"/>
      <c r="G10" s="17">
        <v>0.39773359885331</v>
      </c>
      <c r="H10" s="17">
        <v>0.45658575274404301</v>
      </c>
      <c r="I10" s="17">
        <v>0.40089186318595199</v>
      </c>
      <c r="J10" s="17">
        <v>0.41572796651201299</v>
      </c>
      <c r="K10" s="17"/>
      <c r="L10" s="17">
        <v>0.495322957200104</v>
      </c>
      <c r="M10" s="17">
        <v>0.43851024450766202</v>
      </c>
      <c r="N10" s="17">
        <v>0.39462039129433901</v>
      </c>
      <c r="O10" s="17">
        <v>0.37070236542637802</v>
      </c>
      <c r="P10" s="17"/>
      <c r="Q10" s="17">
        <v>0.56251119640460101</v>
      </c>
      <c r="R10" s="17">
        <v>0.38463315605686399</v>
      </c>
      <c r="S10" s="17">
        <v>0.43833917074180401</v>
      </c>
      <c r="T10" s="17">
        <v>0.36602518252233102</v>
      </c>
      <c r="U10" s="17">
        <v>0.25940982755059799</v>
      </c>
      <c r="V10" s="17">
        <v>0.47874500949515503</v>
      </c>
      <c r="W10" s="17">
        <v>0.31264820018418599</v>
      </c>
      <c r="X10" s="17">
        <v>0.50238427621453696</v>
      </c>
      <c r="Y10" s="17">
        <v>0.46133326821454301</v>
      </c>
      <c r="Z10" s="17"/>
      <c r="AA10" s="17">
        <v>0.32310930605284299</v>
      </c>
      <c r="AB10" s="17">
        <v>0.42696425054223902</v>
      </c>
      <c r="AC10" s="17">
        <v>0.50179818050143798</v>
      </c>
      <c r="AD10" s="17">
        <v>0.56036181789357198</v>
      </c>
      <c r="AE10" s="17">
        <v>0.55450073053195104</v>
      </c>
      <c r="AF10" s="17"/>
      <c r="AG10" s="17">
        <v>0.40237406560080602</v>
      </c>
      <c r="AH10" s="17">
        <v>0.45353226020211002</v>
      </c>
      <c r="AI10" s="17"/>
      <c r="AJ10" s="17">
        <v>0.43957972666638501</v>
      </c>
      <c r="AK10" s="17">
        <v>0.49860847960404903</v>
      </c>
      <c r="AL10" s="17">
        <v>0.41492418105159201</v>
      </c>
      <c r="AM10" s="17">
        <v>0.35098580157234799</v>
      </c>
      <c r="AN10" s="17"/>
      <c r="AO10" s="17">
        <v>0.44862354311943903</v>
      </c>
      <c r="AP10" s="17">
        <v>0.44411921414976002</v>
      </c>
      <c r="AQ10" s="17">
        <v>0.40645470548266299</v>
      </c>
      <c r="AR10" s="17"/>
      <c r="AS10" s="17">
        <v>0.39924149208814602</v>
      </c>
      <c r="AT10" s="17">
        <v>0.43379792115930599</v>
      </c>
      <c r="AU10" s="17">
        <v>0.545586321427734</v>
      </c>
      <c r="AV10" s="17">
        <v>0.50735545777801405</v>
      </c>
      <c r="AW10" s="17">
        <v>0.41969091754288201</v>
      </c>
      <c r="AX10" s="17"/>
      <c r="AY10" s="17">
        <v>0.40681335329381402</v>
      </c>
      <c r="AZ10" s="17">
        <v>0.44839479020600398</v>
      </c>
      <c r="BA10" s="17">
        <v>0.53987503902310296</v>
      </c>
    </row>
    <row r="11" spans="2:53" ht="43.5" x14ac:dyDescent="0.35">
      <c r="B11" s="18" t="s">
        <v>161</v>
      </c>
      <c r="C11" s="17">
        <v>0.45272593789593502</v>
      </c>
      <c r="D11" s="17">
        <v>0.43636340219192099</v>
      </c>
      <c r="E11" s="17">
        <v>0.469072354917351</v>
      </c>
      <c r="F11" s="17"/>
      <c r="G11" s="17">
        <v>0.44999188944969898</v>
      </c>
      <c r="H11" s="17">
        <v>0.40277268611202499</v>
      </c>
      <c r="I11" s="17">
        <v>0.51898216103315098</v>
      </c>
      <c r="J11" s="17">
        <v>0.45881025731317499</v>
      </c>
      <c r="K11" s="17"/>
      <c r="L11" s="17">
        <v>0.385642774407293</v>
      </c>
      <c r="M11" s="17">
        <v>0.44209032275120502</v>
      </c>
      <c r="N11" s="17">
        <v>0.52822692233665702</v>
      </c>
      <c r="O11" s="17">
        <v>0.47160683165793499</v>
      </c>
      <c r="P11" s="17"/>
      <c r="Q11" s="17">
        <v>0.31724695267118902</v>
      </c>
      <c r="R11" s="17">
        <v>0.50716393941412996</v>
      </c>
      <c r="S11" s="17">
        <v>0.44949990121349598</v>
      </c>
      <c r="T11" s="17">
        <v>0.54782596736412803</v>
      </c>
      <c r="U11" s="17">
        <v>0.63267216329481102</v>
      </c>
      <c r="V11" s="17">
        <v>0.32355723867763803</v>
      </c>
      <c r="W11" s="17">
        <v>0.59983786736451605</v>
      </c>
      <c r="X11" s="17">
        <v>0.37631203907887301</v>
      </c>
      <c r="Y11" s="17">
        <v>0.40162967882307499</v>
      </c>
      <c r="Z11" s="17"/>
      <c r="AA11" s="17">
        <v>0.53421620330758002</v>
      </c>
      <c r="AB11" s="17">
        <v>0.43889660729804097</v>
      </c>
      <c r="AC11" s="17">
        <v>0.39562465548452402</v>
      </c>
      <c r="AD11" s="17">
        <v>0.32827247648142399</v>
      </c>
      <c r="AE11" s="17">
        <v>0.38606419067469799</v>
      </c>
      <c r="AF11" s="17"/>
      <c r="AG11" s="17">
        <v>0.47389015291148201</v>
      </c>
      <c r="AH11" s="17">
        <v>0.42959080228959501</v>
      </c>
      <c r="AI11" s="17"/>
      <c r="AJ11" s="17">
        <v>0.40430151623941801</v>
      </c>
      <c r="AK11" s="17">
        <v>0.39047247308643801</v>
      </c>
      <c r="AL11" s="17">
        <v>0.49352381584270899</v>
      </c>
      <c r="AM11" s="17">
        <v>0.52398472435448695</v>
      </c>
      <c r="AN11" s="17"/>
      <c r="AO11" s="17">
        <v>0.38098956585690402</v>
      </c>
      <c r="AP11" s="17">
        <v>0.42368033234129299</v>
      </c>
      <c r="AQ11" s="17">
        <v>0.50047597400172505</v>
      </c>
      <c r="AR11" s="17"/>
      <c r="AS11" s="17">
        <v>0.499260702075635</v>
      </c>
      <c r="AT11" s="17">
        <v>0.42726479240828602</v>
      </c>
      <c r="AU11" s="17">
        <v>0.37973630800323399</v>
      </c>
      <c r="AV11" s="17">
        <v>0.34286068568128902</v>
      </c>
      <c r="AW11" s="17">
        <v>0.423810759125134</v>
      </c>
      <c r="AX11" s="17"/>
      <c r="AY11" s="17">
        <v>0.482423365963424</v>
      </c>
      <c r="AZ11" s="17">
        <v>0.42620029709796498</v>
      </c>
      <c r="BA11" s="17">
        <v>0.38124664185305102</v>
      </c>
    </row>
    <row r="12" spans="2:53" x14ac:dyDescent="0.35">
      <c r="B12" s="18" t="s">
        <v>162</v>
      </c>
      <c r="C12" s="17">
        <v>4.4326753435263301E-2</v>
      </c>
      <c r="D12" s="17">
        <v>3.69537362965233E-2</v>
      </c>
      <c r="E12" s="17">
        <v>5.1692507437947101E-2</v>
      </c>
      <c r="F12" s="17"/>
      <c r="G12" s="17">
        <v>4.7215596035211298E-2</v>
      </c>
      <c r="H12" s="17">
        <v>4.47332870755833E-2</v>
      </c>
      <c r="I12" s="17">
        <v>4.0192744105103803E-2</v>
      </c>
      <c r="J12" s="17">
        <v>5.2211794690817999E-2</v>
      </c>
      <c r="K12" s="17"/>
      <c r="L12" s="17">
        <v>3.3982870835206902E-2</v>
      </c>
      <c r="M12" s="17">
        <v>5.5684573466163199E-2</v>
      </c>
      <c r="N12" s="17">
        <v>8.3369725779645701E-3</v>
      </c>
      <c r="O12" s="17">
        <v>7.5534327979352306E-2</v>
      </c>
      <c r="P12" s="17"/>
      <c r="Q12" s="17">
        <v>2.2173030870856099E-2</v>
      </c>
      <c r="R12" s="17">
        <v>4.6615405232968997E-2</v>
      </c>
      <c r="S12" s="17">
        <v>3.0227555863215301E-2</v>
      </c>
      <c r="T12" s="17">
        <v>5.5066757548243299E-2</v>
      </c>
      <c r="U12" s="17">
        <v>7.1977391080726302E-2</v>
      </c>
      <c r="V12" s="17">
        <v>5.9465213454723699E-2</v>
      </c>
      <c r="W12" s="17">
        <v>1.8805587958023201E-2</v>
      </c>
      <c r="X12" s="17">
        <v>8.6458649767629805E-2</v>
      </c>
      <c r="Y12" s="17">
        <v>4.3529609030526599E-2</v>
      </c>
      <c r="Z12" s="17"/>
      <c r="AA12" s="17">
        <v>6.2586599467612206E-2</v>
      </c>
      <c r="AB12" s="17">
        <v>6.0280556237755099E-2</v>
      </c>
      <c r="AC12" s="17">
        <v>2.7085841700619701E-2</v>
      </c>
      <c r="AD12" s="17">
        <v>1.66765878656654E-2</v>
      </c>
      <c r="AE12" s="17">
        <v>0</v>
      </c>
      <c r="AF12" s="17"/>
      <c r="AG12" s="17">
        <v>3.9215664209730702E-2</v>
      </c>
      <c r="AH12" s="17">
        <v>4.9913813585707602E-2</v>
      </c>
      <c r="AI12" s="17"/>
      <c r="AJ12" s="17">
        <v>4.8048595024790197E-2</v>
      </c>
      <c r="AK12" s="17">
        <v>3.4446423582219603E-2</v>
      </c>
      <c r="AL12" s="17">
        <v>2.9549535202749701E-2</v>
      </c>
      <c r="AM12" s="17">
        <v>6.4697739243430502E-2</v>
      </c>
      <c r="AN12" s="17"/>
      <c r="AO12" s="17">
        <v>7.2695630610892695E-2</v>
      </c>
      <c r="AP12" s="17">
        <v>4.9916424790735998E-2</v>
      </c>
      <c r="AQ12" s="17">
        <v>2.8832979897311199E-2</v>
      </c>
      <c r="AR12" s="17"/>
      <c r="AS12" s="17">
        <v>3.12324385375355E-2</v>
      </c>
      <c r="AT12" s="17">
        <v>4.19903495826612E-2</v>
      </c>
      <c r="AU12" s="17">
        <v>4.5841548820182799E-2</v>
      </c>
      <c r="AV12" s="17">
        <v>0</v>
      </c>
      <c r="AW12" s="17">
        <v>8.2979930011991707E-2</v>
      </c>
      <c r="AX12" s="17"/>
      <c r="AY12" s="17">
        <v>4.21530327886818E-2</v>
      </c>
      <c r="AZ12" s="17">
        <v>4.43334428248571E-2</v>
      </c>
      <c r="BA12" s="17">
        <v>1.14225972800887E-2</v>
      </c>
    </row>
    <row r="13" spans="2:53" x14ac:dyDescent="0.35">
      <c r="B13" s="18" t="s">
        <v>114</v>
      </c>
      <c r="C13" s="19">
        <v>1.3936864195950201E-2</v>
      </c>
      <c r="D13" s="19">
        <v>9.0232132631106708E-3</v>
      </c>
      <c r="E13" s="19">
        <v>1.8845674706668598E-2</v>
      </c>
      <c r="F13" s="19"/>
      <c r="G13" s="19">
        <v>2.6195878292073999E-2</v>
      </c>
      <c r="H13" s="19">
        <v>1.84610537780764E-2</v>
      </c>
      <c r="I13" s="19">
        <v>5.2540774256737499E-3</v>
      </c>
      <c r="J13" s="19">
        <v>8.1520577102670005E-3</v>
      </c>
      <c r="K13" s="19"/>
      <c r="L13" s="19">
        <v>1.01009613165971E-2</v>
      </c>
      <c r="M13" s="19">
        <v>7.7343921772947298E-3</v>
      </c>
      <c r="N13" s="19">
        <v>1.55040103191912E-2</v>
      </c>
      <c r="O13" s="19">
        <v>2.32068690733848E-2</v>
      </c>
      <c r="P13" s="19"/>
      <c r="Q13" s="19">
        <v>7.2453842775054298E-3</v>
      </c>
      <c r="R13" s="19">
        <v>1.1014122608808E-2</v>
      </c>
      <c r="S13" s="19">
        <v>0</v>
      </c>
      <c r="T13" s="19">
        <v>1.0086717964345999E-2</v>
      </c>
      <c r="U13" s="19">
        <v>0</v>
      </c>
      <c r="V13" s="19">
        <v>3.13353769689673E-2</v>
      </c>
      <c r="W13" s="19">
        <v>4.8489613123928202E-2</v>
      </c>
      <c r="X13" s="19">
        <v>1.684961143805E-2</v>
      </c>
      <c r="Y13" s="19">
        <v>7.6866131169480304E-3</v>
      </c>
      <c r="Z13" s="19"/>
      <c r="AA13" s="19">
        <v>2.3216818938501201E-2</v>
      </c>
      <c r="AB13" s="19">
        <v>1.01419973012189E-2</v>
      </c>
      <c r="AC13" s="19">
        <v>1.4619320684399899E-2</v>
      </c>
      <c r="AD13" s="19">
        <v>7.6908504506085704E-3</v>
      </c>
      <c r="AE13" s="19">
        <v>0</v>
      </c>
      <c r="AF13" s="19"/>
      <c r="AG13" s="19">
        <v>1.04973338308312E-2</v>
      </c>
      <c r="AH13" s="19">
        <v>1.76967013248347E-2</v>
      </c>
      <c r="AI13" s="19"/>
      <c r="AJ13" s="19">
        <v>1.7866990603595301E-2</v>
      </c>
      <c r="AK13" s="19">
        <v>1.9714991674142701E-2</v>
      </c>
      <c r="AL13" s="19">
        <v>7.7333582642864799E-3</v>
      </c>
      <c r="AM13" s="19">
        <v>9.9944459643535807E-3</v>
      </c>
      <c r="AN13" s="19"/>
      <c r="AO13" s="19">
        <v>2.2283914354137398E-2</v>
      </c>
      <c r="AP13" s="19">
        <v>1.69262843241701E-2</v>
      </c>
      <c r="AQ13" s="19">
        <v>8.8094436292373898E-3</v>
      </c>
      <c r="AR13" s="19"/>
      <c r="AS13" s="19">
        <v>7.9898637574584205E-3</v>
      </c>
      <c r="AT13" s="19">
        <v>2.0823968385039599E-2</v>
      </c>
      <c r="AU13" s="19">
        <v>0</v>
      </c>
      <c r="AV13" s="19">
        <v>0</v>
      </c>
      <c r="AW13" s="19">
        <v>2.4335574321976201E-2</v>
      </c>
      <c r="AX13" s="19"/>
      <c r="AY13" s="19">
        <v>9.1068768287766808E-3</v>
      </c>
      <c r="AZ13" s="19">
        <v>1.52019737354059E-2</v>
      </c>
      <c r="BA13" s="19">
        <v>0</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170</v>
      </c>
      <c r="C9" s="17">
        <v>0.200390738199621</v>
      </c>
      <c r="D9" s="17">
        <v>0.21922514643360799</v>
      </c>
      <c r="E9" s="17">
        <v>0.181574883682106</v>
      </c>
      <c r="F9" s="17"/>
      <c r="G9" s="17">
        <v>0.23156076408187301</v>
      </c>
      <c r="H9" s="17">
        <v>0.20914962929192699</v>
      </c>
      <c r="I9" s="17">
        <v>0.17784759873049</v>
      </c>
      <c r="J9" s="17">
        <v>0.198609326788523</v>
      </c>
      <c r="K9" s="17"/>
      <c r="L9" s="17">
        <v>0.212414464646863</v>
      </c>
      <c r="M9" s="17">
        <v>0.17847243920580899</v>
      </c>
      <c r="N9" s="17">
        <v>0.23048624444388699</v>
      </c>
      <c r="O9" s="17">
        <v>0.18451766204800801</v>
      </c>
      <c r="P9" s="17"/>
      <c r="Q9" s="17">
        <v>0.24161068283183201</v>
      </c>
      <c r="R9" s="17">
        <v>0.16699315810142601</v>
      </c>
      <c r="S9" s="17">
        <v>0.19804438558137899</v>
      </c>
      <c r="T9" s="17">
        <v>0.192941644576025</v>
      </c>
      <c r="U9" s="17">
        <v>0.120191422202979</v>
      </c>
      <c r="V9" s="17">
        <v>0.23952102770399</v>
      </c>
      <c r="W9" s="17">
        <v>0.193651329638758</v>
      </c>
      <c r="X9" s="17">
        <v>0.16923275737787699</v>
      </c>
      <c r="Y9" s="17">
        <v>0.23020876361520901</v>
      </c>
      <c r="Z9" s="17"/>
      <c r="AA9" s="17">
        <v>0.19157632543089201</v>
      </c>
      <c r="AB9" s="17">
        <v>0.190583856366041</v>
      </c>
      <c r="AC9" s="17">
        <v>0.17000170591630501</v>
      </c>
      <c r="AD9" s="17">
        <v>0.25362023959960101</v>
      </c>
      <c r="AE9" s="17">
        <v>0.22397430996104101</v>
      </c>
      <c r="AF9" s="17"/>
      <c r="AG9" s="17">
        <v>0.208220395814945</v>
      </c>
      <c r="AH9" s="17">
        <v>0.191831942584065</v>
      </c>
      <c r="AI9" s="17"/>
      <c r="AJ9" s="17">
        <v>0.24623123341245201</v>
      </c>
      <c r="AK9" s="17">
        <v>0.170305123576031</v>
      </c>
      <c r="AL9" s="17">
        <v>0.212772643805757</v>
      </c>
      <c r="AM9" s="17">
        <v>0.18038802274450699</v>
      </c>
      <c r="AN9" s="17"/>
      <c r="AO9" s="17">
        <v>0.22589305372254001</v>
      </c>
      <c r="AP9" s="17">
        <v>0.25086775382687299</v>
      </c>
      <c r="AQ9" s="17">
        <v>0.16587970700999299</v>
      </c>
      <c r="AR9" s="17"/>
      <c r="AS9" s="17">
        <v>0.211261161589261</v>
      </c>
      <c r="AT9" s="17">
        <v>0.190075045510291</v>
      </c>
      <c r="AU9" s="17">
        <v>0.143367518932946</v>
      </c>
      <c r="AV9" s="17">
        <v>0.15231973910570301</v>
      </c>
      <c r="AW9" s="17">
        <v>0.23954460283045401</v>
      </c>
      <c r="AX9" s="17"/>
      <c r="AY9" s="17">
        <v>0.21599748557662199</v>
      </c>
      <c r="AZ9" s="17">
        <v>0.18620074377613599</v>
      </c>
      <c r="BA9" s="17">
        <v>0.20452567344450501</v>
      </c>
    </row>
    <row r="10" spans="2:53" x14ac:dyDescent="0.35">
      <c r="B10" s="18" t="s">
        <v>171</v>
      </c>
      <c r="C10" s="17">
        <v>0.457016016114139</v>
      </c>
      <c r="D10" s="17">
        <v>0.43155544994763301</v>
      </c>
      <c r="E10" s="17">
        <v>0.48245150115677798</v>
      </c>
      <c r="F10" s="17"/>
      <c r="G10" s="17">
        <v>0.40476047783237401</v>
      </c>
      <c r="H10" s="17">
        <v>0.48257835496936902</v>
      </c>
      <c r="I10" s="17">
        <v>0.46284951639884803</v>
      </c>
      <c r="J10" s="17">
        <v>0.39100672065445202</v>
      </c>
      <c r="K10" s="17"/>
      <c r="L10" s="17">
        <v>0.471564014148591</v>
      </c>
      <c r="M10" s="17">
        <v>0.42663912997479297</v>
      </c>
      <c r="N10" s="17">
        <v>0.42651286288510498</v>
      </c>
      <c r="O10" s="17">
        <v>0.50156697872785705</v>
      </c>
      <c r="P10" s="17"/>
      <c r="Q10" s="17">
        <v>0.40291547573293801</v>
      </c>
      <c r="R10" s="17">
        <v>0.49932862553766999</v>
      </c>
      <c r="S10" s="17">
        <v>0.55003372059331201</v>
      </c>
      <c r="T10" s="17">
        <v>0.43598639073613099</v>
      </c>
      <c r="U10" s="17">
        <v>0.53850326093366496</v>
      </c>
      <c r="V10" s="17">
        <v>0.43753969933653097</v>
      </c>
      <c r="W10" s="17">
        <v>0.445417600076215</v>
      </c>
      <c r="X10" s="17">
        <v>0.43289994078357702</v>
      </c>
      <c r="Y10" s="17">
        <v>0.40855683636935802</v>
      </c>
      <c r="Z10" s="17"/>
      <c r="AA10" s="17">
        <v>0.46412242668603598</v>
      </c>
      <c r="AB10" s="17">
        <v>0.43798863790201997</v>
      </c>
      <c r="AC10" s="17">
        <v>0.53392610127267903</v>
      </c>
      <c r="AD10" s="17">
        <v>0.37893397446852101</v>
      </c>
      <c r="AE10" s="17">
        <v>0.26500711461874299</v>
      </c>
      <c r="AF10" s="17"/>
      <c r="AG10" s="17">
        <v>0.46184842006555499</v>
      </c>
      <c r="AH10" s="17">
        <v>0.45173359384435602</v>
      </c>
      <c r="AI10" s="17"/>
      <c r="AJ10" s="17">
        <v>0.47203846396626098</v>
      </c>
      <c r="AK10" s="17">
        <v>0.46784228462125199</v>
      </c>
      <c r="AL10" s="17">
        <v>0.45002951911092198</v>
      </c>
      <c r="AM10" s="17">
        <v>0.43870709633837102</v>
      </c>
      <c r="AN10" s="17"/>
      <c r="AO10" s="17">
        <v>0.47502808527776003</v>
      </c>
      <c r="AP10" s="17">
        <v>0.45155467144623401</v>
      </c>
      <c r="AQ10" s="17">
        <v>0.44962671700832901</v>
      </c>
      <c r="AR10" s="17"/>
      <c r="AS10" s="17">
        <v>0.393151307515543</v>
      </c>
      <c r="AT10" s="17">
        <v>0.50733993283560697</v>
      </c>
      <c r="AU10" s="17">
        <v>0.47431428456827002</v>
      </c>
      <c r="AV10" s="17">
        <v>0.451788779378414</v>
      </c>
      <c r="AW10" s="17">
        <v>0.45716895428489102</v>
      </c>
      <c r="AX10" s="17"/>
      <c r="AY10" s="17">
        <v>0.37216255171896101</v>
      </c>
      <c r="AZ10" s="17">
        <v>0.49086136991704099</v>
      </c>
      <c r="BA10" s="17">
        <v>0.41536666715860299</v>
      </c>
    </row>
    <row r="11" spans="2:53" ht="29" x14ac:dyDescent="0.35">
      <c r="B11" s="18" t="s">
        <v>172</v>
      </c>
      <c r="C11" s="17">
        <v>0.32432215687545601</v>
      </c>
      <c r="D11" s="17">
        <v>0.33524493666004301</v>
      </c>
      <c r="E11" s="17">
        <v>0.31341013708697302</v>
      </c>
      <c r="F11" s="17"/>
      <c r="G11" s="17">
        <v>0.33761646543692603</v>
      </c>
      <c r="H11" s="17">
        <v>0.28737794549613399</v>
      </c>
      <c r="I11" s="17">
        <v>0.341514936025752</v>
      </c>
      <c r="J11" s="17">
        <v>0.41038395255702498</v>
      </c>
      <c r="K11" s="17"/>
      <c r="L11" s="17">
        <v>0.29841285075199198</v>
      </c>
      <c r="M11" s="17">
        <v>0.38320199715534498</v>
      </c>
      <c r="N11" s="17">
        <v>0.33101654242644202</v>
      </c>
      <c r="O11" s="17">
        <v>0.28247540294034701</v>
      </c>
      <c r="P11" s="17"/>
      <c r="Q11" s="17">
        <v>0.34106217141445699</v>
      </c>
      <c r="R11" s="17">
        <v>0.31152103718169499</v>
      </c>
      <c r="S11" s="17">
        <v>0.23192459675666199</v>
      </c>
      <c r="T11" s="17">
        <v>0.36098524672349702</v>
      </c>
      <c r="U11" s="17">
        <v>0.31614094083114402</v>
      </c>
      <c r="V11" s="17">
        <v>0.30738570652959701</v>
      </c>
      <c r="W11" s="17">
        <v>0.32184425114011</v>
      </c>
      <c r="X11" s="17">
        <v>0.37987187833763603</v>
      </c>
      <c r="Y11" s="17">
        <v>0.35417024564448601</v>
      </c>
      <c r="Z11" s="17"/>
      <c r="AA11" s="17">
        <v>0.317027738812243</v>
      </c>
      <c r="AB11" s="17">
        <v>0.35669554107559298</v>
      </c>
      <c r="AC11" s="17">
        <v>0.27725334512838701</v>
      </c>
      <c r="AD11" s="17">
        <v>0.35150677539087999</v>
      </c>
      <c r="AE11" s="17">
        <v>0.511018575420216</v>
      </c>
      <c r="AF11" s="17"/>
      <c r="AG11" s="17">
        <v>0.31599193517853102</v>
      </c>
      <c r="AH11" s="17">
        <v>0.33342813167526097</v>
      </c>
      <c r="AI11" s="17"/>
      <c r="AJ11" s="17">
        <v>0.25706318673561701</v>
      </c>
      <c r="AK11" s="17">
        <v>0.34071358133186103</v>
      </c>
      <c r="AL11" s="17">
        <v>0.324816717046082</v>
      </c>
      <c r="AM11" s="17">
        <v>0.36598068451814503</v>
      </c>
      <c r="AN11" s="17"/>
      <c r="AO11" s="17">
        <v>0.28398772765771702</v>
      </c>
      <c r="AP11" s="17">
        <v>0.28105065167788601</v>
      </c>
      <c r="AQ11" s="17">
        <v>0.36361487900671502</v>
      </c>
      <c r="AR11" s="17"/>
      <c r="AS11" s="17">
        <v>0.374158942026449</v>
      </c>
      <c r="AT11" s="17">
        <v>0.29443558431022399</v>
      </c>
      <c r="AU11" s="17">
        <v>0.36891135085029297</v>
      </c>
      <c r="AV11" s="17">
        <v>0.39589148151588199</v>
      </c>
      <c r="AW11" s="17">
        <v>0.27952749774216801</v>
      </c>
      <c r="AX11" s="17"/>
      <c r="AY11" s="17">
        <v>0.40258849251532602</v>
      </c>
      <c r="AZ11" s="17">
        <v>0.31527955248425699</v>
      </c>
      <c r="BA11" s="17">
        <v>0.32138111842935602</v>
      </c>
    </row>
    <row r="12" spans="2:53" x14ac:dyDescent="0.35">
      <c r="B12" s="18" t="s">
        <v>92</v>
      </c>
      <c r="C12" s="19">
        <v>1.8271088810784101E-2</v>
      </c>
      <c r="D12" s="19">
        <v>1.3974466958716E-2</v>
      </c>
      <c r="E12" s="19">
        <v>2.25634780741432E-2</v>
      </c>
      <c r="F12" s="19"/>
      <c r="G12" s="19">
        <v>2.6062292648826799E-2</v>
      </c>
      <c r="H12" s="19">
        <v>2.0894070242569101E-2</v>
      </c>
      <c r="I12" s="19">
        <v>1.7787948844908901E-2</v>
      </c>
      <c r="J12" s="19">
        <v>0</v>
      </c>
      <c r="K12" s="19"/>
      <c r="L12" s="19">
        <v>1.7608670452554698E-2</v>
      </c>
      <c r="M12" s="19">
        <v>1.16864336640525E-2</v>
      </c>
      <c r="N12" s="19">
        <v>1.1984350244565499E-2</v>
      </c>
      <c r="O12" s="19">
        <v>3.1439956283788401E-2</v>
      </c>
      <c r="P12" s="19"/>
      <c r="Q12" s="19">
        <v>1.4411670020773201E-2</v>
      </c>
      <c r="R12" s="19">
        <v>2.2157179179209001E-2</v>
      </c>
      <c r="S12" s="19">
        <v>1.9997297068646301E-2</v>
      </c>
      <c r="T12" s="19">
        <v>1.0086717964345999E-2</v>
      </c>
      <c r="U12" s="19">
        <v>2.51643760322122E-2</v>
      </c>
      <c r="V12" s="19">
        <v>1.55535664298826E-2</v>
      </c>
      <c r="W12" s="19">
        <v>3.9086819144916601E-2</v>
      </c>
      <c r="X12" s="19">
        <v>1.7995423500910299E-2</v>
      </c>
      <c r="Y12" s="19">
        <v>7.0641543709468102E-3</v>
      </c>
      <c r="Z12" s="19"/>
      <c r="AA12" s="19">
        <v>2.72735090708296E-2</v>
      </c>
      <c r="AB12" s="19">
        <v>1.4731964656346999E-2</v>
      </c>
      <c r="AC12" s="19">
        <v>1.8818847682629002E-2</v>
      </c>
      <c r="AD12" s="19">
        <v>1.59390105409975E-2</v>
      </c>
      <c r="AE12" s="19">
        <v>0</v>
      </c>
      <c r="AF12" s="19"/>
      <c r="AG12" s="19">
        <v>1.3939248940968801E-2</v>
      </c>
      <c r="AH12" s="19">
        <v>2.3006331896318299E-2</v>
      </c>
      <c r="AI12" s="19"/>
      <c r="AJ12" s="19">
        <v>2.46671158856696E-2</v>
      </c>
      <c r="AK12" s="19">
        <v>2.1139010470856499E-2</v>
      </c>
      <c r="AL12" s="19">
        <v>1.23811200372388E-2</v>
      </c>
      <c r="AM12" s="19">
        <v>1.49241963989768E-2</v>
      </c>
      <c r="AN12" s="19"/>
      <c r="AO12" s="19">
        <v>1.50911333419829E-2</v>
      </c>
      <c r="AP12" s="19">
        <v>1.65269230490067E-2</v>
      </c>
      <c r="AQ12" s="19">
        <v>2.0878696974962401E-2</v>
      </c>
      <c r="AR12" s="19"/>
      <c r="AS12" s="19">
        <v>2.1428588868746799E-2</v>
      </c>
      <c r="AT12" s="19">
        <v>8.1494373438776406E-3</v>
      </c>
      <c r="AU12" s="19">
        <v>1.3406845648490999E-2</v>
      </c>
      <c r="AV12" s="19">
        <v>0</v>
      </c>
      <c r="AW12" s="19">
        <v>2.3758945142487099E-2</v>
      </c>
      <c r="AX12" s="19"/>
      <c r="AY12" s="19">
        <v>9.2514701890904997E-3</v>
      </c>
      <c r="AZ12" s="19">
        <v>7.6583338225655398E-3</v>
      </c>
      <c r="BA12" s="19">
        <v>5.8726540967536302E-2</v>
      </c>
    </row>
    <row r="13" spans="2:53" x14ac:dyDescent="0.35">
      <c r="B13" s="16"/>
    </row>
    <row r="14" spans="2:53" x14ac:dyDescent="0.35">
      <c r="B14" t="s">
        <v>85</v>
      </c>
    </row>
    <row r="15" spans="2:53" x14ac:dyDescent="0.35">
      <c r="B15" t="s">
        <v>86</v>
      </c>
    </row>
    <row r="17" spans="2:2" x14ac:dyDescent="0.35">
      <c r="B17"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58" x14ac:dyDescent="0.35">
      <c r="B9" s="18" t="s">
        <v>174</v>
      </c>
      <c r="C9" s="17">
        <v>0.32791127195848302</v>
      </c>
      <c r="D9" s="17">
        <v>0.39070175158735598</v>
      </c>
      <c r="E9" s="17">
        <v>0.26518264703413402</v>
      </c>
      <c r="F9" s="17"/>
      <c r="G9" s="17">
        <v>0.28817131980864202</v>
      </c>
      <c r="H9" s="17">
        <v>0.28301131070575303</v>
      </c>
      <c r="I9" s="17">
        <v>0.38255100356920702</v>
      </c>
      <c r="J9" s="17">
        <v>0.39077359574134002</v>
      </c>
      <c r="K9" s="17"/>
      <c r="L9" s="17">
        <v>0.38509302768683101</v>
      </c>
      <c r="M9" s="17">
        <v>0.36830300375668701</v>
      </c>
      <c r="N9" s="17">
        <v>0.29849463039819302</v>
      </c>
      <c r="O9" s="17">
        <v>0.25134586436262402</v>
      </c>
      <c r="P9" s="17"/>
      <c r="Q9" s="17">
        <v>0.31310745489708702</v>
      </c>
      <c r="R9" s="17">
        <v>0.33170063393208699</v>
      </c>
      <c r="S9" s="17">
        <v>0.23400041258942</v>
      </c>
      <c r="T9" s="17">
        <v>0.30393050467391203</v>
      </c>
      <c r="U9" s="17">
        <v>0.32572618791256303</v>
      </c>
      <c r="V9" s="17">
        <v>0.34320509519472397</v>
      </c>
      <c r="W9" s="17">
        <v>0.31534292691927701</v>
      </c>
      <c r="X9" s="17">
        <v>0.421912000365886</v>
      </c>
      <c r="Y9" s="17">
        <v>0.39327494383095501</v>
      </c>
      <c r="Z9" s="17"/>
      <c r="AA9" s="17">
        <v>0.27429231468312099</v>
      </c>
      <c r="AB9" s="17">
        <v>0.31644052780339299</v>
      </c>
      <c r="AC9" s="17">
        <v>0.39466713870105902</v>
      </c>
      <c r="AD9" s="17">
        <v>0.33711690840228198</v>
      </c>
      <c r="AE9" s="17">
        <v>0.33064809794848898</v>
      </c>
      <c r="AF9" s="17"/>
      <c r="AG9" s="17">
        <v>0.32983386436273898</v>
      </c>
      <c r="AH9" s="17">
        <v>0.32580963785792599</v>
      </c>
      <c r="AI9" s="17"/>
      <c r="AJ9" s="17">
        <v>0.26088402629056201</v>
      </c>
      <c r="AK9" s="17">
        <v>0.339065620347616</v>
      </c>
      <c r="AL9" s="17">
        <v>0.33828270606719801</v>
      </c>
      <c r="AM9" s="17">
        <v>0.36597192562032399</v>
      </c>
      <c r="AN9" s="17"/>
      <c r="AO9" s="17">
        <v>0.29199076916807298</v>
      </c>
      <c r="AP9" s="17">
        <v>0.26524528512076401</v>
      </c>
      <c r="AQ9" s="17">
        <v>0.37632952627231497</v>
      </c>
      <c r="AR9" s="17"/>
      <c r="AS9" s="17">
        <v>0.38359896582386999</v>
      </c>
      <c r="AT9" s="17">
        <v>0.33168892651502802</v>
      </c>
      <c r="AU9" s="17">
        <v>0.27681079555914401</v>
      </c>
      <c r="AV9" s="17">
        <v>0.270552954996157</v>
      </c>
      <c r="AW9" s="17">
        <v>0.24620299717623101</v>
      </c>
      <c r="AX9" s="17"/>
      <c r="AY9" s="17">
        <v>0.39433915056927299</v>
      </c>
      <c r="AZ9" s="17">
        <v>0.34304282020255999</v>
      </c>
      <c r="BA9" s="17">
        <v>0.245566922164135</v>
      </c>
    </row>
    <row r="10" spans="2:53" ht="58" x14ac:dyDescent="0.35">
      <c r="B10" s="18" t="s">
        <v>175</v>
      </c>
      <c r="C10" s="17">
        <v>0.60167561274123305</v>
      </c>
      <c r="D10" s="17">
        <v>0.55746226472725202</v>
      </c>
      <c r="E10" s="17">
        <v>0.64584540632477305</v>
      </c>
      <c r="F10" s="17"/>
      <c r="G10" s="17">
        <v>0.66591803539143102</v>
      </c>
      <c r="H10" s="17">
        <v>0.64046242151618704</v>
      </c>
      <c r="I10" s="17">
        <v>0.55503702686959799</v>
      </c>
      <c r="J10" s="17">
        <v>0.51183096957419805</v>
      </c>
      <c r="K10" s="17"/>
      <c r="L10" s="17">
        <v>0.54842694949996196</v>
      </c>
      <c r="M10" s="17">
        <v>0.59087383884501399</v>
      </c>
      <c r="N10" s="17">
        <v>0.61441358647181299</v>
      </c>
      <c r="O10" s="17">
        <v>0.65761529946193098</v>
      </c>
      <c r="P10" s="17"/>
      <c r="Q10" s="17">
        <v>0.59818686636699803</v>
      </c>
      <c r="R10" s="17">
        <v>0.58925367328539302</v>
      </c>
      <c r="S10" s="17">
        <v>0.67122003152300203</v>
      </c>
      <c r="T10" s="17">
        <v>0.64188619821916904</v>
      </c>
      <c r="U10" s="17">
        <v>0.61506501225678201</v>
      </c>
      <c r="V10" s="17">
        <v>0.56984377800879205</v>
      </c>
      <c r="W10" s="17">
        <v>0.62742103635301105</v>
      </c>
      <c r="X10" s="17">
        <v>0.54487724657811898</v>
      </c>
      <c r="Y10" s="17">
        <v>0.55748463086290601</v>
      </c>
      <c r="Z10" s="17"/>
      <c r="AA10" s="17">
        <v>0.64260207300493599</v>
      </c>
      <c r="AB10" s="17">
        <v>0.61897104351477605</v>
      </c>
      <c r="AC10" s="17">
        <v>0.522926224297391</v>
      </c>
      <c r="AD10" s="17">
        <v>0.623696132807389</v>
      </c>
      <c r="AE10" s="17">
        <v>0.39154763019551603</v>
      </c>
      <c r="AF10" s="17"/>
      <c r="AG10" s="17">
        <v>0.61755518624158701</v>
      </c>
      <c r="AH10" s="17">
        <v>0.584317251657128</v>
      </c>
      <c r="AI10" s="17"/>
      <c r="AJ10" s="17">
        <v>0.66236210133332396</v>
      </c>
      <c r="AK10" s="17">
        <v>0.59789214398371404</v>
      </c>
      <c r="AL10" s="17">
        <v>0.58816502780772495</v>
      </c>
      <c r="AM10" s="17">
        <v>0.56429997741729199</v>
      </c>
      <c r="AN10" s="17"/>
      <c r="AO10" s="17">
        <v>0.63938381546832102</v>
      </c>
      <c r="AP10" s="17">
        <v>0.65819467836035705</v>
      </c>
      <c r="AQ10" s="17">
        <v>0.55388535153401897</v>
      </c>
      <c r="AR10" s="17"/>
      <c r="AS10" s="17">
        <v>0.56545026868017101</v>
      </c>
      <c r="AT10" s="17">
        <v>0.60684734808594498</v>
      </c>
      <c r="AU10" s="17">
        <v>0.59558492491909398</v>
      </c>
      <c r="AV10" s="17">
        <v>0.58396659418278296</v>
      </c>
      <c r="AW10" s="17">
        <v>0.66196552910183304</v>
      </c>
      <c r="AX10" s="17"/>
      <c r="AY10" s="17">
        <v>0.57567556567343203</v>
      </c>
      <c r="AZ10" s="17">
        <v>0.605351356347411</v>
      </c>
      <c r="BA10" s="17">
        <v>0.61014255272476803</v>
      </c>
    </row>
    <row r="11" spans="2:53" x14ac:dyDescent="0.35">
      <c r="B11" s="18" t="s">
        <v>92</v>
      </c>
      <c r="C11" s="19">
        <v>7.0413115300283602E-2</v>
      </c>
      <c r="D11" s="19">
        <v>5.1835983685392099E-2</v>
      </c>
      <c r="E11" s="19">
        <v>8.8971946641092994E-2</v>
      </c>
      <c r="F11" s="19"/>
      <c r="G11" s="19">
        <v>4.5910644799926903E-2</v>
      </c>
      <c r="H11" s="19">
        <v>7.6526267778060403E-2</v>
      </c>
      <c r="I11" s="19">
        <v>6.2411969561195199E-2</v>
      </c>
      <c r="J11" s="19">
        <v>9.7395434684462406E-2</v>
      </c>
      <c r="K11" s="19"/>
      <c r="L11" s="19">
        <v>6.6480022813207307E-2</v>
      </c>
      <c r="M11" s="19">
        <v>4.0823157398299899E-2</v>
      </c>
      <c r="N11" s="19">
        <v>8.7091783129993994E-2</v>
      </c>
      <c r="O11" s="19">
        <v>9.1038836175445101E-2</v>
      </c>
      <c r="P11" s="19"/>
      <c r="Q11" s="19">
        <v>8.8705678735914506E-2</v>
      </c>
      <c r="R11" s="19">
        <v>7.9045692782520105E-2</v>
      </c>
      <c r="S11" s="19">
        <v>9.4779555887578595E-2</v>
      </c>
      <c r="T11" s="19">
        <v>5.4183297106918903E-2</v>
      </c>
      <c r="U11" s="19">
        <v>5.9208799830654898E-2</v>
      </c>
      <c r="V11" s="19">
        <v>8.6951126796483202E-2</v>
      </c>
      <c r="W11" s="19">
        <v>5.7236036727711603E-2</v>
      </c>
      <c r="X11" s="19">
        <v>3.3210753055994698E-2</v>
      </c>
      <c r="Y11" s="19">
        <v>4.92404253061395E-2</v>
      </c>
      <c r="Z11" s="19"/>
      <c r="AA11" s="19">
        <v>8.31056123119428E-2</v>
      </c>
      <c r="AB11" s="19">
        <v>6.4588428681831095E-2</v>
      </c>
      <c r="AC11" s="19">
        <v>8.2406637001550195E-2</v>
      </c>
      <c r="AD11" s="19">
        <v>3.91869587903289E-2</v>
      </c>
      <c r="AE11" s="19">
        <v>0.27780427185599499</v>
      </c>
      <c r="AF11" s="19"/>
      <c r="AG11" s="19">
        <v>5.2610949395673602E-2</v>
      </c>
      <c r="AH11" s="19">
        <v>8.9873110484946006E-2</v>
      </c>
      <c r="AI11" s="19"/>
      <c r="AJ11" s="19">
        <v>7.6753872376114599E-2</v>
      </c>
      <c r="AK11" s="19">
        <v>6.3042235668670898E-2</v>
      </c>
      <c r="AL11" s="19">
        <v>7.3552266125076801E-2</v>
      </c>
      <c r="AM11" s="19">
        <v>6.9728096962383496E-2</v>
      </c>
      <c r="AN11" s="19"/>
      <c r="AO11" s="19">
        <v>6.8625415363606099E-2</v>
      </c>
      <c r="AP11" s="19">
        <v>7.6560036518878494E-2</v>
      </c>
      <c r="AQ11" s="19">
        <v>6.9785122193665602E-2</v>
      </c>
      <c r="AR11" s="19"/>
      <c r="AS11" s="19">
        <v>5.0950765495959199E-2</v>
      </c>
      <c r="AT11" s="19">
        <v>6.1463725399027003E-2</v>
      </c>
      <c r="AU11" s="19">
        <v>0.12760427952176201</v>
      </c>
      <c r="AV11" s="19">
        <v>0.14548045082106001</v>
      </c>
      <c r="AW11" s="19">
        <v>9.1831473721936105E-2</v>
      </c>
      <c r="AX11" s="19"/>
      <c r="AY11" s="19">
        <v>2.99852837572952E-2</v>
      </c>
      <c r="AZ11" s="19">
        <v>5.1605823450029099E-2</v>
      </c>
      <c r="BA11" s="19">
        <v>0.144290525111097</v>
      </c>
    </row>
    <row r="12" spans="2:53" x14ac:dyDescent="0.35">
      <c r="B12" s="16"/>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182</v>
      </c>
      <c r="E2" s="26"/>
      <c r="F2" s="26"/>
      <c r="G2" s="26"/>
      <c r="H2" s="26"/>
      <c r="I2" s="26"/>
    </row>
    <row r="6" spans="2:9" ht="50" customHeight="1" x14ac:dyDescent="0.35">
      <c r="B6" s="23" t="s">
        <v>15</v>
      </c>
      <c r="C6" s="23" t="s">
        <v>141</v>
      </c>
      <c r="D6" s="23" t="s">
        <v>142</v>
      </c>
      <c r="E6" s="23" t="s">
        <v>143</v>
      </c>
      <c r="F6" s="23" t="s">
        <v>144</v>
      </c>
      <c r="G6" s="23" t="s">
        <v>145</v>
      </c>
      <c r="H6" s="23" t="s">
        <v>177</v>
      </c>
    </row>
    <row r="7" spans="2:9" x14ac:dyDescent="0.35">
      <c r="B7" s="18" t="s">
        <v>178</v>
      </c>
      <c r="C7" s="17">
        <v>0.31865840631777098</v>
      </c>
      <c r="D7" s="17">
        <v>0.290681690707976</v>
      </c>
      <c r="E7" s="17">
        <v>0.50027722676404796</v>
      </c>
      <c r="F7" s="17">
        <v>0.23314443286637801</v>
      </c>
      <c r="G7" s="17">
        <v>0.57161525966854498</v>
      </c>
      <c r="H7" s="17">
        <v>0.23216463491515699</v>
      </c>
    </row>
    <row r="8" spans="2:9" x14ac:dyDescent="0.35">
      <c r="B8" s="18" t="s">
        <v>179</v>
      </c>
      <c r="C8" s="17">
        <v>0.56356659927934305</v>
      </c>
      <c r="D8" s="17">
        <v>0.58783673365782496</v>
      </c>
      <c r="E8" s="17">
        <v>0.40655469020053397</v>
      </c>
      <c r="F8" s="17">
        <v>0.53070355938636404</v>
      </c>
      <c r="G8" s="17">
        <v>0.36427297845796802</v>
      </c>
      <c r="H8" s="17">
        <v>0.53052574597011504</v>
      </c>
    </row>
    <row r="9" spans="2:9" x14ac:dyDescent="0.35">
      <c r="B9" s="18" t="s">
        <v>180</v>
      </c>
      <c r="C9" s="17">
        <v>9.5556487867277495E-2</v>
      </c>
      <c r="D9" s="17">
        <v>9.3630386923223299E-2</v>
      </c>
      <c r="E9" s="17">
        <v>7.0752587333744399E-2</v>
      </c>
      <c r="F9" s="17">
        <v>0.185069211699256</v>
      </c>
      <c r="G9" s="17">
        <v>4.6889664605922199E-2</v>
      </c>
      <c r="H9" s="17">
        <v>0.182216179083939</v>
      </c>
    </row>
    <row r="10" spans="2:9" x14ac:dyDescent="0.35">
      <c r="B10" s="18" t="s">
        <v>181</v>
      </c>
      <c r="C10" s="17">
        <v>6.2326251026824904E-3</v>
      </c>
      <c r="D10" s="17">
        <v>9.4147730835469796E-3</v>
      </c>
      <c r="E10" s="17">
        <v>9.9050877872745302E-3</v>
      </c>
      <c r="F10" s="17">
        <v>3.5207362082429999E-2</v>
      </c>
      <c r="G10" s="17">
        <v>8.1352859413251696E-3</v>
      </c>
      <c r="H10" s="17">
        <v>3.7976971571141702E-2</v>
      </c>
    </row>
    <row r="11" spans="2:9" x14ac:dyDescent="0.35">
      <c r="B11" s="18" t="s">
        <v>92</v>
      </c>
      <c r="C11" s="17">
        <v>1.59858814329259E-2</v>
      </c>
      <c r="D11" s="17">
        <v>1.8436415627428499E-2</v>
      </c>
      <c r="E11" s="17">
        <v>1.2510407914398799E-2</v>
      </c>
      <c r="F11" s="17">
        <v>1.5875433965571201E-2</v>
      </c>
      <c r="G11" s="17">
        <v>9.0868113262403908E-3</v>
      </c>
      <c r="H11" s="17">
        <v>1.7116468459647802E-2</v>
      </c>
    </row>
    <row r="12" spans="2:9" x14ac:dyDescent="0.35">
      <c r="B12" s="16"/>
      <c r="C12" s="16"/>
      <c r="D12" s="16"/>
      <c r="E12" s="16"/>
      <c r="F12" s="16"/>
      <c r="G12" s="16"/>
      <c r="H12" s="16"/>
    </row>
    <row r="13" spans="2:9" x14ac:dyDescent="0.35">
      <c r="B13" t="s">
        <v>85</v>
      </c>
    </row>
    <row r="14" spans="2:9" x14ac:dyDescent="0.35">
      <c r="B14" t="s">
        <v>86</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178</v>
      </c>
      <c r="C9" s="17">
        <v>0.31865840631777098</v>
      </c>
      <c r="D9" s="17">
        <v>0.29676720456473599</v>
      </c>
      <c r="E9" s="17">
        <v>0.34052804311662499</v>
      </c>
      <c r="F9" s="17"/>
      <c r="G9" s="17">
        <v>0.31845037703592299</v>
      </c>
      <c r="H9" s="17">
        <v>0.277517504223601</v>
      </c>
      <c r="I9" s="17">
        <v>0.36040176444266397</v>
      </c>
      <c r="J9" s="17">
        <v>0.361220682464788</v>
      </c>
      <c r="K9" s="17"/>
      <c r="L9" s="17">
        <v>0.30939177493263997</v>
      </c>
      <c r="M9" s="17">
        <v>0.33638984776561498</v>
      </c>
      <c r="N9" s="17">
        <v>0.30568777648120399</v>
      </c>
      <c r="O9" s="17">
        <v>0.32291445698940402</v>
      </c>
      <c r="P9" s="17"/>
      <c r="Q9" s="17">
        <v>0.39958952278952797</v>
      </c>
      <c r="R9" s="17">
        <v>0.35779514392426198</v>
      </c>
      <c r="S9" s="17">
        <v>0.249680856880343</v>
      </c>
      <c r="T9" s="17">
        <v>0.233124112851405</v>
      </c>
      <c r="U9" s="17">
        <v>0.219297230879205</v>
      </c>
      <c r="V9" s="17">
        <v>0.29303176221877703</v>
      </c>
      <c r="W9" s="17">
        <v>0.28797233500562203</v>
      </c>
      <c r="X9" s="17">
        <v>0.393767650957763</v>
      </c>
      <c r="Y9" s="17">
        <v>0.368348234468517</v>
      </c>
      <c r="Z9" s="17"/>
      <c r="AA9" s="17">
        <v>0.30105372724750801</v>
      </c>
      <c r="AB9" s="17">
        <v>0.31547873494968598</v>
      </c>
      <c r="AC9" s="17">
        <v>0.36160508058167401</v>
      </c>
      <c r="AD9" s="17">
        <v>0.349197638028583</v>
      </c>
      <c r="AE9" s="17">
        <v>0.35636696516363597</v>
      </c>
      <c r="AF9" s="17"/>
      <c r="AG9" s="17">
        <v>0.310288104787662</v>
      </c>
      <c r="AH9" s="17">
        <v>0.32780819339103501</v>
      </c>
      <c r="AI9" s="17"/>
      <c r="AJ9" s="17">
        <v>0.27314185336348701</v>
      </c>
      <c r="AK9" s="17">
        <v>0.25359311564981502</v>
      </c>
      <c r="AL9" s="17">
        <v>0.35542972361269098</v>
      </c>
      <c r="AM9" s="17">
        <v>0.39392401958739398</v>
      </c>
      <c r="AN9" s="17"/>
      <c r="AO9" s="17">
        <v>0.33681114369623399</v>
      </c>
      <c r="AP9" s="17">
        <v>0.28079595113472</v>
      </c>
      <c r="AQ9" s="17">
        <v>0.32988734652063101</v>
      </c>
      <c r="AR9" s="17"/>
      <c r="AS9" s="17">
        <v>0.32950144636711498</v>
      </c>
      <c r="AT9" s="17">
        <v>0.34008618305921501</v>
      </c>
      <c r="AU9" s="17">
        <v>0.30566770625252998</v>
      </c>
      <c r="AV9" s="17">
        <v>0.49409638175569398</v>
      </c>
      <c r="AW9" s="17">
        <v>0.25997495383834301</v>
      </c>
      <c r="AX9" s="17"/>
      <c r="AY9" s="17">
        <v>0.37857401858024098</v>
      </c>
      <c r="AZ9" s="17">
        <v>0.33639985422407098</v>
      </c>
      <c r="BA9" s="17">
        <v>0.29631346577407303</v>
      </c>
    </row>
    <row r="10" spans="2:53" x14ac:dyDescent="0.35">
      <c r="B10" s="18" t="s">
        <v>179</v>
      </c>
      <c r="C10" s="17">
        <v>0.56356659927934305</v>
      </c>
      <c r="D10" s="17">
        <v>0.57789309805454103</v>
      </c>
      <c r="E10" s="17">
        <v>0.54925421349314996</v>
      </c>
      <c r="F10" s="17"/>
      <c r="G10" s="17">
        <v>0.49872101520074702</v>
      </c>
      <c r="H10" s="17">
        <v>0.611338461211409</v>
      </c>
      <c r="I10" s="17">
        <v>0.52869950141364597</v>
      </c>
      <c r="J10" s="17">
        <v>0.54539291855404404</v>
      </c>
      <c r="K10" s="17"/>
      <c r="L10" s="17">
        <v>0.58621907813863094</v>
      </c>
      <c r="M10" s="17">
        <v>0.58885604789559798</v>
      </c>
      <c r="N10" s="17">
        <v>0.54600146548917206</v>
      </c>
      <c r="O10" s="17">
        <v>0.52651247968287596</v>
      </c>
      <c r="P10" s="17"/>
      <c r="Q10" s="17">
        <v>0.56346308599084305</v>
      </c>
      <c r="R10" s="17">
        <v>0.52190520860852496</v>
      </c>
      <c r="S10" s="17">
        <v>0.62665890256275203</v>
      </c>
      <c r="T10" s="17">
        <v>0.53207516120635501</v>
      </c>
      <c r="U10" s="17">
        <v>0.67526731369760395</v>
      </c>
      <c r="V10" s="17">
        <v>0.63322551581420705</v>
      </c>
      <c r="W10" s="17">
        <v>0.56937042770514601</v>
      </c>
      <c r="X10" s="17">
        <v>0.48552177925478102</v>
      </c>
      <c r="Y10" s="17">
        <v>0.487755699089645</v>
      </c>
      <c r="Z10" s="17"/>
      <c r="AA10" s="17">
        <v>0.49213848767814</v>
      </c>
      <c r="AB10" s="17">
        <v>0.58453186119715095</v>
      </c>
      <c r="AC10" s="17">
        <v>0.56277880395319102</v>
      </c>
      <c r="AD10" s="17">
        <v>0.61686794148150303</v>
      </c>
      <c r="AE10" s="17">
        <v>0.50845594588709697</v>
      </c>
      <c r="AF10" s="17"/>
      <c r="AG10" s="17">
        <v>0.567925132216342</v>
      </c>
      <c r="AH10" s="17">
        <v>0.55880217733087501</v>
      </c>
      <c r="AI10" s="17"/>
      <c r="AJ10" s="17">
        <v>0.57717630108973295</v>
      </c>
      <c r="AK10" s="17">
        <v>0.62539897369812403</v>
      </c>
      <c r="AL10" s="17">
        <v>0.550686305439271</v>
      </c>
      <c r="AM10" s="17">
        <v>0.49832609474925799</v>
      </c>
      <c r="AN10" s="17"/>
      <c r="AO10" s="17">
        <v>0.54780545218936005</v>
      </c>
      <c r="AP10" s="17">
        <v>0.57653104749398998</v>
      </c>
      <c r="AQ10" s="17">
        <v>0.563700875804789</v>
      </c>
      <c r="AR10" s="17"/>
      <c r="AS10" s="17">
        <v>0.55849040872234601</v>
      </c>
      <c r="AT10" s="17">
        <v>0.55037684581332502</v>
      </c>
      <c r="AU10" s="17">
        <v>0.59543132633080897</v>
      </c>
      <c r="AV10" s="17">
        <v>0.355757061270147</v>
      </c>
      <c r="AW10" s="17">
        <v>0.58221602655659799</v>
      </c>
      <c r="AX10" s="17"/>
      <c r="AY10" s="17">
        <v>0.51927915208895103</v>
      </c>
      <c r="AZ10" s="17">
        <v>0.55035147108000004</v>
      </c>
      <c r="BA10" s="17">
        <v>0.62828521894774902</v>
      </c>
    </row>
    <row r="11" spans="2:53" x14ac:dyDescent="0.35">
      <c r="B11" s="18" t="s">
        <v>180</v>
      </c>
      <c r="C11" s="17">
        <v>9.5556487867277495E-2</v>
      </c>
      <c r="D11" s="17">
        <v>0.105319337165991</v>
      </c>
      <c r="E11" s="17">
        <v>8.5803255920784693E-2</v>
      </c>
      <c r="F11" s="17"/>
      <c r="G11" s="17">
        <v>0.14988970510355801</v>
      </c>
      <c r="H11" s="17">
        <v>9.1786599579314801E-2</v>
      </c>
      <c r="I11" s="17">
        <v>8.7904611945819694E-2</v>
      </c>
      <c r="J11" s="17">
        <v>7.3723671662056497E-2</v>
      </c>
      <c r="K11" s="17"/>
      <c r="L11" s="17">
        <v>8.9151012461429105E-2</v>
      </c>
      <c r="M11" s="17">
        <v>6.2695281525726398E-2</v>
      </c>
      <c r="N11" s="17">
        <v>0.13188065975639701</v>
      </c>
      <c r="O11" s="17">
        <v>0.105067010589851</v>
      </c>
      <c r="P11" s="17"/>
      <c r="Q11" s="17">
        <v>2.9702006942123601E-2</v>
      </c>
      <c r="R11" s="17">
        <v>0.10409630972458001</v>
      </c>
      <c r="S11" s="17">
        <v>0.103662943488258</v>
      </c>
      <c r="T11" s="17">
        <v>0.19099540789667399</v>
      </c>
      <c r="U11" s="17">
        <v>9.3606052869817505E-2</v>
      </c>
      <c r="V11" s="17">
        <v>6.5852432811085104E-2</v>
      </c>
      <c r="W11" s="17">
        <v>0.105425165896634</v>
      </c>
      <c r="X11" s="17">
        <v>6.7999935174363493E-2</v>
      </c>
      <c r="Y11" s="17">
        <v>0.115221621303303</v>
      </c>
      <c r="Z11" s="17"/>
      <c r="AA11" s="17">
        <v>0.168869880712091</v>
      </c>
      <c r="AB11" s="17">
        <v>7.8868702155390297E-2</v>
      </c>
      <c r="AC11" s="17">
        <v>6.7743863935947099E-2</v>
      </c>
      <c r="AD11" s="17">
        <v>2.6243570039305698E-2</v>
      </c>
      <c r="AE11" s="17">
        <v>0.135177088949267</v>
      </c>
      <c r="AF11" s="17"/>
      <c r="AG11" s="17">
        <v>0.10428275090613499</v>
      </c>
      <c r="AH11" s="17">
        <v>8.6017590318171605E-2</v>
      </c>
      <c r="AI11" s="17"/>
      <c r="AJ11" s="17">
        <v>0.113060097312045</v>
      </c>
      <c r="AK11" s="17">
        <v>9.3500513388610595E-2</v>
      </c>
      <c r="AL11" s="17">
        <v>8.4166162525987603E-2</v>
      </c>
      <c r="AM11" s="17">
        <v>9.2528476139764795E-2</v>
      </c>
      <c r="AN11" s="17"/>
      <c r="AO11" s="17">
        <v>7.3501356635272103E-2</v>
      </c>
      <c r="AP11" s="17">
        <v>0.122415647565282</v>
      </c>
      <c r="AQ11" s="17">
        <v>9.2541746535243899E-2</v>
      </c>
      <c r="AR11" s="17"/>
      <c r="AS11" s="17">
        <v>0.1037607295691</v>
      </c>
      <c r="AT11" s="17">
        <v>8.0872926165863293E-2</v>
      </c>
      <c r="AU11" s="17">
        <v>6.9689016732709205E-2</v>
      </c>
      <c r="AV11" s="17">
        <v>0.15014655697415899</v>
      </c>
      <c r="AW11" s="17">
        <v>0.12302215534182299</v>
      </c>
      <c r="AX11" s="17"/>
      <c r="AY11" s="17">
        <v>9.7784053627231499E-2</v>
      </c>
      <c r="AZ11" s="17">
        <v>9.0422007179171301E-2</v>
      </c>
      <c r="BA11" s="17">
        <v>5.2921213755903598E-2</v>
      </c>
    </row>
    <row r="12" spans="2:53" x14ac:dyDescent="0.35">
      <c r="B12" s="18" t="s">
        <v>181</v>
      </c>
      <c r="C12" s="17">
        <v>6.2326251026824904E-3</v>
      </c>
      <c r="D12" s="17">
        <v>1.05218280315677E-2</v>
      </c>
      <c r="E12" s="17">
        <v>1.94764745414837E-3</v>
      </c>
      <c r="F12" s="17"/>
      <c r="G12" s="17">
        <v>8.1241372948579298E-3</v>
      </c>
      <c r="H12" s="17">
        <v>7.0260693598897597E-3</v>
      </c>
      <c r="I12" s="17">
        <v>2.8824117278883499E-3</v>
      </c>
      <c r="J12" s="17">
        <v>1.1190017592815699E-2</v>
      </c>
      <c r="K12" s="17"/>
      <c r="L12" s="17">
        <v>7.1379413769764397E-3</v>
      </c>
      <c r="M12" s="17">
        <v>5.03004320781797E-3</v>
      </c>
      <c r="N12" s="17">
        <v>4.5689020574734103E-3</v>
      </c>
      <c r="O12" s="17">
        <v>7.9945754772988604E-3</v>
      </c>
      <c r="P12" s="17"/>
      <c r="Q12" s="17">
        <v>0</v>
      </c>
      <c r="R12" s="17">
        <v>0</v>
      </c>
      <c r="S12" s="17">
        <v>0</v>
      </c>
      <c r="T12" s="17">
        <v>2.2712549552086101E-2</v>
      </c>
      <c r="U12" s="17">
        <v>1.1829402553373201E-2</v>
      </c>
      <c r="V12" s="17">
        <v>0</v>
      </c>
      <c r="W12" s="17">
        <v>0</v>
      </c>
      <c r="X12" s="17">
        <v>1.6182525512729699E-2</v>
      </c>
      <c r="Y12" s="17">
        <v>1.48265388273325E-2</v>
      </c>
      <c r="Z12" s="17"/>
      <c r="AA12" s="17">
        <v>4.6483583326117298E-3</v>
      </c>
      <c r="AB12" s="17">
        <v>3.0600958536691199E-3</v>
      </c>
      <c r="AC12" s="17">
        <v>7.8722515291880599E-3</v>
      </c>
      <c r="AD12" s="17">
        <v>0</v>
      </c>
      <c r="AE12" s="17">
        <v>0</v>
      </c>
      <c r="AF12" s="17"/>
      <c r="AG12" s="17">
        <v>1.5486868684481501E-3</v>
      </c>
      <c r="AH12" s="17">
        <v>1.1352755763854E-2</v>
      </c>
      <c r="AI12" s="17"/>
      <c r="AJ12" s="17">
        <v>1.20074078953013E-2</v>
      </c>
      <c r="AK12" s="17">
        <v>4.3385876614292504E-3</v>
      </c>
      <c r="AL12" s="17">
        <v>5.5621007345037299E-3</v>
      </c>
      <c r="AM12" s="17">
        <v>3.73110849848128E-3</v>
      </c>
      <c r="AN12" s="17"/>
      <c r="AO12" s="17">
        <v>1.56128717504614E-2</v>
      </c>
      <c r="AP12" s="17">
        <v>0</v>
      </c>
      <c r="AQ12" s="17">
        <v>4.4760248960804801E-3</v>
      </c>
      <c r="AR12" s="17"/>
      <c r="AS12" s="17">
        <v>0</v>
      </c>
      <c r="AT12" s="17">
        <v>8.6216624246447503E-3</v>
      </c>
      <c r="AU12" s="17">
        <v>2.9211950683952E-2</v>
      </c>
      <c r="AV12" s="17">
        <v>0</v>
      </c>
      <c r="AW12" s="17">
        <v>7.2596705018985203E-3</v>
      </c>
      <c r="AX12" s="17"/>
      <c r="AY12" s="17">
        <v>0</v>
      </c>
      <c r="AZ12" s="17">
        <v>6.2940109834754999E-3</v>
      </c>
      <c r="BA12" s="17">
        <v>2.2480101522274702E-2</v>
      </c>
    </row>
    <row r="13" spans="2:53" x14ac:dyDescent="0.35">
      <c r="B13" s="18" t="s">
        <v>92</v>
      </c>
      <c r="C13" s="19">
        <v>1.59858814329259E-2</v>
      </c>
      <c r="D13" s="19">
        <v>9.4985321831637E-3</v>
      </c>
      <c r="E13" s="19">
        <v>2.2466840015291301E-2</v>
      </c>
      <c r="F13" s="19"/>
      <c r="G13" s="19">
        <v>2.4814765364913699E-2</v>
      </c>
      <c r="H13" s="19">
        <v>1.2331365625784499E-2</v>
      </c>
      <c r="I13" s="19">
        <v>2.0111710469981701E-2</v>
      </c>
      <c r="J13" s="19">
        <v>8.4727097262962594E-3</v>
      </c>
      <c r="K13" s="19"/>
      <c r="L13" s="19">
        <v>8.1001930903229907E-3</v>
      </c>
      <c r="M13" s="19">
        <v>7.0287796052425702E-3</v>
      </c>
      <c r="N13" s="19">
        <v>1.1861196215753701E-2</v>
      </c>
      <c r="O13" s="19">
        <v>3.7511477260570997E-2</v>
      </c>
      <c r="P13" s="19"/>
      <c r="Q13" s="19">
        <v>7.2453842775054298E-3</v>
      </c>
      <c r="R13" s="19">
        <v>1.62033377426333E-2</v>
      </c>
      <c r="S13" s="19">
        <v>1.9997297068646301E-2</v>
      </c>
      <c r="T13" s="19">
        <v>2.1092768493480098E-2</v>
      </c>
      <c r="U13" s="19">
        <v>0</v>
      </c>
      <c r="V13" s="19">
        <v>7.8902891559308706E-3</v>
      </c>
      <c r="W13" s="19">
        <v>3.7232071392598001E-2</v>
      </c>
      <c r="X13" s="19">
        <v>3.6528109100362999E-2</v>
      </c>
      <c r="Y13" s="19">
        <v>1.38479063112022E-2</v>
      </c>
      <c r="Z13" s="19"/>
      <c r="AA13" s="19">
        <v>3.3289546029649501E-2</v>
      </c>
      <c r="AB13" s="19">
        <v>1.8060605844103999E-2</v>
      </c>
      <c r="AC13" s="19">
        <v>0</v>
      </c>
      <c r="AD13" s="19">
        <v>7.6908504506085704E-3</v>
      </c>
      <c r="AE13" s="19">
        <v>0</v>
      </c>
      <c r="AF13" s="19"/>
      <c r="AG13" s="19">
        <v>1.5955325221413401E-2</v>
      </c>
      <c r="AH13" s="19">
        <v>1.6019283196064198E-2</v>
      </c>
      <c r="AI13" s="19"/>
      <c r="AJ13" s="19">
        <v>2.4614340339434299E-2</v>
      </c>
      <c r="AK13" s="19">
        <v>2.3168809602021799E-2</v>
      </c>
      <c r="AL13" s="19">
        <v>4.1557076875460798E-3</v>
      </c>
      <c r="AM13" s="19">
        <v>1.1490301025101001E-2</v>
      </c>
      <c r="AN13" s="19"/>
      <c r="AO13" s="19">
        <v>2.62691757286725E-2</v>
      </c>
      <c r="AP13" s="19">
        <v>2.0257353806008301E-2</v>
      </c>
      <c r="AQ13" s="19">
        <v>9.3940062432560298E-3</v>
      </c>
      <c r="AR13" s="19"/>
      <c r="AS13" s="19">
        <v>8.2474153414397108E-3</v>
      </c>
      <c r="AT13" s="19">
        <v>2.0042382536951502E-2</v>
      </c>
      <c r="AU13" s="19">
        <v>0</v>
      </c>
      <c r="AV13" s="19">
        <v>0</v>
      </c>
      <c r="AW13" s="19">
        <v>2.7527193761338199E-2</v>
      </c>
      <c r="AX13" s="19"/>
      <c r="AY13" s="19">
        <v>4.3627757035760899E-3</v>
      </c>
      <c r="AZ13" s="19">
        <v>1.6532656533281901E-2</v>
      </c>
      <c r="BA13" s="19">
        <v>0</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178</v>
      </c>
      <c r="C9" s="17">
        <v>0.290681690707976</v>
      </c>
      <c r="D9" s="17">
        <v>0.256997263229302</v>
      </c>
      <c r="E9" s="17">
        <v>0.32433293576280098</v>
      </c>
      <c r="F9" s="17"/>
      <c r="G9" s="17">
        <v>0.29983742868405799</v>
      </c>
      <c r="H9" s="17">
        <v>0.274193637459762</v>
      </c>
      <c r="I9" s="17">
        <v>0.306181542765813</v>
      </c>
      <c r="J9" s="17">
        <v>0.30112334245183697</v>
      </c>
      <c r="K9" s="17"/>
      <c r="L9" s="17">
        <v>0.24777872850208499</v>
      </c>
      <c r="M9" s="17">
        <v>0.29729393334398302</v>
      </c>
      <c r="N9" s="17">
        <v>0.34318937106542302</v>
      </c>
      <c r="O9" s="17">
        <v>0.28109612559717101</v>
      </c>
      <c r="P9" s="17"/>
      <c r="Q9" s="17">
        <v>0.32457406339532802</v>
      </c>
      <c r="R9" s="17">
        <v>0.31187836949812697</v>
      </c>
      <c r="S9" s="17">
        <v>0.32248890818836801</v>
      </c>
      <c r="T9" s="17">
        <v>0.27606053810639503</v>
      </c>
      <c r="U9" s="17">
        <v>0.31601428266863302</v>
      </c>
      <c r="V9" s="17">
        <v>0.267954608266948</v>
      </c>
      <c r="W9" s="17">
        <v>0.24593612735630299</v>
      </c>
      <c r="X9" s="17">
        <v>0.274571730819124</v>
      </c>
      <c r="Y9" s="17">
        <v>0.25148580798925302</v>
      </c>
      <c r="Z9" s="17"/>
      <c r="AA9" s="17">
        <v>0.32822481266685299</v>
      </c>
      <c r="AB9" s="17">
        <v>0.29238512179045001</v>
      </c>
      <c r="AC9" s="17">
        <v>0.24121809978030601</v>
      </c>
      <c r="AD9" s="17">
        <v>0.31632829124489198</v>
      </c>
      <c r="AE9" s="17">
        <v>0.32198408344581197</v>
      </c>
      <c r="AF9" s="17"/>
      <c r="AG9" s="17">
        <v>0.30415217154206398</v>
      </c>
      <c r="AH9" s="17">
        <v>0.275956769393849</v>
      </c>
      <c r="AI9" s="17"/>
      <c r="AJ9" s="17">
        <v>0.23649622600990899</v>
      </c>
      <c r="AK9" s="17">
        <v>0.26209285063938598</v>
      </c>
      <c r="AL9" s="17">
        <v>0.30180653495867599</v>
      </c>
      <c r="AM9" s="17">
        <v>0.35841418806353198</v>
      </c>
      <c r="AN9" s="17"/>
      <c r="AO9" s="17">
        <v>0.263431299137452</v>
      </c>
      <c r="AP9" s="17">
        <v>0.32432959860588101</v>
      </c>
      <c r="AQ9" s="17">
        <v>0.28999647748357099</v>
      </c>
      <c r="AR9" s="17"/>
      <c r="AS9" s="17">
        <v>0.31100974983580998</v>
      </c>
      <c r="AT9" s="17">
        <v>0.30542733836121599</v>
      </c>
      <c r="AU9" s="17">
        <v>0.27189484665417502</v>
      </c>
      <c r="AV9" s="17">
        <v>0.23261295862013101</v>
      </c>
      <c r="AW9" s="17">
        <v>0.27622988472170601</v>
      </c>
      <c r="AX9" s="17"/>
      <c r="AY9" s="17">
        <v>0.31513182918496002</v>
      </c>
      <c r="AZ9" s="17">
        <v>0.29360554589721699</v>
      </c>
      <c r="BA9" s="17">
        <v>0.278827988506958</v>
      </c>
    </row>
    <row r="10" spans="2:53" x14ac:dyDescent="0.35">
      <c r="B10" s="18" t="s">
        <v>179</v>
      </c>
      <c r="C10" s="17">
        <v>0.58783673365782496</v>
      </c>
      <c r="D10" s="17">
        <v>0.60107218733552803</v>
      </c>
      <c r="E10" s="17">
        <v>0.57461431818402398</v>
      </c>
      <c r="F10" s="17"/>
      <c r="G10" s="17">
        <v>0.54465056250592103</v>
      </c>
      <c r="H10" s="17">
        <v>0.59349576076532395</v>
      </c>
      <c r="I10" s="17">
        <v>0.59639984442873994</v>
      </c>
      <c r="J10" s="17">
        <v>0.58634255444446504</v>
      </c>
      <c r="K10" s="17"/>
      <c r="L10" s="17">
        <v>0.61614237828434004</v>
      </c>
      <c r="M10" s="17">
        <v>0.62796957396133801</v>
      </c>
      <c r="N10" s="17">
        <v>0.52159565146350295</v>
      </c>
      <c r="O10" s="17">
        <v>0.57617198281116999</v>
      </c>
      <c r="P10" s="17"/>
      <c r="Q10" s="17">
        <v>0.60134629927858196</v>
      </c>
      <c r="R10" s="17">
        <v>0.53093602459942102</v>
      </c>
      <c r="S10" s="17">
        <v>0.54056950330120601</v>
      </c>
      <c r="T10" s="17">
        <v>0.58523633240667206</v>
      </c>
      <c r="U10" s="17">
        <v>0.58597324849913501</v>
      </c>
      <c r="V10" s="17">
        <v>0.60899935195987998</v>
      </c>
      <c r="W10" s="17">
        <v>0.59171087346118501</v>
      </c>
      <c r="X10" s="17">
        <v>0.57007960654827095</v>
      </c>
      <c r="Y10" s="17">
        <v>0.66196314687422997</v>
      </c>
      <c r="Z10" s="17"/>
      <c r="AA10" s="17">
        <v>0.52315594893762196</v>
      </c>
      <c r="AB10" s="17">
        <v>0.61265886213871701</v>
      </c>
      <c r="AC10" s="17">
        <v>0.62172749088787604</v>
      </c>
      <c r="AD10" s="17">
        <v>0.58433238025763101</v>
      </c>
      <c r="AE10" s="17">
        <v>0.60959205257806603</v>
      </c>
      <c r="AF10" s="17"/>
      <c r="AG10" s="17">
        <v>0.56686952503189603</v>
      </c>
      <c r="AH10" s="17">
        <v>0.61075651662595998</v>
      </c>
      <c r="AI10" s="17"/>
      <c r="AJ10" s="17">
        <v>0.60593549245153799</v>
      </c>
      <c r="AK10" s="17">
        <v>0.61116718196849595</v>
      </c>
      <c r="AL10" s="17">
        <v>0.59972957112584602</v>
      </c>
      <c r="AM10" s="17">
        <v>0.536723180144414</v>
      </c>
      <c r="AN10" s="17"/>
      <c r="AO10" s="17">
        <v>0.60532340208551005</v>
      </c>
      <c r="AP10" s="17">
        <v>0.55820726974427803</v>
      </c>
      <c r="AQ10" s="17">
        <v>0.591209584465754</v>
      </c>
      <c r="AR10" s="17"/>
      <c r="AS10" s="17">
        <v>0.58407736228322404</v>
      </c>
      <c r="AT10" s="17">
        <v>0.57037847154981602</v>
      </c>
      <c r="AU10" s="17">
        <v>0.64859397446343303</v>
      </c>
      <c r="AV10" s="17">
        <v>0.62154389012534705</v>
      </c>
      <c r="AW10" s="17">
        <v>0.57546460316813597</v>
      </c>
      <c r="AX10" s="17"/>
      <c r="AY10" s="17">
        <v>0.56809183862535395</v>
      </c>
      <c r="AZ10" s="17">
        <v>0.57747381450295099</v>
      </c>
      <c r="BA10" s="17">
        <v>0.66710056765616299</v>
      </c>
    </row>
    <row r="11" spans="2:53" x14ac:dyDescent="0.35">
      <c r="B11" s="18" t="s">
        <v>180</v>
      </c>
      <c r="C11" s="17">
        <v>9.3630386923223299E-2</v>
      </c>
      <c r="D11" s="17">
        <v>0.114413844972899</v>
      </c>
      <c r="E11" s="17">
        <v>7.2867402592880298E-2</v>
      </c>
      <c r="F11" s="17"/>
      <c r="G11" s="17">
        <v>0.113258438832225</v>
      </c>
      <c r="H11" s="17">
        <v>0.102666371108017</v>
      </c>
      <c r="I11" s="17">
        <v>7.9981417672565794E-2</v>
      </c>
      <c r="J11" s="17">
        <v>7.6085400671089806E-2</v>
      </c>
      <c r="K11" s="17"/>
      <c r="L11" s="17">
        <v>0.106979363483218</v>
      </c>
      <c r="M11" s="17">
        <v>6.4036591197823303E-2</v>
      </c>
      <c r="N11" s="17">
        <v>0.10383373026394099</v>
      </c>
      <c r="O11" s="17">
        <v>0.101386619200706</v>
      </c>
      <c r="P11" s="17"/>
      <c r="Q11" s="17">
        <v>5.9510477083115597E-2</v>
      </c>
      <c r="R11" s="17">
        <v>0.135454021054603</v>
      </c>
      <c r="S11" s="17">
        <v>0.12634688335992</v>
      </c>
      <c r="T11" s="17">
        <v>9.6485895197273394E-2</v>
      </c>
      <c r="U11" s="17">
        <v>8.6183066278859105E-2</v>
      </c>
      <c r="V11" s="17">
        <v>0.105643636966033</v>
      </c>
      <c r="W11" s="17">
        <v>9.6029703373978897E-2</v>
      </c>
      <c r="X11" s="17">
        <v>8.6924633522362502E-2</v>
      </c>
      <c r="Y11" s="17">
        <v>5.7876599997982801E-2</v>
      </c>
      <c r="Z11" s="17"/>
      <c r="AA11" s="17">
        <v>0.108312406433236</v>
      </c>
      <c r="AB11" s="17">
        <v>7.3835314373059596E-2</v>
      </c>
      <c r="AC11" s="17">
        <v>9.9729708035594195E-2</v>
      </c>
      <c r="AD11" s="17">
        <v>9.1648478046867807E-2</v>
      </c>
      <c r="AE11" s="17">
        <v>6.8423863976122101E-2</v>
      </c>
      <c r="AF11" s="17"/>
      <c r="AG11" s="17">
        <v>0.105482956470845</v>
      </c>
      <c r="AH11" s="17">
        <v>8.0674045118608498E-2</v>
      </c>
      <c r="AI11" s="17"/>
      <c r="AJ11" s="17">
        <v>0.104237984633287</v>
      </c>
      <c r="AK11" s="17">
        <v>9.8824277352193096E-2</v>
      </c>
      <c r="AL11" s="17">
        <v>9.0993420462284896E-2</v>
      </c>
      <c r="AM11" s="17">
        <v>8.1206065874519895E-2</v>
      </c>
      <c r="AN11" s="17"/>
      <c r="AO11" s="17">
        <v>8.8668451617814906E-2</v>
      </c>
      <c r="AP11" s="17">
        <v>9.6341503485847205E-2</v>
      </c>
      <c r="AQ11" s="17">
        <v>9.4725832366197402E-2</v>
      </c>
      <c r="AR11" s="17"/>
      <c r="AS11" s="17">
        <v>8.7452103581213705E-2</v>
      </c>
      <c r="AT11" s="17">
        <v>8.8677609056422094E-2</v>
      </c>
      <c r="AU11" s="17">
        <v>3.6492114669197002E-2</v>
      </c>
      <c r="AV11" s="17">
        <v>0.14584315125452199</v>
      </c>
      <c r="AW11" s="17">
        <v>0.124585990148083</v>
      </c>
      <c r="AX11" s="17"/>
      <c r="AY11" s="17">
        <v>0.107627411467697</v>
      </c>
      <c r="AZ11" s="17">
        <v>9.6602365923667902E-2</v>
      </c>
      <c r="BA11" s="17">
        <v>2.19701362638175E-2</v>
      </c>
    </row>
    <row r="12" spans="2:53" x14ac:dyDescent="0.35">
      <c r="B12" s="18" t="s">
        <v>181</v>
      </c>
      <c r="C12" s="17">
        <v>9.4147730835469796E-3</v>
      </c>
      <c r="D12" s="17">
        <v>1.16967276779482E-2</v>
      </c>
      <c r="E12" s="17">
        <v>7.1350664354587704E-3</v>
      </c>
      <c r="F12" s="17"/>
      <c r="G12" s="17">
        <v>1.6116840908822001E-2</v>
      </c>
      <c r="H12" s="17">
        <v>9.9281705280665003E-3</v>
      </c>
      <c r="I12" s="17">
        <v>2.8824117278883499E-3</v>
      </c>
      <c r="J12" s="17">
        <v>1.99992365599167E-2</v>
      </c>
      <c r="K12" s="17"/>
      <c r="L12" s="17">
        <v>1.4158529256528499E-2</v>
      </c>
      <c r="M12" s="17">
        <v>3.6711218916134001E-3</v>
      </c>
      <c r="N12" s="17">
        <v>4.5689020574734103E-3</v>
      </c>
      <c r="O12" s="17">
        <v>1.4566939251616701E-2</v>
      </c>
      <c r="P12" s="17"/>
      <c r="Q12" s="17">
        <v>0</v>
      </c>
      <c r="R12" s="17">
        <v>5.5282471052157901E-3</v>
      </c>
      <c r="S12" s="17">
        <v>0</v>
      </c>
      <c r="T12" s="17">
        <v>1.0816076590914299E-2</v>
      </c>
      <c r="U12" s="17">
        <v>1.1829402553373201E-2</v>
      </c>
      <c r="V12" s="17">
        <v>1.7402402807138499E-2</v>
      </c>
      <c r="W12" s="17">
        <v>9.8536006119915899E-3</v>
      </c>
      <c r="X12" s="17">
        <v>3.1895920009880001E-2</v>
      </c>
      <c r="Y12" s="17">
        <v>1.48265388273325E-2</v>
      </c>
      <c r="Z12" s="17"/>
      <c r="AA12" s="17">
        <v>4.6483583326117298E-3</v>
      </c>
      <c r="AB12" s="17">
        <v>3.0600958536691199E-3</v>
      </c>
      <c r="AC12" s="17">
        <v>2.23266422556469E-2</v>
      </c>
      <c r="AD12" s="17">
        <v>0</v>
      </c>
      <c r="AE12" s="17">
        <v>0</v>
      </c>
      <c r="AF12" s="17"/>
      <c r="AG12" s="17">
        <v>6.6784829987463698E-3</v>
      </c>
      <c r="AH12" s="17">
        <v>1.2405880579083199E-2</v>
      </c>
      <c r="AI12" s="17"/>
      <c r="AJ12" s="17">
        <v>2.32807357557685E-2</v>
      </c>
      <c r="AK12" s="17">
        <v>7.8396240826679106E-3</v>
      </c>
      <c r="AL12" s="17">
        <v>0</v>
      </c>
      <c r="AM12" s="17">
        <v>7.3121777265097304E-3</v>
      </c>
      <c r="AN12" s="17"/>
      <c r="AO12" s="17">
        <v>1.9020908957754899E-2</v>
      </c>
      <c r="AP12" s="17">
        <v>0</v>
      </c>
      <c r="AQ12" s="17">
        <v>8.9818567227969298E-3</v>
      </c>
      <c r="AR12" s="17"/>
      <c r="AS12" s="17">
        <v>2.4617770583376299E-3</v>
      </c>
      <c r="AT12" s="17">
        <v>1.00504119506994E-2</v>
      </c>
      <c r="AU12" s="17">
        <v>4.3019064213194902E-2</v>
      </c>
      <c r="AV12" s="17">
        <v>0</v>
      </c>
      <c r="AW12" s="17">
        <v>1.3087307158893601E-2</v>
      </c>
      <c r="AX12" s="17"/>
      <c r="AY12" s="17">
        <v>0</v>
      </c>
      <c r="AZ12" s="17">
        <v>9.2564946628042408E-3</v>
      </c>
      <c r="BA12" s="17">
        <v>2.2480101522274702E-2</v>
      </c>
    </row>
    <row r="13" spans="2:53" x14ac:dyDescent="0.35">
      <c r="B13" s="18" t="s">
        <v>92</v>
      </c>
      <c r="C13" s="19">
        <v>1.8436415627428499E-2</v>
      </c>
      <c r="D13" s="19">
        <v>1.5819976784323401E-2</v>
      </c>
      <c r="E13" s="19">
        <v>2.1050277024836399E-2</v>
      </c>
      <c r="F13" s="19"/>
      <c r="G13" s="19">
        <v>2.6136729068973599E-2</v>
      </c>
      <c r="H13" s="19">
        <v>1.9716060138830999E-2</v>
      </c>
      <c r="I13" s="19">
        <v>1.45547834049929E-2</v>
      </c>
      <c r="J13" s="19">
        <v>1.6449465872691599E-2</v>
      </c>
      <c r="K13" s="19"/>
      <c r="L13" s="19">
        <v>1.4941000473828601E-2</v>
      </c>
      <c r="M13" s="19">
        <v>7.0287796052425702E-3</v>
      </c>
      <c r="N13" s="19">
        <v>2.6812345149659501E-2</v>
      </c>
      <c r="O13" s="19">
        <v>2.67783331393362E-2</v>
      </c>
      <c r="P13" s="19"/>
      <c r="Q13" s="19">
        <v>1.45691602429751E-2</v>
      </c>
      <c r="R13" s="19">
        <v>1.62033377426333E-2</v>
      </c>
      <c r="S13" s="19">
        <v>1.05947051505067E-2</v>
      </c>
      <c r="T13" s="19">
        <v>3.1401157698745401E-2</v>
      </c>
      <c r="U13" s="19">
        <v>0</v>
      </c>
      <c r="V13" s="19">
        <v>0</v>
      </c>
      <c r="W13" s="19">
        <v>5.64696951965417E-2</v>
      </c>
      <c r="X13" s="19">
        <v>3.6528109100362999E-2</v>
      </c>
      <c r="Y13" s="19">
        <v>1.38479063112022E-2</v>
      </c>
      <c r="Z13" s="19"/>
      <c r="AA13" s="19">
        <v>3.5658473629677799E-2</v>
      </c>
      <c r="AB13" s="19">
        <v>1.8060605844103999E-2</v>
      </c>
      <c r="AC13" s="19">
        <v>1.4998059040576901E-2</v>
      </c>
      <c r="AD13" s="19">
        <v>7.6908504506085704E-3</v>
      </c>
      <c r="AE13" s="19">
        <v>0</v>
      </c>
      <c r="AF13" s="19"/>
      <c r="AG13" s="19">
        <v>1.6816863956449699E-2</v>
      </c>
      <c r="AH13" s="19">
        <v>2.0206788282499499E-2</v>
      </c>
      <c r="AI13" s="19"/>
      <c r="AJ13" s="19">
        <v>3.0049561149497101E-2</v>
      </c>
      <c r="AK13" s="19">
        <v>2.00760659572576E-2</v>
      </c>
      <c r="AL13" s="19">
        <v>7.4704734531936502E-3</v>
      </c>
      <c r="AM13" s="19">
        <v>1.63443881910246E-2</v>
      </c>
      <c r="AN13" s="19"/>
      <c r="AO13" s="19">
        <v>2.3555938201468399E-2</v>
      </c>
      <c r="AP13" s="19">
        <v>2.1121628163993902E-2</v>
      </c>
      <c r="AQ13" s="19">
        <v>1.5086248961680499E-2</v>
      </c>
      <c r="AR13" s="19"/>
      <c r="AS13" s="19">
        <v>1.4999007241415299E-2</v>
      </c>
      <c r="AT13" s="19">
        <v>2.54661690818468E-2</v>
      </c>
      <c r="AU13" s="19">
        <v>0</v>
      </c>
      <c r="AV13" s="19">
        <v>0</v>
      </c>
      <c r="AW13" s="19">
        <v>1.0632214803181999E-2</v>
      </c>
      <c r="AX13" s="19"/>
      <c r="AY13" s="19">
        <v>9.1489207219884097E-3</v>
      </c>
      <c r="AZ13" s="19">
        <v>2.3061779013359301E-2</v>
      </c>
      <c r="BA13" s="19">
        <v>9.6212060507865297E-3</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178</v>
      </c>
      <c r="C9" s="17">
        <v>0.50027722676404796</v>
      </c>
      <c r="D9" s="17">
        <v>0.46635603193881298</v>
      </c>
      <c r="E9" s="17">
        <v>0.53416500592666205</v>
      </c>
      <c r="F9" s="17"/>
      <c r="G9" s="17">
        <v>0.47729832544322798</v>
      </c>
      <c r="H9" s="17">
        <v>0.47875013689847901</v>
      </c>
      <c r="I9" s="17">
        <v>0.50663040512318003</v>
      </c>
      <c r="J9" s="17">
        <v>0.59652801467648497</v>
      </c>
      <c r="K9" s="17"/>
      <c r="L9" s="17">
        <v>0.432225776536938</v>
      </c>
      <c r="M9" s="17">
        <v>0.56579812143048402</v>
      </c>
      <c r="N9" s="17">
        <v>0.51988150833483804</v>
      </c>
      <c r="O9" s="17">
        <v>0.486380403680994</v>
      </c>
      <c r="P9" s="17"/>
      <c r="Q9" s="17">
        <v>0.489042734508988</v>
      </c>
      <c r="R9" s="17">
        <v>0.51253805808582298</v>
      </c>
      <c r="S9" s="17">
        <v>0.57697499401375396</v>
      </c>
      <c r="T9" s="17">
        <v>0.45453066020684002</v>
      </c>
      <c r="U9" s="17">
        <v>0.57091272605383003</v>
      </c>
      <c r="V9" s="17">
        <v>0.54131434023333302</v>
      </c>
      <c r="W9" s="17">
        <v>0.42908879338317002</v>
      </c>
      <c r="X9" s="17">
        <v>0.46585334665849298</v>
      </c>
      <c r="Y9" s="17">
        <v>0.46746825675062598</v>
      </c>
      <c r="Z9" s="17"/>
      <c r="AA9" s="17">
        <v>0.49621576105529303</v>
      </c>
      <c r="AB9" s="17">
        <v>0.52485884370765701</v>
      </c>
      <c r="AC9" s="17">
        <v>0.45742545780923499</v>
      </c>
      <c r="AD9" s="17">
        <v>0.54526912729644506</v>
      </c>
      <c r="AE9" s="17">
        <v>0.42857050393791701</v>
      </c>
      <c r="AF9" s="17"/>
      <c r="AG9" s="17">
        <v>0.53958196132589098</v>
      </c>
      <c r="AH9" s="17">
        <v>0.45731223309943902</v>
      </c>
      <c r="AI9" s="17"/>
      <c r="AJ9" s="17">
        <v>0.41194165097241497</v>
      </c>
      <c r="AK9" s="17">
        <v>0.43585620449632201</v>
      </c>
      <c r="AL9" s="17">
        <v>0.54920245490069697</v>
      </c>
      <c r="AM9" s="17">
        <v>0.60167988403214401</v>
      </c>
      <c r="AN9" s="17"/>
      <c r="AO9" s="17">
        <v>0.46914257291910899</v>
      </c>
      <c r="AP9" s="17">
        <v>0.52714244317529202</v>
      </c>
      <c r="AQ9" s="17">
        <v>0.50267109096961304</v>
      </c>
      <c r="AR9" s="17"/>
      <c r="AS9" s="17">
        <v>0.54653281851757296</v>
      </c>
      <c r="AT9" s="17">
        <v>0.49132905056321502</v>
      </c>
      <c r="AU9" s="17">
        <v>0.49042990565003403</v>
      </c>
      <c r="AV9" s="17">
        <v>0.45660304661893703</v>
      </c>
      <c r="AW9" s="17">
        <v>0.48008783624295298</v>
      </c>
      <c r="AX9" s="17"/>
      <c r="AY9" s="17">
        <v>0.505328412080989</v>
      </c>
      <c r="AZ9" s="17">
        <v>0.51073488028626601</v>
      </c>
      <c r="BA9" s="17">
        <v>0.48920868097551501</v>
      </c>
    </row>
    <row r="10" spans="2:53" x14ac:dyDescent="0.35">
      <c r="B10" s="18" t="s">
        <v>179</v>
      </c>
      <c r="C10" s="17">
        <v>0.40655469020053397</v>
      </c>
      <c r="D10" s="17">
        <v>0.435881065786761</v>
      </c>
      <c r="E10" s="17">
        <v>0.37725720393490803</v>
      </c>
      <c r="F10" s="17"/>
      <c r="G10" s="17">
        <v>0.39199669681619798</v>
      </c>
      <c r="H10" s="17">
        <v>0.426495838987558</v>
      </c>
      <c r="I10" s="17">
        <v>0.405595957631259</v>
      </c>
      <c r="J10" s="17">
        <v>0.342578013380335</v>
      </c>
      <c r="K10" s="17"/>
      <c r="L10" s="17">
        <v>0.46589152795782401</v>
      </c>
      <c r="M10" s="17">
        <v>0.35336605023832401</v>
      </c>
      <c r="N10" s="17">
        <v>0.381577611691714</v>
      </c>
      <c r="O10" s="17">
        <v>0.42139313883192298</v>
      </c>
      <c r="P10" s="17"/>
      <c r="Q10" s="17">
        <v>0.458439759211897</v>
      </c>
      <c r="R10" s="17">
        <v>0.40766205111243897</v>
      </c>
      <c r="S10" s="17">
        <v>0.35177905419208599</v>
      </c>
      <c r="T10" s="17">
        <v>0.38435896026599098</v>
      </c>
      <c r="U10" s="17">
        <v>0.33275807685151298</v>
      </c>
      <c r="V10" s="17">
        <v>0.36791288785113102</v>
      </c>
      <c r="W10" s="17">
        <v>0.47362099879449499</v>
      </c>
      <c r="X10" s="17">
        <v>0.378708379659977</v>
      </c>
      <c r="Y10" s="17">
        <v>0.438373144792292</v>
      </c>
      <c r="Z10" s="17"/>
      <c r="AA10" s="17">
        <v>0.41360765271751798</v>
      </c>
      <c r="AB10" s="17">
        <v>0.39213854940091503</v>
      </c>
      <c r="AC10" s="17">
        <v>0.45204709565462198</v>
      </c>
      <c r="AD10" s="17">
        <v>0.36820059274823602</v>
      </c>
      <c r="AE10" s="17">
        <v>0.50300563208596105</v>
      </c>
      <c r="AF10" s="17"/>
      <c r="AG10" s="17">
        <v>0.37745280702397699</v>
      </c>
      <c r="AH10" s="17">
        <v>0.43836669046583598</v>
      </c>
      <c r="AI10" s="17"/>
      <c r="AJ10" s="17">
        <v>0.452476254357144</v>
      </c>
      <c r="AK10" s="17">
        <v>0.447706649172813</v>
      </c>
      <c r="AL10" s="17">
        <v>0.37404478706894001</v>
      </c>
      <c r="AM10" s="17">
        <v>0.35217129441216399</v>
      </c>
      <c r="AN10" s="17"/>
      <c r="AO10" s="17">
        <v>0.45454598502806598</v>
      </c>
      <c r="AP10" s="17">
        <v>0.36088042346979898</v>
      </c>
      <c r="AQ10" s="17">
        <v>0.40257250199479599</v>
      </c>
      <c r="AR10" s="17"/>
      <c r="AS10" s="17">
        <v>0.39646302571699799</v>
      </c>
      <c r="AT10" s="17">
        <v>0.418237492149097</v>
      </c>
      <c r="AU10" s="17">
        <v>0.40291488559411998</v>
      </c>
      <c r="AV10" s="17">
        <v>0.46700968602250398</v>
      </c>
      <c r="AW10" s="17">
        <v>0.37458538267373698</v>
      </c>
      <c r="AX10" s="17"/>
      <c r="AY10" s="17">
        <v>0.41284149832586098</v>
      </c>
      <c r="AZ10" s="17">
        <v>0.406562488486791</v>
      </c>
      <c r="BA10" s="17">
        <v>0.43718214657440702</v>
      </c>
    </row>
    <row r="11" spans="2:53" x14ac:dyDescent="0.35">
      <c r="B11" s="18" t="s">
        <v>180</v>
      </c>
      <c r="C11" s="17">
        <v>7.0752587333744399E-2</v>
      </c>
      <c r="D11" s="17">
        <v>7.6231281614813101E-2</v>
      </c>
      <c r="E11" s="17">
        <v>6.5279290097226703E-2</v>
      </c>
      <c r="F11" s="17"/>
      <c r="G11" s="17">
        <v>0.116376824872123</v>
      </c>
      <c r="H11" s="17">
        <v>6.7783737429978605E-2</v>
      </c>
      <c r="I11" s="17">
        <v>6.4936064455656695E-2</v>
      </c>
      <c r="J11" s="17">
        <v>4.9703954350363802E-2</v>
      </c>
      <c r="K11" s="17"/>
      <c r="L11" s="17">
        <v>8.1919237193585806E-2</v>
      </c>
      <c r="M11" s="17">
        <v>6.6890259888430295E-2</v>
      </c>
      <c r="N11" s="17">
        <v>7.5898185234697504E-2</v>
      </c>
      <c r="O11" s="17">
        <v>5.8464310224738601E-2</v>
      </c>
      <c r="P11" s="17"/>
      <c r="Q11" s="17">
        <v>2.9631862745373602E-2</v>
      </c>
      <c r="R11" s="17">
        <v>6.3596553059104402E-2</v>
      </c>
      <c r="S11" s="17">
        <v>6.0958386884718899E-2</v>
      </c>
      <c r="T11" s="17">
        <v>0.106996672276338</v>
      </c>
      <c r="U11" s="17">
        <v>8.5089733245728896E-2</v>
      </c>
      <c r="V11" s="17">
        <v>6.6228389904223098E-2</v>
      </c>
      <c r="W11" s="17">
        <v>6.9358279232082598E-2</v>
      </c>
      <c r="X11" s="17">
        <v>0.15543827368152999</v>
      </c>
      <c r="Y11" s="17">
        <v>7.2799538176211001E-2</v>
      </c>
      <c r="Z11" s="17"/>
      <c r="AA11" s="17">
        <v>5.9270595572457598E-2</v>
      </c>
      <c r="AB11" s="17">
        <v>7.1934603495243193E-2</v>
      </c>
      <c r="AC11" s="17">
        <v>8.1760170512155894E-2</v>
      </c>
      <c r="AD11" s="17">
        <v>6.7530136040664296E-2</v>
      </c>
      <c r="AE11" s="17">
        <v>6.8423863976122101E-2</v>
      </c>
      <c r="AF11" s="17"/>
      <c r="AG11" s="17">
        <v>6.8449055829070293E-2</v>
      </c>
      <c r="AH11" s="17">
        <v>7.32706355436573E-2</v>
      </c>
      <c r="AI11" s="17"/>
      <c r="AJ11" s="17">
        <v>0.101236233484726</v>
      </c>
      <c r="AK11" s="17">
        <v>8.7410891814046293E-2</v>
      </c>
      <c r="AL11" s="17">
        <v>6.3534614354577801E-2</v>
      </c>
      <c r="AM11" s="17">
        <v>3.2907964051919203E-2</v>
      </c>
      <c r="AN11" s="17"/>
      <c r="AO11" s="17">
        <v>5.9725637971792603E-2</v>
      </c>
      <c r="AP11" s="17">
        <v>7.7994262346821205E-2</v>
      </c>
      <c r="AQ11" s="17">
        <v>7.4151085587640997E-2</v>
      </c>
      <c r="AR11" s="17"/>
      <c r="AS11" s="17">
        <v>4.4630519024981302E-2</v>
      </c>
      <c r="AT11" s="17">
        <v>6.9053409757835096E-2</v>
      </c>
      <c r="AU11" s="17">
        <v>0.106655208755846</v>
      </c>
      <c r="AV11" s="17">
        <v>7.6387267358558997E-2</v>
      </c>
      <c r="AW11" s="17">
        <v>0.101702487619935</v>
      </c>
      <c r="AX11" s="17"/>
      <c r="AY11" s="17">
        <v>6.3065591165151702E-2</v>
      </c>
      <c r="AZ11" s="17">
        <v>6.3617991585986605E-2</v>
      </c>
      <c r="BA11" s="17">
        <v>6.2803322688287602E-2</v>
      </c>
    </row>
    <row r="12" spans="2:53" x14ac:dyDescent="0.35">
      <c r="B12" s="18" t="s">
        <v>181</v>
      </c>
      <c r="C12" s="17">
        <v>9.9050877872745302E-3</v>
      </c>
      <c r="D12" s="17">
        <v>1.3540990471474499E-2</v>
      </c>
      <c r="E12" s="17">
        <v>6.2727668194038702E-3</v>
      </c>
      <c r="F12" s="17"/>
      <c r="G12" s="17">
        <v>7.0605901602777098E-3</v>
      </c>
      <c r="H12" s="17">
        <v>1.39013289005279E-2</v>
      </c>
      <c r="I12" s="17">
        <v>5.1480357560511596E-3</v>
      </c>
      <c r="J12" s="17">
        <v>1.1190017592815699E-2</v>
      </c>
      <c r="K12" s="17"/>
      <c r="L12" s="17">
        <v>4.8116633741343198E-3</v>
      </c>
      <c r="M12" s="17">
        <v>1.3945568442761101E-2</v>
      </c>
      <c r="N12" s="17">
        <v>9.6832860028370302E-3</v>
      </c>
      <c r="O12" s="17">
        <v>1.1438692193214001E-2</v>
      </c>
      <c r="P12" s="17"/>
      <c r="Q12" s="17">
        <v>2.2885643533740899E-2</v>
      </c>
      <c r="R12" s="17">
        <v>1.0777275301462899E-2</v>
      </c>
      <c r="S12" s="17">
        <v>0</v>
      </c>
      <c r="T12" s="17">
        <v>2.2712549552086101E-2</v>
      </c>
      <c r="U12" s="17">
        <v>0</v>
      </c>
      <c r="V12" s="17">
        <v>1.6654092855382E-2</v>
      </c>
      <c r="W12" s="17">
        <v>0</v>
      </c>
      <c r="X12" s="17">
        <v>0</v>
      </c>
      <c r="Y12" s="17">
        <v>0</v>
      </c>
      <c r="Z12" s="17"/>
      <c r="AA12" s="17">
        <v>7.8658605838885492E-3</v>
      </c>
      <c r="AB12" s="17">
        <v>3.31558341521873E-3</v>
      </c>
      <c r="AC12" s="17">
        <v>5.1186662457723001E-3</v>
      </c>
      <c r="AD12" s="17">
        <v>1.13092934640464E-2</v>
      </c>
      <c r="AE12" s="17">
        <v>0</v>
      </c>
      <c r="AF12" s="17"/>
      <c r="AG12" s="17">
        <v>4.0184728332653503E-3</v>
      </c>
      <c r="AH12" s="17">
        <v>1.6339894612061801E-2</v>
      </c>
      <c r="AI12" s="17"/>
      <c r="AJ12" s="17">
        <v>1.3867092803850199E-2</v>
      </c>
      <c r="AK12" s="17">
        <v>1.2003754016934501E-2</v>
      </c>
      <c r="AL12" s="17">
        <v>9.0624359882393105E-3</v>
      </c>
      <c r="AM12" s="17">
        <v>4.9701384369672903E-3</v>
      </c>
      <c r="AN12" s="17"/>
      <c r="AO12" s="17">
        <v>4.7286969031813397E-3</v>
      </c>
      <c r="AP12" s="17">
        <v>9.3690322673536507E-3</v>
      </c>
      <c r="AQ12" s="17">
        <v>1.28210371684078E-2</v>
      </c>
      <c r="AR12" s="17"/>
      <c r="AS12" s="17">
        <v>9.3925530050796794E-3</v>
      </c>
      <c r="AT12" s="17">
        <v>7.1934805947611096E-3</v>
      </c>
      <c r="AU12" s="17">
        <v>0</v>
      </c>
      <c r="AV12" s="17">
        <v>0</v>
      </c>
      <c r="AW12" s="17">
        <v>2.1412412690659001E-2</v>
      </c>
      <c r="AX12" s="17"/>
      <c r="AY12" s="17">
        <v>1.8764498427998301E-2</v>
      </c>
      <c r="AZ12" s="17">
        <v>6.9390950615282497E-3</v>
      </c>
      <c r="BA12" s="17">
        <v>0</v>
      </c>
    </row>
    <row r="13" spans="2:53" x14ac:dyDescent="0.35">
      <c r="B13" s="18" t="s">
        <v>92</v>
      </c>
      <c r="C13" s="19">
        <v>1.2510407914398799E-2</v>
      </c>
      <c r="D13" s="19">
        <v>7.9906301881378702E-3</v>
      </c>
      <c r="E13" s="19">
        <v>1.7025733221799001E-2</v>
      </c>
      <c r="F13" s="19"/>
      <c r="G13" s="19">
        <v>7.2675627081728303E-3</v>
      </c>
      <c r="H13" s="19">
        <v>1.30689577834564E-2</v>
      </c>
      <c r="I13" s="19">
        <v>1.7689537033853401E-2</v>
      </c>
      <c r="J13" s="19">
        <v>0</v>
      </c>
      <c r="K13" s="19"/>
      <c r="L13" s="19">
        <v>1.5151794937517799E-2</v>
      </c>
      <c r="M13" s="19">
        <v>0</v>
      </c>
      <c r="N13" s="19">
        <v>1.29594087359131E-2</v>
      </c>
      <c r="O13" s="19">
        <v>2.2323455069130301E-2</v>
      </c>
      <c r="P13" s="19"/>
      <c r="Q13" s="19">
        <v>0</v>
      </c>
      <c r="R13" s="19">
        <v>5.4260624411703196E-3</v>
      </c>
      <c r="S13" s="19">
        <v>1.0287564909441599E-2</v>
      </c>
      <c r="T13" s="19">
        <v>3.1401157698745401E-2</v>
      </c>
      <c r="U13" s="19">
        <v>1.1239463848928001E-2</v>
      </c>
      <c r="V13" s="19">
        <v>7.8902891559308706E-3</v>
      </c>
      <c r="W13" s="19">
        <v>2.79319285902517E-2</v>
      </c>
      <c r="X13" s="19">
        <v>0</v>
      </c>
      <c r="Y13" s="19">
        <v>2.13590602808711E-2</v>
      </c>
      <c r="Z13" s="19"/>
      <c r="AA13" s="19">
        <v>2.3040130070842098E-2</v>
      </c>
      <c r="AB13" s="19">
        <v>7.7524199809668798E-3</v>
      </c>
      <c r="AC13" s="19">
        <v>3.6486097782148798E-3</v>
      </c>
      <c r="AD13" s="19">
        <v>7.6908504506085704E-3</v>
      </c>
      <c r="AE13" s="19">
        <v>0</v>
      </c>
      <c r="AF13" s="19"/>
      <c r="AG13" s="19">
        <v>1.0497702987796301E-2</v>
      </c>
      <c r="AH13" s="19">
        <v>1.4710546279005801E-2</v>
      </c>
      <c r="AI13" s="19"/>
      <c r="AJ13" s="19">
        <v>2.0478768381864201E-2</v>
      </c>
      <c r="AK13" s="19">
        <v>1.7022500499883901E-2</v>
      </c>
      <c r="AL13" s="19">
        <v>4.1557076875460798E-3</v>
      </c>
      <c r="AM13" s="19">
        <v>8.2707190668062699E-3</v>
      </c>
      <c r="AN13" s="19"/>
      <c r="AO13" s="19">
        <v>1.1857107177851401E-2</v>
      </c>
      <c r="AP13" s="19">
        <v>2.46138387407338E-2</v>
      </c>
      <c r="AQ13" s="19">
        <v>7.7842842795413803E-3</v>
      </c>
      <c r="AR13" s="19"/>
      <c r="AS13" s="19">
        <v>2.9810837353677899E-3</v>
      </c>
      <c r="AT13" s="19">
        <v>1.4186566935091301E-2</v>
      </c>
      <c r="AU13" s="19">
        <v>0</v>
      </c>
      <c r="AV13" s="19">
        <v>0</v>
      </c>
      <c r="AW13" s="19">
        <v>2.22118807727157E-2</v>
      </c>
      <c r="AX13" s="19"/>
      <c r="AY13" s="19">
        <v>0</v>
      </c>
      <c r="AZ13" s="19">
        <v>1.21455445794277E-2</v>
      </c>
      <c r="BA13" s="19">
        <v>1.0805849761790699E-2</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178</v>
      </c>
      <c r="C9" s="17">
        <v>0.23314443286637801</v>
      </c>
      <c r="D9" s="17">
        <v>0.22998800997617599</v>
      </c>
      <c r="E9" s="17">
        <v>0.23629774637429199</v>
      </c>
      <c r="F9" s="17"/>
      <c r="G9" s="17">
        <v>0.196956103604812</v>
      </c>
      <c r="H9" s="17">
        <v>0.221075674331288</v>
      </c>
      <c r="I9" s="17">
        <v>0.26049748366290298</v>
      </c>
      <c r="J9" s="17">
        <v>0.239488933312453</v>
      </c>
      <c r="K9" s="17"/>
      <c r="L9" s="17">
        <v>0.26838247526493297</v>
      </c>
      <c r="M9" s="17">
        <v>0.22245761342194501</v>
      </c>
      <c r="N9" s="17">
        <v>0.217389100291978</v>
      </c>
      <c r="O9" s="17">
        <v>0.21699890969508601</v>
      </c>
      <c r="P9" s="17"/>
      <c r="Q9" s="17">
        <v>0.30369245351893698</v>
      </c>
      <c r="R9" s="17">
        <v>0.16974961297774499</v>
      </c>
      <c r="S9" s="17">
        <v>0.19854424038895099</v>
      </c>
      <c r="T9" s="17">
        <v>0.19136907878002701</v>
      </c>
      <c r="U9" s="17">
        <v>0.241490367863123</v>
      </c>
      <c r="V9" s="17">
        <v>0.24513387112834301</v>
      </c>
      <c r="W9" s="17">
        <v>0.28173707691606897</v>
      </c>
      <c r="X9" s="17">
        <v>0.32990279329261502</v>
      </c>
      <c r="Y9" s="17">
        <v>0.18814120823439401</v>
      </c>
      <c r="Z9" s="17"/>
      <c r="AA9" s="17">
        <v>0.17315498697252299</v>
      </c>
      <c r="AB9" s="17">
        <v>0.23504005356493199</v>
      </c>
      <c r="AC9" s="17">
        <v>0.25979349295996601</v>
      </c>
      <c r="AD9" s="17">
        <v>0.31393496297638501</v>
      </c>
      <c r="AE9" s="17">
        <v>0.27275369700799601</v>
      </c>
      <c r="AF9" s="17"/>
      <c r="AG9" s="17">
        <v>0.23888973383619599</v>
      </c>
      <c r="AH9" s="17">
        <v>0.22686409991104001</v>
      </c>
      <c r="AI9" s="17"/>
      <c r="AJ9" s="17">
        <v>0.240956485445872</v>
      </c>
      <c r="AK9" s="17">
        <v>0.23180049333507399</v>
      </c>
      <c r="AL9" s="17">
        <v>0.22414604896920501</v>
      </c>
      <c r="AM9" s="17">
        <v>0.235761441618102</v>
      </c>
      <c r="AN9" s="17"/>
      <c r="AO9" s="17">
        <v>0.26268505289795302</v>
      </c>
      <c r="AP9" s="17">
        <v>0.22868766640006599</v>
      </c>
      <c r="AQ9" s="17">
        <v>0.220935096436888</v>
      </c>
      <c r="AR9" s="17"/>
      <c r="AS9" s="17">
        <v>0.23919280888516301</v>
      </c>
      <c r="AT9" s="17">
        <v>0.250964358339691</v>
      </c>
      <c r="AU9" s="17">
        <v>0.25783632905474702</v>
      </c>
      <c r="AV9" s="17">
        <v>0.39006152430025298</v>
      </c>
      <c r="AW9" s="17">
        <v>0.15844035846680801</v>
      </c>
      <c r="AX9" s="17"/>
      <c r="AY9" s="17">
        <v>0.27211833618870701</v>
      </c>
      <c r="AZ9" s="17">
        <v>0.231400290407721</v>
      </c>
      <c r="BA9" s="17">
        <v>0.21831601814806501</v>
      </c>
    </row>
    <row r="10" spans="2:53" x14ac:dyDescent="0.35">
      <c r="B10" s="18" t="s">
        <v>179</v>
      </c>
      <c r="C10" s="17">
        <v>0.53070355938636404</v>
      </c>
      <c r="D10" s="17">
        <v>0.51459631491994895</v>
      </c>
      <c r="E10" s="17">
        <v>0.54679493665678103</v>
      </c>
      <c r="F10" s="17"/>
      <c r="G10" s="17">
        <v>0.60081459714736096</v>
      </c>
      <c r="H10" s="17">
        <v>0.56876860873580004</v>
      </c>
      <c r="I10" s="17">
        <v>0.45938547109507599</v>
      </c>
      <c r="J10" s="17">
        <v>0.51395474697959098</v>
      </c>
      <c r="K10" s="17"/>
      <c r="L10" s="17">
        <v>0.51445936001327697</v>
      </c>
      <c r="M10" s="17">
        <v>0.55319036078832196</v>
      </c>
      <c r="N10" s="17">
        <v>0.56106551743458499</v>
      </c>
      <c r="O10" s="17">
        <v>0.50026531240637395</v>
      </c>
      <c r="P10" s="17"/>
      <c r="Q10" s="17">
        <v>0.53708531103920998</v>
      </c>
      <c r="R10" s="17">
        <v>0.58455174686528</v>
      </c>
      <c r="S10" s="17">
        <v>0.562748364721113</v>
      </c>
      <c r="T10" s="17">
        <v>0.50659045809175296</v>
      </c>
      <c r="U10" s="17">
        <v>0.516299273943847</v>
      </c>
      <c r="V10" s="17">
        <v>0.50502506847178097</v>
      </c>
      <c r="W10" s="17">
        <v>0.47612778036418602</v>
      </c>
      <c r="X10" s="17">
        <v>0.44809538581859398</v>
      </c>
      <c r="Y10" s="17">
        <v>0.55788733531045498</v>
      </c>
      <c r="Z10" s="17"/>
      <c r="AA10" s="17">
        <v>0.48167076626633798</v>
      </c>
      <c r="AB10" s="17">
        <v>0.53383812623070803</v>
      </c>
      <c r="AC10" s="17">
        <v>0.59193845699495395</v>
      </c>
      <c r="AD10" s="17">
        <v>0.55414556244260604</v>
      </c>
      <c r="AE10" s="17">
        <v>0.50797939419508198</v>
      </c>
      <c r="AF10" s="17"/>
      <c r="AG10" s="17">
        <v>0.54101420072929796</v>
      </c>
      <c r="AH10" s="17">
        <v>0.51943273807398105</v>
      </c>
      <c r="AI10" s="17"/>
      <c r="AJ10" s="17">
        <v>0.51681980370963398</v>
      </c>
      <c r="AK10" s="17">
        <v>0.54265685847525702</v>
      </c>
      <c r="AL10" s="17">
        <v>0.54270227290078099</v>
      </c>
      <c r="AM10" s="17">
        <v>0.51961628574484697</v>
      </c>
      <c r="AN10" s="17"/>
      <c r="AO10" s="17">
        <v>0.53338220885111498</v>
      </c>
      <c r="AP10" s="17">
        <v>0.57796569429145095</v>
      </c>
      <c r="AQ10" s="17">
        <v>0.51178339343817303</v>
      </c>
      <c r="AR10" s="17"/>
      <c r="AS10" s="17">
        <v>0.50463804661036504</v>
      </c>
      <c r="AT10" s="17">
        <v>0.56663365625854201</v>
      </c>
      <c r="AU10" s="17">
        <v>0.535444279378951</v>
      </c>
      <c r="AV10" s="17">
        <v>0.38590710483534602</v>
      </c>
      <c r="AW10" s="17">
        <v>0.50895821911591199</v>
      </c>
      <c r="AX10" s="17"/>
      <c r="AY10" s="17">
        <v>0.48668828996028102</v>
      </c>
      <c r="AZ10" s="17">
        <v>0.56353094310196505</v>
      </c>
      <c r="BA10" s="17">
        <v>0.59127492116511804</v>
      </c>
    </row>
    <row r="11" spans="2:53" x14ac:dyDescent="0.35">
      <c r="B11" s="18" t="s">
        <v>180</v>
      </c>
      <c r="C11" s="17">
        <v>0.185069211699256</v>
      </c>
      <c r="D11" s="17">
        <v>0.198057634326016</v>
      </c>
      <c r="E11" s="17">
        <v>0.17209358392688501</v>
      </c>
      <c r="F11" s="17"/>
      <c r="G11" s="17">
        <v>0.145598194091271</v>
      </c>
      <c r="H11" s="17">
        <v>0.151765821295403</v>
      </c>
      <c r="I11" s="17">
        <v>0.23198249629912199</v>
      </c>
      <c r="J11" s="17">
        <v>0.22314005486882299</v>
      </c>
      <c r="K11" s="17"/>
      <c r="L11" s="17">
        <v>0.17140642149635299</v>
      </c>
      <c r="M11" s="17">
        <v>0.18071570301727299</v>
      </c>
      <c r="N11" s="17">
        <v>0.17908160080152299</v>
      </c>
      <c r="O11" s="17">
        <v>0.21036204858445701</v>
      </c>
      <c r="P11" s="17"/>
      <c r="Q11" s="17">
        <v>0.106570804766056</v>
      </c>
      <c r="R11" s="17">
        <v>0.212176820629359</v>
      </c>
      <c r="S11" s="17">
        <v>0.20871047689809599</v>
      </c>
      <c r="T11" s="17">
        <v>0.19440287341503601</v>
      </c>
      <c r="U11" s="17">
        <v>0.193926949704287</v>
      </c>
      <c r="V11" s="17">
        <v>0.19258409314886099</v>
      </c>
      <c r="W11" s="17">
        <v>0.214132063136041</v>
      </c>
      <c r="X11" s="17">
        <v>0.15329143975040699</v>
      </c>
      <c r="Y11" s="17">
        <v>0.209745142134593</v>
      </c>
      <c r="Z11" s="17"/>
      <c r="AA11" s="17">
        <v>0.266826344220777</v>
      </c>
      <c r="AB11" s="17">
        <v>0.188624939869736</v>
      </c>
      <c r="AC11" s="17">
        <v>0.11508845886989599</v>
      </c>
      <c r="AD11" s="17">
        <v>0.105452192378724</v>
      </c>
      <c r="AE11" s="17">
        <v>0.21926690879692201</v>
      </c>
      <c r="AF11" s="17"/>
      <c r="AG11" s="17">
        <v>0.18276122896047001</v>
      </c>
      <c r="AH11" s="17">
        <v>0.187592125665104</v>
      </c>
      <c r="AI11" s="17"/>
      <c r="AJ11" s="17">
        <v>0.18126167889398301</v>
      </c>
      <c r="AK11" s="17">
        <v>0.17508926864669</v>
      </c>
      <c r="AL11" s="17">
        <v>0.189975564405089</v>
      </c>
      <c r="AM11" s="17">
        <v>0.194475885716653</v>
      </c>
      <c r="AN11" s="17"/>
      <c r="AO11" s="17">
        <v>0.13361937893772499</v>
      </c>
      <c r="AP11" s="17">
        <v>0.14065541123010999</v>
      </c>
      <c r="AQ11" s="17">
        <v>0.22540604297813299</v>
      </c>
      <c r="AR11" s="17"/>
      <c r="AS11" s="17">
        <v>0.21867916412871199</v>
      </c>
      <c r="AT11" s="17">
        <v>0.12542532868713299</v>
      </c>
      <c r="AU11" s="17">
        <v>0.16075120480073701</v>
      </c>
      <c r="AV11" s="17">
        <v>0.14764410350584201</v>
      </c>
      <c r="AW11" s="17">
        <v>0.25999790536504302</v>
      </c>
      <c r="AX11" s="17"/>
      <c r="AY11" s="17">
        <v>0.19876610419225399</v>
      </c>
      <c r="AZ11" s="17">
        <v>0.15373623831074201</v>
      </c>
      <c r="BA11" s="17">
        <v>0.169280373369526</v>
      </c>
    </row>
    <row r="12" spans="2:53" x14ac:dyDescent="0.35">
      <c r="B12" s="18" t="s">
        <v>181</v>
      </c>
      <c r="C12" s="17">
        <v>3.5207362082429999E-2</v>
      </c>
      <c r="D12" s="17">
        <v>4.7252335832071599E-2</v>
      </c>
      <c r="E12" s="17">
        <v>2.31742537986473E-2</v>
      </c>
      <c r="F12" s="17"/>
      <c r="G12" s="17">
        <v>3.88635040913504E-2</v>
      </c>
      <c r="H12" s="17">
        <v>3.8380108377453599E-2</v>
      </c>
      <c r="I12" s="17">
        <v>3.3402606958479797E-2</v>
      </c>
      <c r="J12" s="17">
        <v>2.3416264839131701E-2</v>
      </c>
      <c r="K12" s="17"/>
      <c r="L12" s="17">
        <v>3.4125749211516503E-2</v>
      </c>
      <c r="M12" s="17">
        <v>4.3636322772460302E-2</v>
      </c>
      <c r="N12" s="17">
        <v>2.81846511753816E-2</v>
      </c>
      <c r="O12" s="17">
        <v>3.39301999119173E-2</v>
      </c>
      <c r="P12" s="17"/>
      <c r="Q12" s="17">
        <v>4.5406046398291502E-2</v>
      </c>
      <c r="R12" s="17">
        <v>2.27863765022264E-2</v>
      </c>
      <c r="S12" s="17">
        <v>9.9996209231937496E-3</v>
      </c>
      <c r="T12" s="17">
        <v>5.5533562884307899E-2</v>
      </c>
      <c r="U12" s="17">
        <v>3.70439446398158E-2</v>
      </c>
      <c r="V12" s="17">
        <v>4.9679059235858497E-2</v>
      </c>
      <c r="W12" s="17">
        <v>9.3001428023462701E-3</v>
      </c>
      <c r="X12" s="17">
        <v>5.1860769700333903E-2</v>
      </c>
      <c r="Y12" s="17">
        <v>3.69027147656815E-2</v>
      </c>
      <c r="Z12" s="17"/>
      <c r="AA12" s="17">
        <v>3.95718593626408E-2</v>
      </c>
      <c r="AB12" s="17">
        <v>3.0553250881120299E-2</v>
      </c>
      <c r="AC12" s="17">
        <v>3.3179591175184299E-2</v>
      </c>
      <c r="AD12" s="17">
        <v>1.8776431751675999E-2</v>
      </c>
      <c r="AE12" s="17">
        <v>0</v>
      </c>
      <c r="AF12" s="17"/>
      <c r="AG12" s="17">
        <v>2.4768709512813299E-2</v>
      </c>
      <c r="AH12" s="17">
        <v>4.66181156855352E-2</v>
      </c>
      <c r="AI12" s="17"/>
      <c r="AJ12" s="17">
        <v>3.3892826774783502E-2</v>
      </c>
      <c r="AK12" s="17">
        <v>2.6283502187964901E-2</v>
      </c>
      <c r="AL12" s="17">
        <v>3.9020406037379302E-2</v>
      </c>
      <c r="AM12" s="17">
        <v>4.2292624819517198E-2</v>
      </c>
      <c r="AN12" s="17"/>
      <c r="AO12" s="17">
        <v>3.85915220632259E-2</v>
      </c>
      <c r="AP12" s="17">
        <v>3.10863445240082E-2</v>
      </c>
      <c r="AQ12" s="17">
        <v>3.5933413942301401E-2</v>
      </c>
      <c r="AR12" s="17"/>
      <c r="AS12" s="17">
        <v>3.1931575836872103E-2</v>
      </c>
      <c r="AT12" s="17">
        <v>3.6170806205777097E-2</v>
      </c>
      <c r="AU12" s="17">
        <v>4.5968186765566098E-2</v>
      </c>
      <c r="AV12" s="17">
        <v>7.6387267358558997E-2</v>
      </c>
      <c r="AW12" s="17">
        <v>3.8559112706620199E-2</v>
      </c>
      <c r="AX12" s="17"/>
      <c r="AY12" s="17">
        <v>3.8064493955181897E-2</v>
      </c>
      <c r="AZ12" s="17">
        <v>3.4434722947863303E-2</v>
      </c>
      <c r="BA12" s="17">
        <v>1.03228375555011E-2</v>
      </c>
    </row>
    <row r="13" spans="2:53" x14ac:dyDescent="0.35">
      <c r="B13" s="18" t="s">
        <v>92</v>
      </c>
      <c r="C13" s="19">
        <v>1.5875433965571201E-2</v>
      </c>
      <c r="D13" s="19">
        <v>1.01057049457877E-2</v>
      </c>
      <c r="E13" s="19">
        <v>2.1639479243395501E-2</v>
      </c>
      <c r="F13" s="19"/>
      <c r="G13" s="19">
        <v>1.7767601065206001E-2</v>
      </c>
      <c r="H13" s="19">
        <v>2.0009787260056401E-2</v>
      </c>
      <c r="I13" s="19">
        <v>1.4731941984419799E-2</v>
      </c>
      <c r="J13" s="19">
        <v>0</v>
      </c>
      <c r="K13" s="19"/>
      <c r="L13" s="19">
        <v>1.16259940139204E-2</v>
      </c>
      <c r="M13" s="19">
        <v>0</v>
      </c>
      <c r="N13" s="19">
        <v>1.42791302965323E-2</v>
      </c>
      <c r="O13" s="19">
        <v>3.8443529402164903E-2</v>
      </c>
      <c r="P13" s="19"/>
      <c r="Q13" s="19">
        <v>7.2453842775054298E-3</v>
      </c>
      <c r="R13" s="19">
        <v>1.073544302539E-2</v>
      </c>
      <c r="S13" s="19">
        <v>1.9997297068646301E-2</v>
      </c>
      <c r="T13" s="19">
        <v>5.2104026828875903E-2</v>
      </c>
      <c r="U13" s="19">
        <v>1.1239463848928001E-2</v>
      </c>
      <c r="V13" s="19">
        <v>7.5779080151561796E-3</v>
      </c>
      <c r="W13" s="19">
        <v>1.8702936781357898E-2</v>
      </c>
      <c r="X13" s="19">
        <v>1.684961143805E-2</v>
      </c>
      <c r="Y13" s="19">
        <v>7.3235995548768E-3</v>
      </c>
      <c r="Z13" s="19"/>
      <c r="AA13" s="19">
        <v>3.8776043177722E-2</v>
      </c>
      <c r="AB13" s="19">
        <v>1.19436294535042E-2</v>
      </c>
      <c r="AC13" s="19">
        <v>0</v>
      </c>
      <c r="AD13" s="19">
        <v>7.6908504506085704E-3</v>
      </c>
      <c r="AE13" s="19">
        <v>0</v>
      </c>
      <c r="AF13" s="19"/>
      <c r="AG13" s="19">
        <v>1.25661269612229E-2</v>
      </c>
      <c r="AH13" s="19">
        <v>1.9492920664339299E-2</v>
      </c>
      <c r="AI13" s="19"/>
      <c r="AJ13" s="19">
        <v>2.7069205175728101E-2</v>
      </c>
      <c r="AK13" s="19">
        <v>2.41698773550145E-2</v>
      </c>
      <c r="AL13" s="19">
        <v>4.1557076875460798E-3</v>
      </c>
      <c r="AM13" s="19">
        <v>7.8537621008812498E-3</v>
      </c>
      <c r="AN13" s="19"/>
      <c r="AO13" s="19">
        <v>3.17218372499809E-2</v>
      </c>
      <c r="AP13" s="19">
        <v>2.1604883554364799E-2</v>
      </c>
      <c r="AQ13" s="19">
        <v>5.9420532045045297E-3</v>
      </c>
      <c r="AR13" s="19"/>
      <c r="AS13" s="19">
        <v>5.5584045388870204E-3</v>
      </c>
      <c r="AT13" s="19">
        <v>2.08058505088571E-2</v>
      </c>
      <c r="AU13" s="19">
        <v>0</v>
      </c>
      <c r="AV13" s="19">
        <v>0</v>
      </c>
      <c r="AW13" s="19">
        <v>3.4044404345616799E-2</v>
      </c>
      <c r="AX13" s="19"/>
      <c r="AY13" s="19">
        <v>4.3627757035760899E-3</v>
      </c>
      <c r="AZ13" s="19">
        <v>1.68978052317082E-2</v>
      </c>
      <c r="BA13" s="19">
        <v>1.0805849761790699E-2</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178</v>
      </c>
      <c r="C9" s="17">
        <v>0.57161525966854498</v>
      </c>
      <c r="D9" s="17">
        <v>0.51874205103957505</v>
      </c>
      <c r="E9" s="17">
        <v>0.62443638306554305</v>
      </c>
      <c r="F9" s="17"/>
      <c r="G9" s="17">
        <v>0.61589917106440994</v>
      </c>
      <c r="H9" s="17">
        <v>0.57560468293446199</v>
      </c>
      <c r="I9" s="17">
        <v>0.55617168593312705</v>
      </c>
      <c r="J9" s="17">
        <v>0.55290016123956398</v>
      </c>
      <c r="K9" s="17"/>
      <c r="L9" s="17">
        <v>0.52768961644664703</v>
      </c>
      <c r="M9" s="17">
        <v>0.56702869992534999</v>
      </c>
      <c r="N9" s="17">
        <v>0.56382014777793799</v>
      </c>
      <c r="O9" s="17">
        <v>0.62897113598352405</v>
      </c>
      <c r="P9" s="17"/>
      <c r="Q9" s="17">
        <v>0.589500682700979</v>
      </c>
      <c r="R9" s="17">
        <v>0.59044095245866901</v>
      </c>
      <c r="S9" s="17">
        <v>0.55831678541762098</v>
      </c>
      <c r="T9" s="17">
        <v>0.51605190387746303</v>
      </c>
      <c r="U9" s="17">
        <v>0.56877280678365005</v>
      </c>
      <c r="V9" s="17">
        <v>0.56603891445106702</v>
      </c>
      <c r="W9" s="17">
        <v>0.53536643820204899</v>
      </c>
      <c r="X9" s="17">
        <v>0.65845580038880502</v>
      </c>
      <c r="Y9" s="17">
        <v>0.58197472169278797</v>
      </c>
      <c r="Z9" s="17"/>
      <c r="AA9" s="17">
        <v>0.599786299079758</v>
      </c>
      <c r="AB9" s="17">
        <v>0.58124644840018802</v>
      </c>
      <c r="AC9" s="17">
        <v>0.51288847362202705</v>
      </c>
      <c r="AD9" s="17">
        <v>0.61884848877586096</v>
      </c>
      <c r="AE9" s="17">
        <v>0.58213879330082596</v>
      </c>
      <c r="AF9" s="17"/>
      <c r="AG9" s="17">
        <v>0.56599561136754395</v>
      </c>
      <c r="AH9" s="17">
        <v>0.57775823853206798</v>
      </c>
      <c r="AI9" s="17"/>
      <c r="AJ9" s="17">
        <v>0.540104015980156</v>
      </c>
      <c r="AK9" s="17">
        <v>0.575361728234975</v>
      </c>
      <c r="AL9" s="17">
        <v>0.57855977611258202</v>
      </c>
      <c r="AM9" s="17">
        <v>0.58921782582513904</v>
      </c>
      <c r="AN9" s="17"/>
      <c r="AO9" s="17">
        <v>0.58748204266659698</v>
      </c>
      <c r="AP9" s="17">
        <v>0.64531132960597903</v>
      </c>
      <c r="AQ9" s="17">
        <v>0.53024242482251704</v>
      </c>
      <c r="AR9" s="17"/>
      <c r="AS9" s="17">
        <v>0.54832633148566501</v>
      </c>
      <c r="AT9" s="17">
        <v>0.58755718102654697</v>
      </c>
      <c r="AU9" s="17">
        <v>0.59427960107355204</v>
      </c>
      <c r="AV9" s="17">
        <v>0.58578332501291297</v>
      </c>
      <c r="AW9" s="17">
        <v>0.580523805757723</v>
      </c>
      <c r="AX9" s="17"/>
      <c r="AY9" s="17">
        <v>0.56867939069988005</v>
      </c>
      <c r="AZ9" s="17">
        <v>0.59279538389453001</v>
      </c>
      <c r="BA9" s="17">
        <v>0.54569217871838904</v>
      </c>
    </row>
    <row r="10" spans="2:53" x14ac:dyDescent="0.35">
      <c r="B10" s="18" t="s">
        <v>179</v>
      </c>
      <c r="C10" s="17">
        <v>0.36427297845796802</v>
      </c>
      <c r="D10" s="17">
        <v>0.41625344371447698</v>
      </c>
      <c r="E10" s="17">
        <v>0.31234371899473301</v>
      </c>
      <c r="F10" s="17"/>
      <c r="G10" s="17">
        <v>0.28957313014541602</v>
      </c>
      <c r="H10" s="17">
        <v>0.36589602285768602</v>
      </c>
      <c r="I10" s="17">
        <v>0.37510177114942</v>
      </c>
      <c r="J10" s="17">
        <v>0.40822001249866202</v>
      </c>
      <c r="K10" s="17"/>
      <c r="L10" s="17">
        <v>0.41809565734634602</v>
      </c>
      <c r="M10" s="17">
        <v>0.38225335564016799</v>
      </c>
      <c r="N10" s="17">
        <v>0.367470611932948</v>
      </c>
      <c r="O10" s="17">
        <v>0.28608806744488002</v>
      </c>
      <c r="P10" s="17"/>
      <c r="Q10" s="17">
        <v>0.322463218837787</v>
      </c>
      <c r="R10" s="17">
        <v>0.37030428755907102</v>
      </c>
      <c r="S10" s="17">
        <v>0.38856921317595999</v>
      </c>
      <c r="T10" s="17">
        <v>0.39878399360910799</v>
      </c>
      <c r="U10" s="17">
        <v>0.37120068603366302</v>
      </c>
      <c r="V10" s="17">
        <v>0.36996479529274201</v>
      </c>
      <c r="W10" s="17">
        <v>0.42675641834936501</v>
      </c>
      <c r="X10" s="17">
        <v>0.273840211586933</v>
      </c>
      <c r="Y10" s="17">
        <v>0.34497253058038602</v>
      </c>
      <c r="Z10" s="17"/>
      <c r="AA10" s="17">
        <v>0.32951402545591102</v>
      </c>
      <c r="AB10" s="17">
        <v>0.36796373499985402</v>
      </c>
      <c r="AC10" s="17">
        <v>0.42569377166297601</v>
      </c>
      <c r="AD10" s="17">
        <v>0.30409684953771399</v>
      </c>
      <c r="AE10" s="17">
        <v>0.41786120669917398</v>
      </c>
      <c r="AF10" s="17"/>
      <c r="AG10" s="17">
        <v>0.379139037365818</v>
      </c>
      <c r="AH10" s="17">
        <v>0.348022515659688</v>
      </c>
      <c r="AI10" s="17"/>
      <c r="AJ10" s="17">
        <v>0.38910553359097799</v>
      </c>
      <c r="AK10" s="17">
        <v>0.35622463550346301</v>
      </c>
      <c r="AL10" s="17">
        <v>0.37298683262916899</v>
      </c>
      <c r="AM10" s="17">
        <v>0.34298296416664398</v>
      </c>
      <c r="AN10" s="17"/>
      <c r="AO10" s="17">
        <v>0.35818861114973399</v>
      </c>
      <c r="AP10" s="17">
        <v>0.29670045107751503</v>
      </c>
      <c r="AQ10" s="17">
        <v>0.39716391787546002</v>
      </c>
      <c r="AR10" s="17"/>
      <c r="AS10" s="17">
        <v>0.40056942992186501</v>
      </c>
      <c r="AT10" s="17">
        <v>0.35882112481815598</v>
      </c>
      <c r="AU10" s="17">
        <v>0.331440080044901</v>
      </c>
      <c r="AV10" s="17">
        <v>0.41421667498708697</v>
      </c>
      <c r="AW10" s="17">
        <v>0.31990421513790002</v>
      </c>
      <c r="AX10" s="17"/>
      <c r="AY10" s="17">
        <v>0.36525654152753401</v>
      </c>
      <c r="AZ10" s="17">
        <v>0.35958857696042001</v>
      </c>
      <c r="BA10" s="17">
        <v>0.36350519992802999</v>
      </c>
    </row>
    <row r="11" spans="2:53" x14ac:dyDescent="0.35">
      <c r="B11" s="18" t="s">
        <v>180</v>
      </c>
      <c r="C11" s="17">
        <v>4.6889664605922199E-2</v>
      </c>
      <c r="D11" s="17">
        <v>5.0413737328466102E-2</v>
      </c>
      <c r="E11" s="17">
        <v>4.3369063436363202E-2</v>
      </c>
      <c r="F11" s="17"/>
      <c r="G11" s="17">
        <v>6.2804856633415895E-2</v>
      </c>
      <c r="H11" s="17">
        <v>4.1371058985321202E-2</v>
      </c>
      <c r="I11" s="17">
        <v>5.38417963669807E-2</v>
      </c>
      <c r="J11" s="17">
        <v>3.0382681899253899E-2</v>
      </c>
      <c r="K11" s="17"/>
      <c r="L11" s="17">
        <v>3.7690729289170902E-2</v>
      </c>
      <c r="M11" s="17">
        <v>4.6511297891412798E-2</v>
      </c>
      <c r="N11" s="17">
        <v>3.7493773320576899E-2</v>
      </c>
      <c r="O11" s="17">
        <v>6.5673959120630995E-2</v>
      </c>
      <c r="P11" s="17"/>
      <c r="Q11" s="17">
        <v>6.6161030928284695E-2</v>
      </c>
      <c r="R11" s="17">
        <v>2.8360802823845701E-2</v>
      </c>
      <c r="S11" s="17">
        <v>3.2903317943474002E-2</v>
      </c>
      <c r="T11" s="17">
        <v>5.3762944814683702E-2</v>
      </c>
      <c r="U11" s="17">
        <v>4.7154755511123699E-2</v>
      </c>
      <c r="V11" s="17">
        <v>6.3996290256190996E-2</v>
      </c>
      <c r="W11" s="17">
        <v>9.5679449732236303E-3</v>
      </c>
      <c r="X11" s="17">
        <v>5.1990593527111703E-2</v>
      </c>
      <c r="Y11" s="17">
        <v>5.8690443744446298E-2</v>
      </c>
      <c r="Z11" s="17"/>
      <c r="AA11" s="17">
        <v>4.9821379320205403E-2</v>
      </c>
      <c r="AB11" s="17">
        <v>3.1754279617553803E-2</v>
      </c>
      <c r="AC11" s="17">
        <v>5.4222884954758903E-2</v>
      </c>
      <c r="AD11" s="17">
        <v>4.85334458936953E-2</v>
      </c>
      <c r="AE11" s="17">
        <v>0</v>
      </c>
      <c r="AF11" s="17"/>
      <c r="AG11" s="17">
        <v>4.23564685694931E-2</v>
      </c>
      <c r="AH11" s="17">
        <v>5.1845015180269897E-2</v>
      </c>
      <c r="AI11" s="17"/>
      <c r="AJ11" s="17">
        <v>4.58353194399383E-2</v>
      </c>
      <c r="AK11" s="17">
        <v>5.4982122366711302E-2</v>
      </c>
      <c r="AL11" s="17">
        <v>4.4297683570703399E-2</v>
      </c>
      <c r="AM11" s="17">
        <v>4.1665911929939799E-2</v>
      </c>
      <c r="AN11" s="17"/>
      <c r="AO11" s="17">
        <v>2.9565176113583499E-2</v>
      </c>
      <c r="AP11" s="17">
        <v>4.1484463204836099E-2</v>
      </c>
      <c r="AQ11" s="17">
        <v>5.8443890991025003E-2</v>
      </c>
      <c r="AR11" s="17"/>
      <c r="AS11" s="17">
        <v>3.15701437618362E-2</v>
      </c>
      <c r="AT11" s="17">
        <v>3.87778691953094E-2</v>
      </c>
      <c r="AU11" s="17">
        <v>5.9894716328753601E-2</v>
      </c>
      <c r="AV11" s="17">
        <v>0</v>
      </c>
      <c r="AW11" s="17">
        <v>8.2716213270170799E-2</v>
      </c>
      <c r="AX11" s="17"/>
      <c r="AY11" s="17">
        <v>4.38074503094769E-2</v>
      </c>
      <c r="AZ11" s="17">
        <v>3.6651557996354597E-2</v>
      </c>
      <c r="BA11" s="17">
        <v>7.9732158810881901E-2</v>
      </c>
    </row>
    <row r="12" spans="2:53" x14ac:dyDescent="0.35">
      <c r="B12" s="18" t="s">
        <v>181</v>
      </c>
      <c r="C12" s="17">
        <v>8.1352859413251696E-3</v>
      </c>
      <c r="D12" s="17">
        <v>6.0962103842939997E-3</v>
      </c>
      <c r="E12" s="17">
        <v>1.01723528114212E-2</v>
      </c>
      <c r="F12" s="17"/>
      <c r="G12" s="17">
        <v>3.1722842156757303E-2</v>
      </c>
      <c r="H12" s="17">
        <v>5.6022294118466603E-3</v>
      </c>
      <c r="I12" s="17">
        <v>5.5876262942317597E-3</v>
      </c>
      <c r="J12" s="17">
        <v>0</v>
      </c>
      <c r="K12" s="17"/>
      <c r="L12" s="17">
        <v>8.4238038275133795E-3</v>
      </c>
      <c r="M12" s="17">
        <v>4.2066465430694996E-3</v>
      </c>
      <c r="N12" s="17">
        <v>1.2441055644779099E-2</v>
      </c>
      <c r="O12" s="17">
        <v>8.1529354031536598E-3</v>
      </c>
      <c r="P12" s="17"/>
      <c r="Q12" s="17">
        <v>1.4551291567479301E-2</v>
      </c>
      <c r="R12" s="17">
        <v>5.4678947172432397E-3</v>
      </c>
      <c r="S12" s="17">
        <v>9.9231185535039301E-3</v>
      </c>
      <c r="T12" s="17">
        <v>0</v>
      </c>
      <c r="U12" s="17">
        <v>1.28717516715635E-2</v>
      </c>
      <c r="V12" s="17">
        <v>0</v>
      </c>
      <c r="W12" s="17">
        <v>9.5045278365080595E-3</v>
      </c>
      <c r="X12" s="17">
        <v>0</v>
      </c>
      <c r="Y12" s="17">
        <v>1.43623039823792E-2</v>
      </c>
      <c r="Z12" s="17"/>
      <c r="AA12" s="17">
        <v>7.2143281291422298E-3</v>
      </c>
      <c r="AB12" s="17">
        <v>7.8703906119182605E-3</v>
      </c>
      <c r="AC12" s="17">
        <v>3.9837365853795199E-3</v>
      </c>
      <c r="AD12" s="17">
        <v>2.0830365342121401E-2</v>
      </c>
      <c r="AE12" s="17">
        <v>0</v>
      </c>
      <c r="AF12" s="17"/>
      <c r="AG12" s="17">
        <v>5.1298811486637499E-3</v>
      </c>
      <c r="AH12" s="17">
        <v>1.14205694908964E-2</v>
      </c>
      <c r="AI12" s="17"/>
      <c r="AJ12" s="17">
        <v>1.6625233289426999E-2</v>
      </c>
      <c r="AK12" s="17">
        <v>3.0927436447642301E-3</v>
      </c>
      <c r="AL12" s="17">
        <v>0</v>
      </c>
      <c r="AM12" s="17">
        <v>1.32562309894232E-2</v>
      </c>
      <c r="AN12" s="17"/>
      <c r="AO12" s="17">
        <v>2.0257429783809702E-2</v>
      </c>
      <c r="AP12" s="17">
        <v>7.8070542335018003E-3</v>
      </c>
      <c r="AQ12" s="17">
        <v>2.5140942391616099E-3</v>
      </c>
      <c r="AR12" s="17"/>
      <c r="AS12" s="17">
        <v>1.032072587232E-2</v>
      </c>
      <c r="AT12" s="17">
        <v>5.8488953957059001E-3</v>
      </c>
      <c r="AU12" s="17">
        <v>1.4385602552792901E-2</v>
      </c>
      <c r="AV12" s="17">
        <v>0</v>
      </c>
      <c r="AW12" s="17">
        <v>5.7544935914676703E-3</v>
      </c>
      <c r="AX12" s="17"/>
      <c r="AY12" s="17">
        <v>1.7470472444696902E-2</v>
      </c>
      <c r="AZ12" s="17">
        <v>1.8283424946463501E-3</v>
      </c>
      <c r="BA12" s="17">
        <v>1.10704625426996E-2</v>
      </c>
    </row>
    <row r="13" spans="2:53" x14ac:dyDescent="0.35">
      <c r="B13" s="18" t="s">
        <v>92</v>
      </c>
      <c r="C13" s="19">
        <v>9.0868113262403908E-3</v>
      </c>
      <c r="D13" s="19">
        <v>8.4945575331880994E-3</v>
      </c>
      <c r="E13" s="19">
        <v>9.6784816919388908E-3</v>
      </c>
      <c r="F13" s="19"/>
      <c r="G13" s="19">
        <v>0</v>
      </c>
      <c r="H13" s="19">
        <v>1.15260058106849E-2</v>
      </c>
      <c r="I13" s="19">
        <v>9.2971202562403196E-3</v>
      </c>
      <c r="J13" s="19">
        <v>8.4971443625198196E-3</v>
      </c>
      <c r="K13" s="19"/>
      <c r="L13" s="19">
        <v>8.1001930903229907E-3</v>
      </c>
      <c r="M13" s="19">
        <v>0</v>
      </c>
      <c r="N13" s="19">
        <v>1.87744113237579E-2</v>
      </c>
      <c r="O13" s="19">
        <v>1.11139020478107E-2</v>
      </c>
      <c r="P13" s="19"/>
      <c r="Q13" s="19">
        <v>7.3237759654696697E-3</v>
      </c>
      <c r="R13" s="19">
        <v>5.4260624411703196E-3</v>
      </c>
      <c r="S13" s="19">
        <v>1.0287564909441599E-2</v>
      </c>
      <c r="T13" s="19">
        <v>3.1401157698745401E-2</v>
      </c>
      <c r="U13" s="19">
        <v>0</v>
      </c>
      <c r="V13" s="19">
        <v>0</v>
      </c>
      <c r="W13" s="19">
        <v>1.8804670638854298E-2</v>
      </c>
      <c r="X13" s="19">
        <v>1.5713394497150299E-2</v>
      </c>
      <c r="Y13" s="19">
        <v>0</v>
      </c>
      <c r="Z13" s="19"/>
      <c r="AA13" s="19">
        <v>1.3663968014983E-2</v>
      </c>
      <c r="AB13" s="19">
        <v>1.11651463704862E-2</v>
      </c>
      <c r="AC13" s="19">
        <v>3.2111331748586099E-3</v>
      </c>
      <c r="AD13" s="19">
        <v>7.6908504506085704E-3</v>
      </c>
      <c r="AE13" s="19">
        <v>0</v>
      </c>
      <c r="AF13" s="19"/>
      <c r="AG13" s="19">
        <v>7.3790015484809504E-3</v>
      </c>
      <c r="AH13" s="19">
        <v>1.09536611370778E-2</v>
      </c>
      <c r="AI13" s="19"/>
      <c r="AJ13" s="19">
        <v>8.3298976995006008E-3</v>
      </c>
      <c r="AK13" s="19">
        <v>1.03387702500873E-2</v>
      </c>
      <c r="AL13" s="19">
        <v>4.1557076875460798E-3</v>
      </c>
      <c r="AM13" s="19">
        <v>1.2877067088854201E-2</v>
      </c>
      <c r="AN13" s="19"/>
      <c r="AO13" s="19">
        <v>4.5067402862765697E-3</v>
      </c>
      <c r="AP13" s="19">
        <v>8.6967018781681608E-3</v>
      </c>
      <c r="AQ13" s="19">
        <v>1.1635672071835799E-2</v>
      </c>
      <c r="AR13" s="19"/>
      <c r="AS13" s="19">
        <v>9.2133689583132495E-3</v>
      </c>
      <c r="AT13" s="19">
        <v>8.9949295642806799E-3</v>
      </c>
      <c r="AU13" s="19">
        <v>0</v>
      </c>
      <c r="AV13" s="19">
        <v>0</v>
      </c>
      <c r="AW13" s="19">
        <v>1.11012722427388E-2</v>
      </c>
      <c r="AX13" s="19"/>
      <c r="AY13" s="19">
        <v>4.7861450184123197E-3</v>
      </c>
      <c r="AZ13" s="19">
        <v>9.1361386540491502E-3</v>
      </c>
      <c r="BA13" s="19">
        <v>0</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178</v>
      </c>
      <c r="C9" s="17">
        <v>0.23216463491515699</v>
      </c>
      <c r="D9" s="17">
        <v>0.23315926183434699</v>
      </c>
      <c r="E9" s="17">
        <v>0.23117098779982401</v>
      </c>
      <c r="F9" s="17"/>
      <c r="G9" s="17">
        <v>0.20595987271784899</v>
      </c>
      <c r="H9" s="17">
        <v>0.226147038116841</v>
      </c>
      <c r="I9" s="17">
        <v>0.24769043056272699</v>
      </c>
      <c r="J9" s="17">
        <v>0.23868192341977301</v>
      </c>
      <c r="K9" s="17"/>
      <c r="L9" s="17">
        <v>0.23856688475924601</v>
      </c>
      <c r="M9" s="17">
        <v>0.26451949591663598</v>
      </c>
      <c r="N9" s="17">
        <v>0.20609038539733199</v>
      </c>
      <c r="O9" s="17">
        <v>0.21147514775734799</v>
      </c>
      <c r="P9" s="17"/>
      <c r="Q9" s="17">
        <v>0.35020198384099399</v>
      </c>
      <c r="R9" s="17">
        <v>0.19390791363057999</v>
      </c>
      <c r="S9" s="17">
        <v>0.148255743686979</v>
      </c>
      <c r="T9" s="17">
        <v>0.181234179447266</v>
      </c>
      <c r="U9" s="17">
        <v>0.23226404727642699</v>
      </c>
      <c r="V9" s="17">
        <v>0.26377406898764599</v>
      </c>
      <c r="W9" s="17">
        <v>0.25574829597155802</v>
      </c>
      <c r="X9" s="17">
        <v>0.244565746186137</v>
      </c>
      <c r="Y9" s="17">
        <v>0.17797912306045299</v>
      </c>
      <c r="Z9" s="17"/>
      <c r="AA9" s="17">
        <v>0.17180165737031999</v>
      </c>
      <c r="AB9" s="17">
        <v>0.22589833834838499</v>
      </c>
      <c r="AC9" s="17">
        <v>0.27385984090623799</v>
      </c>
      <c r="AD9" s="17">
        <v>0.28969692477031</v>
      </c>
      <c r="AE9" s="17">
        <v>0.29307961443770297</v>
      </c>
      <c r="AF9" s="17"/>
      <c r="AG9" s="17">
        <v>0.25897007518647602</v>
      </c>
      <c r="AH9" s="17">
        <v>0.202862934133481</v>
      </c>
      <c r="AI9" s="17"/>
      <c r="AJ9" s="17">
        <v>0.23147044383010801</v>
      </c>
      <c r="AK9" s="17">
        <v>0.23434758734503999</v>
      </c>
      <c r="AL9" s="17">
        <v>0.18764612276100801</v>
      </c>
      <c r="AM9" s="17">
        <v>0.27053354303897098</v>
      </c>
      <c r="AN9" s="17"/>
      <c r="AO9" s="17">
        <v>0.24780470332334001</v>
      </c>
      <c r="AP9" s="17">
        <v>0.229426787329157</v>
      </c>
      <c r="AQ9" s="17">
        <v>0.225957270212267</v>
      </c>
      <c r="AR9" s="17"/>
      <c r="AS9" s="17">
        <v>0.24300955887978401</v>
      </c>
      <c r="AT9" s="17">
        <v>0.264775633528264</v>
      </c>
      <c r="AU9" s="17">
        <v>0.28754627429837998</v>
      </c>
      <c r="AV9" s="17">
        <v>0.57552417601053696</v>
      </c>
      <c r="AW9" s="17">
        <v>0.12520774308118199</v>
      </c>
      <c r="AX9" s="17"/>
      <c r="AY9" s="17">
        <v>0.22698516875688299</v>
      </c>
      <c r="AZ9" s="17">
        <v>0.245050050204424</v>
      </c>
      <c r="BA9" s="17">
        <v>0.23988247969225099</v>
      </c>
    </row>
    <row r="10" spans="2:53" x14ac:dyDescent="0.35">
      <c r="B10" s="18" t="s">
        <v>179</v>
      </c>
      <c r="C10" s="17">
        <v>0.53052574597011504</v>
      </c>
      <c r="D10" s="17">
        <v>0.52090432948768906</v>
      </c>
      <c r="E10" s="17">
        <v>0.54013768442534305</v>
      </c>
      <c r="F10" s="17"/>
      <c r="G10" s="17">
        <v>0.47547714753765002</v>
      </c>
      <c r="H10" s="17">
        <v>0.54586759283624098</v>
      </c>
      <c r="I10" s="17">
        <v>0.53090857955872395</v>
      </c>
      <c r="J10" s="17">
        <v>0.52736038535166796</v>
      </c>
      <c r="K10" s="17"/>
      <c r="L10" s="17">
        <v>0.59221935082030197</v>
      </c>
      <c r="M10" s="17">
        <v>0.49204069067874001</v>
      </c>
      <c r="N10" s="17">
        <v>0.54655190875691795</v>
      </c>
      <c r="O10" s="17">
        <v>0.49194018996643502</v>
      </c>
      <c r="P10" s="17"/>
      <c r="Q10" s="17">
        <v>0.48435736386998202</v>
      </c>
      <c r="R10" s="17">
        <v>0.58838574665412102</v>
      </c>
      <c r="S10" s="17">
        <v>0.62428328484982798</v>
      </c>
      <c r="T10" s="17">
        <v>0.464100954111963</v>
      </c>
      <c r="U10" s="17">
        <v>0.49245634973679198</v>
      </c>
      <c r="V10" s="17">
        <v>0.55499009381015596</v>
      </c>
      <c r="W10" s="17">
        <v>0.50213194344102596</v>
      </c>
      <c r="X10" s="17">
        <v>0.51230626844428995</v>
      </c>
      <c r="Y10" s="17">
        <v>0.54191479580832203</v>
      </c>
      <c r="Z10" s="17"/>
      <c r="AA10" s="17">
        <v>0.50862817815758199</v>
      </c>
      <c r="AB10" s="17">
        <v>0.50592652930209903</v>
      </c>
      <c r="AC10" s="17">
        <v>0.56053372236656696</v>
      </c>
      <c r="AD10" s="17">
        <v>0.61309464354825705</v>
      </c>
      <c r="AE10" s="17">
        <v>0.55062557743292395</v>
      </c>
      <c r="AF10" s="17"/>
      <c r="AG10" s="17">
        <v>0.51071042215372198</v>
      </c>
      <c r="AH10" s="17">
        <v>0.55218637468887499</v>
      </c>
      <c r="AI10" s="17"/>
      <c r="AJ10" s="17">
        <v>0.52609626668901799</v>
      </c>
      <c r="AK10" s="17">
        <v>0.52910960043617306</v>
      </c>
      <c r="AL10" s="17">
        <v>0.55828608329150498</v>
      </c>
      <c r="AM10" s="17">
        <v>0.51094390453097005</v>
      </c>
      <c r="AN10" s="17"/>
      <c r="AO10" s="17">
        <v>0.51152910369358995</v>
      </c>
      <c r="AP10" s="17">
        <v>0.521940913002783</v>
      </c>
      <c r="AQ10" s="17">
        <v>0.54468486405966599</v>
      </c>
      <c r="AR10" s="17"/>
      <c r="AS10" s="17">
        <v>0.55940873526110502</v>
      </c>
      <c r="AT10" s="17">
        <v>0.52304352927721598</v>
      </c>
      <c r="AU10" s="17">
        <v>0.56216538437661601</v>
      </c>
      <c r="AV10" s="17">
        <v>0.27863267273494102</v>
      </c>
      <c r="AW10" s="17">
        <v>0.47449586320825998</v>
      </c>
      <c r="AX10" s="17"/>
      <c r="AY10" s="17">
        <v>0.56915845629871498</v>
      </c>
      <c r="AZ10" s="17">
        <v>0.52228136582728801</v>
      </c>
      <c r="BA10" s="17">
        <v>0.60979570061689703</v>
      </c>
    </row>
    <row r="11" spans="2:53" x14ac:dyDescent="0.35">
      <c r="B11" s="18" t="s">
        <v>180</v>
      </c>
      <c r="C11" s="17">
        <v>0.182216179083939</v>
      </c>
      <c r="D11" s="17">
        <v>0.19342988403526801</v>
      </c>
      <c r="E11" s="17">
        <v>0.17101352071818299</v>
      </c>
      <c r="F11" s="17"/>
      <c r="G11" s="17">
        <v>0.27127965395285197</v>
      </c>
      <c r="H11" s="17">
        <v>0.16183395926692301</v>
      </c>
      <c r="I11" s="17">
        <v>0.17353197321786601</v>
      </c>
      <c r="J11" s="17">
        <v>0.19383602994660501</v>
      </c>
      <c r="K11" s="17"/>
      <c r="L11" s="17">
        <v>0.131844267473717</v>
      </c>
      <c r="M11" s="17">
        <v>0.20102175857394899</v>
      </c>
      <c r="N11" s="17">
        <v>0.19254245118322699</v>
      </c>
      <c r="O11" s="17">
        <v>0.20870178622233099</v>
      </c>
      <c r="P11" s="17"/>
      <c r="Q11" s="17">
        <v>0.11348283408825099</v>
      </c>
      <c r="R11" s="17">
        <v>0.16564838567496801</v>
      </c>
      <c r="S11" s="17">
        <v>0.15694326732295499</v>
      </c>
      <c r="T11" s="17">
        <v>0.26923213889402497</v>
      </c>
      <c r="U11" s="17">
        <v>0.21490686706245199</v>
      </c>
      <c r="V11" s="17">
        <v>0.15771807419046499</v>
      </c>
      <c r="W11" s="17">
        <v>0.185815216385086</v>
      </c>
      <c r="X11" s="17">
        <v>0.15738937668792499</v>
      </c>
      <c r="Y11" s="17">
        <v>0.243608541897882</v>
      </c>
      <c r="Z11" s="17"/>
      <c r="AA11" s="17">
        <v>0.240693541548537</v>
      </c>
      <c r="AB11" s="17">
        <v>0.205676860023807</v>
      </c>
      <c r="AC11" s="17">
        <v>0.13341585598436601</v>
      </c>
      <c r="AD11" s="17">
        <v>6.8965838122513307E-2</v>
      </c>
      <c r="AE11" s="17">
        <v>0.15629480812937299</v>
      </c>
      <c r="AF11" s="17"/>
      <c r="AG11" s="17">
        <v>0.19055396341158501</v>
      </c>
      <c r="AH11" s="17">
        <v>0.17310193738233101</v>
      </c>
      <c r="AI11" s="17"/>
      <c r="AJ11" s="17">
        <v>0.18128926691090899</v>
      </c>
      <c r="AK11" s="17">
        <v>0.17830451401167</v>
      </c>
      <c r="AL11" s="17">
        <v>0.20500699653196</v>
      </c>
      <c r="AM11" s="17">
        <v>0.16663351371364399</v>
      </c>
      <c r="AN11" s="17"/>
      <c r="AO11" s="17">
        <v>0.170243081391344</v>
      </c>
      <c r="AP11" s="17">
        <v>0.20317005133486299</v>
      </c>
      <c r="AQ11" s="17">
        <v>0.17850847305820999</v>
      </c>
      <c r="AR11" s="17"/>
      <c r="AS11" s="17">
        <v>0.155202862642771</v>
      </c>
      <c r="AT11" s="17">
        <v>0.161073844738925</v>
      </c>
      <c r="AU11" s="17">
        <v>0.15028834132500399</v>
      </c>
      <c r="AV11" s="17">
        <v>0.14584315125452199</v>
      </c>
      <c r="AW11" s="17">
        <v>0.29663907654550897</v>
      </c>
      <c r="AX11" s="17"/>
      <c r="AY11" s="17">
        <v>0.152508105776507</v>
      </c>
      <c r="AZ11" s="17">
        <v>0.18775325361190801</v>
      </c>
      <c r="BA11" s="17">
        <v>0.129047499256537</v>
      </c>
    </row>
    <row r="12" spans="2:53" x14ac:dyDescent="0.35">
      <c r="B12" s="18" t="s">
        <v>181</v>
      </c>
      <c r="C12" s="17">
        <v>3.7976971571141702E-2</v>
      </c>
      <c r="D12" s="17">
        <v>4.41840070366952E-2</v>
      </c>
      <c r="E12" s="17">
        <v>3.1776050636755503E-2</v>
      </c>
      <c r="F12" s="17"/>
      <c r="G12" s="17">
        <v>2.20884460779932E-2</v>
      </c>
      <c r="H12" s="17">
        <v>4.3345438881235702E-2</v>
      </c>
      <c r="I12" s="17">
        <v>3.5838055180763002E-2</v>
      </c>
      <c r="J12" s="17">
        <v>4.01216612819544E-2</v>
      </c>
      <c r="K12" s="17"/>
      <c r="L12" s="17">
        <v>2.5902923522921398E-2</v>
      </c>
      <c r="M12" s="17">
        <v>4.2418054830674602E-2</v>
      </c>
      <c r="N12" s="17">
        <v>1.8991539692886E-2</v>
      </c>
      <c r="O12" s="17">
        <v>6.3257304812454895E-2</v>
      </c>
      <c r="P12" s="17"/>
      <c r="Q12" s="17">
        <v>3.7600974042444897E-2</v>
      </c>
      <c r="R12" s="17">
        <v>4.6631891599160702E-2</v>
      </c>
      <c r="S12" s="17">
        <v>5.0520407071592402E-2</v>
      </c>
      <c r="T12" s="17">
        <v>3.3328700717870599E-2</v>
      </c>
      <c r="U12" s="17">
        <v>6.0372735924328097E-2</v>
      </c>
      <c r="V12" s="17">
        <v>1.5773318737783201E-2</v>
      </c>
      <c r="W12" s="17">
        <v>9.3001428023462701E-3</v>
      </c>
      <c r="X12" s="17">
        <v>8.5738608681648801E-2</v>
      </c>
      <c r="Y12" s="17">
        <v>2.9638174523419301E-2</v>
      </c>
      <c r="Z12" s="17"/>
      <c r="AA12" s="17">
        <v>4.3318356469339299E-2</v>
      </c>
      <c r="AB12" s="17">
        <v>4.25853515300611E-2</v>
      </c>
      <c r="AC12" s="17">
        <v>2.8477886658002001E-2</v>
      </c>
      <c r="AD12" s="17">
        <v>2.0551743108311201E-2</v>
      </c>
      <c r="AE12" s="17">
        <v>0</v>
      </c>
      <c r="AF12" s="17"/>
      <c r="AG12" s="17">
        <v>2.6435462565398998E-2</v>
      </c>
      <c r="AH12" s="17">
        <v>5.0593285275831401E-2</v>
      </c>
      <c r="AI12" s="17"/>
      <c r="AJ12" s="17">
        <v>2.8709268894961702E-2</v>
      </c>
      <c r="AK12" s="17">
        <v>3.7395258181802601E-2</v>
      </c>
      <c r="AL12" s="17">
        <v>4.4905089727981497E-2</v>
      </c>
      <c r="AM12" s="17">
        <v>4.0524394931443698E-2</v>
      </c>
      <c r="AN12" s="17"/>
      <c r="AO12" s="17">
        <v>4.0739909197272897E-2</v>
      </c>
      <c r="AP12" s="17">
        <v>2.3883213198812599E-2</v>
      </c>
      <c r="AQ12" s="17">
        <v>4.1500077876782303E-2</v>
      </c>
      <c r="AR12" s="17"/>
      <c r="AS12" s="17">
        <v>3.6884104964501299E-2</v>
      </c>
      <c r="AT12" s="17">
        <v>3.0294016492594399E-2</v>
      </c>
      <c r="AU12" s="17">
        <v>0</v>
      </c>
      <c r="AV12" s="17">
        <v>0</v>
      </c>
      <c r="AW12" s="17">
        <v>7.4701537367377696E-2</v>
      </c>
      <c r="AX12" s="17"/>
      <c r="AY12" s="17">
        <v>4.2047017065362999E-2</v>
      </c>
      <c r="AZ12" s="17">
        <v>2.9721381340760501E-2</v>
      </c>
      <c r="BA12" s="17">
        <v>2.1274320434314899E-2</v>
      </c>
    </row>
    <row r="13" spans="2:53" x14ac:dyDescent="0.35">
      <c r="B13" s="18" t="s">
        <v>92</v>
      </c>
      <c r="C13" s="19">
        <v>1.7116468459647802E-2</v>
      </c>
      <c r="D13" s="19">
        <v>8.3225176060001908E-3</v>
      </c>
      <c r="E13" s="19">
        <v>2.5901756419893899E-2</v>
      </c>
      <c r="F13" s="19"/>
      <c r="G13" s="19">
        <v>2.5194879713655399E-2</v>
      </c>
      <c r="H13" s="19">
        <v>2.2805970898758701E-2</v>
      </c>
      <c r="I13" s="19">
        <v>1.20309614799201E-2</v>
      </c>
      <c r="J13" s="19">
        <v>0</v>
      </c>
      <c r="K13" s="19"/>
      <c r="L13" s="19">
        <v>1.14665734238128E-2</v>
      </c>
      <c r="M13" s="19">
        <v>0</v>
      </c>
      <c r="N13" s="19">
        <v>3.5823714969637203E-2</v>
      </c>
      <c r="O13" s="19">
        <v>2.4625571241431402E-2</v>
      </c>
      <c r="P13" s="19"/>
      <c r="Q13" s="19">
        <v>1.43568441583285E-2</v>
      </c>
      <c r="R13" s="19">
        <v>5.4260624411703196E-3</v>
      </c>
      <c r="S13" s="19">
        <v>1.9997297068646301E-2</v>
      </c>
      <c r="T13" s="19">
        <v>5.2104026828875903E-2</v>
      </c>
      <c r="U13" s="19">
        <v>0</v>
      </c>
      <c r="V13" s="19">
        <v>7.7444442739501599E-3</v>
      </c>
      <c r="W13" s="19">
        <v>4.7004401399983402E-2</v>
      </c>
      <c r="X13" s="19">
        <v>0</v>
      </c>
      <c r="Y13" s="19">
        <v>6.8593647099235598E-3</v>
      </c>
      <c r="Z13" s="19"/>
      <c r="AA13" s="19">
        <v>3.5558266454222602E-2</v>
      </c>
      <c r="AB13" s="19">
        <v>1.9912920795648301E-2</v>
      </c>
      <c r="AC13" s="19">
        <v>3.7126940848272402E-3</v>
      </c>
      <c r="AD13" s="19">
        <v>7.6908504506085704E-3</v>
      </c>
      <c r="AE13" s="19">
        <v>0</v>
      </c>
      <c r="AF13" s="19"/>
      <c r="AG13" s="19">
        <v>1.3330076682818401E-2</v>
      </c>
      <c r="AH13" s="19">
        <v>2.1255468519481301E-2</v>
      </c>
      <c r="AI13" s="19"/>
      <c r="AJ13" s="19">
        <v>3.2434753675004403E-2</v>
      </c>
      <c r="AK13" s="19">
        <v>2.0843040025313699E-2</v>
      </c>
      <c r="AL13" s="19">
        <v>4.1557076875460798E-3</v>
      </c>
      <c r="AM13" s="19">
        <v>1.13646437849707E-2</v>
      </c>
      <c r="AN13" s="19"/>
      <c r="AO13" s="19">
        <v>2.9683202394453601E-2</v>
      </c>
      <c r="AP13" s="19">
        <v>2.1579035134383601E-2</v>
      </c>
      <c r="AQ13" s="19">
        <v>9.3493147930743398E-3</v>
      </c>
      <c r="AR13" s="19"/>
      <c r="AS13" s="19">
        <v>5.4947382518386696E-3</v>
      </c>
      <c r="AT13" s="19">
        <v>2.0812975963001398E-2</v>
      </c>
      <c r="AU13" s="19">
        <v>0</v>
      </c>
      <c r="AV13" s="19">
        <v>0</v>
      </c>
      <c r="AW13" s="19">
        <v>2.8955779797670701E-2</v>
      </c>
      <c r="AX13" s="19"/>
      <c r="AY13" s="19">
        <v>9.3012521025316597E-3</v>
      </c>
      <c r="AZ13" s="19">
        <v>1.5193949015620401E-2</v>
      </c>
      <c r="BA13" s="19">
        <v>0</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941</v>
      </c>
      <c r="D7" s="10">
        <v>464</v>
      </c>
      <c r="E7" s="10">
        <v>477</v>
      </c>
      <c r="F7" s="10"/>
      <c r="G7" s="10">
        <v>113</v>
      </c>
      <c r="H7" s="10">
        <v>420</v>
      </c>
      <c r="I7" s="10">
        <v>309</v>
      </c>
      <c r="J7" s="10">
        <v>99</v>
      </c>
      <c r="K7" s="10"/>
      <c r="L7" s="10">
        <v>255</v>
      </c>
      <c r="M7" s="10">
        <v>224</v>
      </c>
      <c r="N7" s="10">
        <v>223</v>
      </c>
      <c r="O7" s="10">
        <v>238</v>
      </c>
      <c r="P7" s="10"/>
      <c r="Q7" s="10">
        <v>128</v>
      </c>
      <c r="R7" s="10">
        <v>165</v>
      </c>
      <c r="S7" s="10">
        <v>93</v>
      </c>
      <c r="T7" s="10">
        <v>87</v>
      </c>
      <c r="U7" s="10">
        <v>77</v>
      </c>
      <c r="V7" s="10">
        <v>112</v>
      </c>
      <c r="W7" s="10">
        <v>96</v>
      </c>
      <c r="X7" s="10">
        <v>52</v>
      </c>
      <c r="Y7" s="10">
        <v>131</v>
      </c>
      <c r="Z7" s="10"/>
      <c r="AA7" s="10">
        <v>242</v>
      </c>
      <c r="AB7" s="10">
        <v>246</v>
      </c>
      <c r="AC7" s="10">
        <v>230</v>
      </c>
      <c r="AD7" s="10">
        <v>107</v>
      </c>
      <c r="AE7" s="10">
        <v>14</v>
      </c>
      <c r="AF7" s="10"/>
      <c r="AG7" s="10">
        <v>500</v>
      </c>
      <c r="AH7" s="10">
        <v>441</v>
      </c>
      <c r="AI7" s="10"/>
      <c r="AJ7" s="10">
        <v>212</v>
      </c>
      <c r="AK7" s="10">
        <v>258</v>
      </c>
      <c r="AL7" s="10">
        <v>227</v>
      </c>
      <c r="AM7" s="10">
        <v>244</v>
      </c>
      <c r="AN7" s="10"/>
      <c r="AO7" s="10">
        <v>226</v>
      </c>
      <c r="AP7" s="10">
        <v>212</v>
      </c>
      <c r="AQ7" s="10">
        <v>494</v>
      </c>
      <c r="AR7" s="10"/>
      <c r="AS7" s="10">
        <v>306</v>
      </c>
      <c r="AT7" s="10">
        <v>330</v>
      </c>
      <c r="AU7" s="10">
        <v>64</v>
      </c>
      <c r="AV7" s="10">
        <v>12</v>
      </c>
      <c r="AW7" s="10">
        <v>147</v>
      </c>
      <c r="AX7" s="10"/>
      <c r="AY7" s="10">
        <v>178</v>
      </c>
      <c r="AZ7" s="10">
        <v>452</v>
      </c>
      <c r="BA7" s="10">
        <v>86</v>
      </c>
    </row>
    <row r="8" spans="2:53" ht="30" customHeight="1" x14ac:dyDescent="0.35">
      <c r="B8" s="11" t="s">
        <v>20</v>
      </c>
      <c r="C8" s="11">
        <v>943</v>
      </c>
      <c r="D8" s="11">
        <v>477</v>
      </c>
      <c r="E8" s="11">
        <v>465</v>
      </c>
      <c r="F8" s="11"/>
      <c r="G8" s="11">
        <v>111</v>
      </c>
      <c r="H8" s="11">
        <v>416</v>
      </c>
      <c r="I8" s="11">
        <v>315</v>
      </c>
      <c r="J8" s="11">
        <v>100</v>
      </c>
      <c r="K8" s="11"/>
      <c r="L8" s="11">
        <v>258</v>
      </c>
      <c r="M8" s="11">
        <v>244</v>
      </c>
      <c r="N8" s="11">
        <v>215</v>
      </c>
      <c r="O8" s="11">
        <v>225</v>
      </c>
      <c r="P8" s="11"/>
      <c r="Q8" s="11">
        <v>166</v>
      </c>
      <c r="R8" s="11">
        <v>146</v>
      </c>
      <c r="S8" s="11">
        <v>92</v>
      </c>
      <c r="T8" s="11">
        <v>103</v>
      </c>
      <c r="U8" s="11">
        <v>79</v>
      </c>
      <c r="V8" s="11">
        <v>100</v>
      </c>
      <c r="W8" s="11">
        <v>89</v>
      </c>
      <c r="X8" s="11">
        <v>45</v>
      </c>
      <c r="Y8" s="11">
        <v>123</v>
      </c>
      <c r="Z8" s="11"/>
      <c r="AA8" s="11">
        <v>234</v>
      </c>
      <c r="AB8" s="11">
        <v>246</v>
      </c>
      <c r="AC8" s="11">
        <v>235</v>
      </c>
      <c r="AD8" s="11">
        <v>112</v>
      </c>
      <c r="AE8" s="11">
        <v>14</v>
      </c>
      <c r="AF8" s="11"/>
      <c r="AG8" s="11">
        <v>497</v>
      </c>
      <c r="AH8" s="11">
        <v>446</v>
      </c>
      <c r="AI8" s="11"/>
      <c r="AJ8" s="11">
        <v>215</v>
      </c>
      <c r="AK8" s="11">
        <v>259</v>
      </c>
      <c r="AL8" s="11">
        <v>226</v>
      </c>
      <c r="AM8" s="11">
        <v>242</v>
      </c>
      <c r="AN8" s="11"/>
      <c r="AO8" s="11">
        <v>228</v>
      </c>
      <c r="AP8" s="11">
        <v>209</v>
      </c>
      <c r="AQ8" s="11">
        <v>497</v>
      </c>
      <c r="AR8" s="11"/>
      <c r="AS8" s="11">
        <v>307</v>
      </c>
      <c r="AT8" s="11">
        <v>334</v>
      </c>
      <c r="AU8" s="11">
        <v>65</v>
      </c>
      <c r="AV8" s="11">
        <v>11</v>
      </c>
      <c r="AW8" s="11">
        <v>146</v>
      </c>
      <c r="AX8" s="11"/>
      <c r="AY8" s="11">
        <v>179</v>
      </c>
      <c r="AZ8" s="11">
        <v>459</v>
      </c>
      <c r="BA8" s="11">
        <v>87</v>
      </c>
    </row>
    <row r="9" spans="2:53" ht="43.5" x14ac:dyDescent="0.35">
      <c r="B9" s="18" t="s">
        <v>189</v>
      </c>
      <c r="C9" s="17">
        <v>0.73036991280325403</v>
      </c>
      <c r="D9" s="17">
        <v>0.724392366080991</v>
      </c>
      <c r="E9" s="17">
        <v>0.73649937344348504</v>
      </c>
      <c r="F9" s="17"/>
      <c r="G9" s="17">
        <v>0.68142114294240996</v>
      </c>
      <c r="H9" s="17">
        <v>0.72647794622478101</v>
      </c>
      <c r="I9" s="17">
        <v>0.74261465752511502</v>
      </c>
      <c r="J9" s="17">
        <v>0.76246883612219896</v>
      </c>
      <c r="K9" s="17"/>
      <c r="L9" s="17">
        <v>0.78121492420053695</v>
      </c>
      <c r="M9" s="17">
        <v>0.78230104305737602</v>
      </c>
      <c r="N9" s="17">
        <v>0.65032314557566195</v>
      </c>
      <c r="O9" s="17">
        <v>0.69110058691209597</v>
      </c>
      <c r="P9" s="17"/>
      <c r="Q9" s="17">
        <v>0.71560799061722402</v>
      </c>
      <c r="R9" s="17">
        <v>0.75936000545224303</v>
      </c>
      <c r="S9" s="17">
        <v>0.77265900934601905</v>
      </c>
      <c r="T9" s="17">
        <v>0.74973683858415296</v>
      </c>
      <c r="U9" s="17">
        <v>0.69108586487011203</v>
      </c>
      <c r="V9" s="17">
        <v>0.74209540204522595</v>
      </c>
      <c r="W9" s="17">
        <v>0.73983613761085099</v>
      </c>
      <c r="X9" s="17">
        <v>0.67727633817520905</v>
      </c>
      <c r="Y9" s="17">
        <v>0.69630911347413005</v>
      </c>
      <c r="Z9" s="17"/>
      <c r="AA9" s="17">
        <v>0.69641637242033105</v>
      </c>
      <c r="AB9" s="17">
        <v>0.67796148593604799</v>
      </c>
      <c r="AC9" s="17">
        <v>0.81905766190787699</v>
      </c>
      <c r="AD9" s="17">
        <v>0.75800743373858404</v>
      </c>
      <c r="AE9" s="17">
        <v>0.64866159558574799</v>
      </c>
      <c r="AF9" s="17"/>
      <c r="AG9" s="17">
        <v>0.720164147832282</v>
      </c>
      <c r="AH9" s="17">
        <v>0.74174023755702101</v>
      </c>
      <c r="AI9" s="17"/>
      <c r="AJ9" s="17">
        <v>0.78877236807228102</v>
      </c>
      <c r="AK9" s="17">
        <v>0.70166281041283496</v>
      </c>
      <c r="AL9" s="17">
        <v>0.73225485917921596</v>
      </c>
      <c r="AM9" s="17">
        <v>0.70740168127726499</v>
      </c>
      <c r="AN9" s="17"/>
      <c r="AO9" s="17">
        <v>0.76462092946396198</v>
      </c>
      <c r="AP9" s="17">
        <v>0.79023209258656102</v>
      </c>
      <c r="AQ9" s="17">
        <v>0.69273122552614996</v>
      </c>
      <c r="AR9" s="17"/>
      <c r="AS9" s="17">
        <v>0.74399429926377803</v>
      </c>
      <c r="AT9" s="17">
        <v>0.72796176443094895</v>
      </c>
      <c r="AU9" s="17">
        <v>0.84977896026652699</v>
      </c>
      <c r="AV9" s="17">
        <v>0.56681734458340605</v>
      </c>
      <c r="AW9" s="17">
        <v>0.68681783084174997</v>
      </c>
      <c r="AX9" s="17"/>
      <c r="AY9" s="17">
        <v>0.74524107659794403</v>
      </c>
      <c r="AZ9" s="17">
        <v>0.73589932074711195</v>
      </c>
      <c r="BA9" s="17">
        <v>0.79200670087372504</v>
      </c>
    </row>
    <row r="10" spans="2:53" ht="29" x14ac:dyDescent="0.35">
      <c r="B10" s="18" t="s">
        <v>190</v>
      </c>
      <c r="C10" s="17">
        <v>0.64507246031994303</v>
      </c>
      <c r="D10" s="17">
        <v>0.62538439089943199</v>
      </c>
      <c r="E10" s="17">
        <v>0.66526088413362805</v>
      </c>
      <c r="F10" s="17"/>
      <c r="G10" s="17">
        <v>0.60106825524662599</v>
      </c>
      <c r="H10" s="17">
        <v>0.66154826366376096</v>
      </c>
      <c r="I10" s="17">
        <v>0.66054848885068895</v>
      </c>
      <c r="J10" s="17">
        <v>0.57652881529232802</v>
      </c>
      <c r="K10" s="17"/>
      <c r="L10" s="17">
        <v>0.64586939352102202</v>
      </c>
      <c r="M10" s="17">
        <v>0.65287514088112797</v>
      </c>
      <c r="N10" s="17">
        <v>0.60813488309644903</v>
      </c>
      <c r="O10" s="17">
        <v>0.67379617782479195</v>
      </c>
      <c r="P10" s="17"/>
      <c r="Q10" s="17">
        <v>0.70466059297147599</v>
      </c>
      <c r="R10" s="17">
        <v>0.63830889780454703</v>
      </c>
      <c r="S10" s="17">
        <v>0.65275088926487101</v>
      </c>
      <c r="T10" s="17">
        <v>0.64575396955623998</v>
      </c>
      <c r="U10" s="17">
        <v>0.61779434430010705</v>
      </c>
      <c r="V10" s="17">
        <v>0.55335485686431796</v>
      </c>
      <c r="W10" s="17">
        <v>0.74733123812136704</v>
      </c>
      <c r="X10" s="17">
        <v>0.61889590844938902</v>
      </c>
      <c r="Y10" s="17">
        <v>0.59440520131192498</v>
      </c>
      <c r="Z10" s="17"/>
      <c r="AA10" s="17">
        <v>0.64011896812838798</v>
      </c>
      <c r="AB10" s="17">
        <v>0.63570843907525498</v>
      </c>
      <c r="AC10" s="17">
        <v>0.67091920278909001</v>
      </c>
      <c r="AD10" s="17">
        <v>0.65603400682411395</v>
      </c>
      <c r="AE10" s="17">
        <v>0.492198262920503</v>
      </c>
      <c r="AF10" s="17"/>
      <c r="AG10" s="17">
        <v>0.65218982696267203</v>
      </c>
      <c r="AH10" s="17">
        <v>0.63714294495782797</v>
      </c>
      <c r="AI10" s="17"/>
      <c r="AJ10" s="17">
        <v>0.63345688578789805</v>
      </c>
      <c r="AK10" s="17">
        <v>0.70701133891943901</v>
      </c>
      <c r="AL10" s="17">
        <v>0.59898490796331405</v>
      </c>
      <c r="AM10" s="17">
        <v>0.63215979478384299</v>
      </c>
      <c r="AN10" s="17"/>
      <c r="AO10" s="17">
        <v>0.68616741350378696</v>
      </c>
      <c r="AP10" s="17">
        <v>0.69777797816801501</v>
      </c>
      <c r="AQ10" s="17">
        <v>0.60528612968578199</v>
      </c>
      <c r="AR10" s="17"/>
      <c r="AS10" s="17">
        <v>0.66447003299666996</v>
      </c>
      <c r="AT10" s="17">
        <v>0.65670749912391202</v>
      </c>
      <c r="AU10" s="17">
        <v>0.59257929099992002</v>
      </c>
      <c r="AV10" s="17">
        <v>0.47182395326302701</v>
      </c>
      <c r="AW10" s="17">
        <v>0.64600390945205199</v>
      </c>
      <c r="AX10" s="17"/>
      <c r="AY10" s="17">
        <v>0.627448985206155</v>
      </c>
      <c r="AZ10" s="17">
        <v>0.68951957254085505</v>
      </c>
      <c r="BA10" s="17">
        <v>0.58654142460863801</v>
      </c>
    </row>
    <row r="11" spans="2:53" ht="58" x14ac:dyDescent="0.35">
      <c r="B11" s="18" t="s">
        <v>191</v>
      </c>
      <c r="C11" s="17">
        <v>0.64029248564838004</v>
      </c>
      <c r="D11" s="17">
        <v>0.66492872603026698</v>
      </c>
      <c r="E11" s="17">
        <v>0.615030137604889</v>
      </c>
      <c r="F11" s="17"/>
      <c r="G11" s="17">
        <v>0.60147256620443901</v>
      </c>
      <c r="H11" s="17">
        <v>0.62117491852790796</v>
      </c>
      <c r="I11" s="17">
        <v>0.66374452643457105</v>
      </c>
      <c r="J11" s="17">
        <v>0.68920940128339503</v>
      </c>
      <c r="K11" s="17"/>
      <c r="L11" s="17">
        <v>0.69534493496885996</v>
      </c>
      <c r="M11" s="17">
        <v>0.665095041081738</v>
      </c>
      <c r="N11" s="17">
        <v>0.60244167479860899</v>
      </c>
      <c r="O11" s="17">
        <v>0.58490486063363101</v>
      </c>
      <c r="P11" s="17"/>
      <c r="Q11" s="17">
        <v>0.68859476169377098</v>
      </c>
      <c r="R11" s="17">
        <v>0.65727878172163801</v>
      </c>
      <c r="S11" s="17">
        <v>0.65241089208135805</v>
      </c>
      <c r="T11" s="17">
        <v>0.60518450583206795</v>
      </c>
      <c r="U11" s="17">
        <v>0.64820192461736703</v>
      </c>
      <c r="V11" s="17">
        <v>0.62007947364162397</v>
      </c>
      <c r="W11" s="17">
        <v>0.57426004052343305</v>
      </c>
      <c r="X11" s="17">
        <v>0.63402822607481002</v>
      </c>
      <c r="Y11" s="17">
        <v>0.63638572640416402</v>
      </c>
      <c r="Z11" s="17"/>
      <c r="AA11" s="17">
        <v>0.57614970137335697</v>
      </c>
      <c r="AB11" s="17">
        <v>0.59066021265384006</v>
      </c>
      <c r="AC11" s="17">
        <v>0.731291740997152</v>
      </c>
      <c r="AD11" s="17">
        <v>0.67750714738311302</v>
      </c>
      <c r="AE11" s="17">
        <v>0.65216947177283602</v>
      </c>
      <c r="AF11" s="17"/>
      <c r="AG11" s="17">
        <v>0.61547016504451402</v>
      </c>
      <c r="AH11" s="17">
        <v>0.66794723247145704</v>
      </c>
      <c r="AI11" s="17"/>
      <c r="AJ11" s="17">
        <v>0.65843988569354694</v>
      </c>
      <c r="AK11" s="17">
        <v>0.62778956342634695</v>
      </c>
      <c r="AL11" s="17">
        <v>0.612543879447082</v>
      </c>
      <c r="AM11" s="17">
        <v>0.663513353219636</v>
      </c>
      <c r="AN11" s="17"/>
      <c r="AO11" s="17">
        <v>0.67855048138270901</v>
      </c>
      <c r="AP11" s="17">
        <v>0.61032587529448601</v>
      </c>
      <c r="AQ11" s="17">
        <v>0.63268417368829999</v>
      </c>
      <c r="AR11" s="17"/>
      <c r="AS11" s="17">
        <v>0.63848918316590597</v>
      </c>
      <c r="AT11" s="17">
        <v>0.68753609552277695</v>
      </c>
      <c r="AU11" s="17">
        <v>0.63978242309701705</v>
      </c>
      <c r="AV11" s="17">
        <v>0.54242254627155095</v>
      </c>
      <c r="AW11" s="17">
        <v>0.59326503302599398</v>
      </c>
      <c r="AX11" s="17"/>
      <c r="AY11" s="17">
        <v>0.61801931236682395</v>
      </c>
      <c r="AZ11" s="17">
        <v>0.67175559864794998</v>
      </c>
      <c r="BA11" s="17">
        <v>0.62685386881090599</v>
      </c>
    </row>
    <row r="12" spans="2:53" ht="29" x14ac:dyDescent="0.35">
      <c r="B12" s="18" t="s">
        <v>192</v>
      </c>
      <c r="C12" s="17">
        <v>0.44418496051432799</v>
      </c>
      <c r="D12" s="17">
        <v>0.410830633673129</v>
      </c>
      <c r="E12" s="17">
        <v>0.47838695726210401</v>
      </c>
      <c r="F12" s="17"/>
      <c r="G12" s="17">
        <v>0.432046021250029</v>
      </c>
      <c r="H12" s="17">
        <v>0.41987007146594402</v>
      </c>
      <c r="I12" s="17">
        <v>0.49178183576547801</v>
      </c>
      <c r="J12" s="17">
        <v>0.408812886502055</v>
      </c>
      <c r="K12" s="17"/>
      <c r="L12" s="17">
        <v>0.48382444925178097</v>
      </c>
      <c r="M12" s="17">
        <v>0.40893803625922298</v>
      </c>
      <c r="N12" s="17">
        <v>0.41973186399868401</v>
      </c>
      <c r="O12" s="17">
        <v>0.46214995742159598</v>
      </c>
      <c r="P12" s="17"/>
      <c r="Q12" s="17">
        <v>0.39742567918709798</v>
      </c>
      <c r="R12" s="17">
        <v>0.45835376047532</v>
      </c>
      <c r="S12" s="17">
        <v>0.47013917374183001</v>
      </c>
      <c r="T12" s="17">
        <v>0.45932198011418301</v>
      </c>
      <c r="U12" s="17">
        <v>0.49216347177000103</v>
      </c>
      <c r="V12" s="17">
        <v>0.41746745268334701</v>
      </c>
      <c r="W12" s="17">
        <v>0.466956513546751</v>
      </c>
      <c r="X12" s="17">
        <v>0.54718676745768602</v>
      </c>
      <c r="Y12" s="17">
        <v>0.39552770269473397</v>
      </c>
      <c r="Z12" s="17"/>
      <c r="AA12" s="17">
        <v>0.42155227692199398</v>
      </c>
      <c r="AB12" s="17">
        <v>0.46554309479204198</v>
      </c>
      <c r="AC12" s="17">
        <v>0.464767403456262</v>
      </c>
      <c r="AD12" s="17">
        <v>0.46077999279703702</v>
      </c>
      <c r="AE12" s="17">
        <v>0.49029720122930198</v>
      </c>
      <c r="AF12" s="17"/>
      <c r="AG12" s="17">
        <v>0.43776420409305999</v>
      </c>
      <c r="AH12" s="17">
        <v>0.45133837683170402</v>
      </c>
      <c r="AI12" s="17"/>
      <c r="AJ12" s="17">
        <v>0.43612814399448702</v>
      </c>
      <c r="AK12" s="17">
        <v>0.43664649487131801</v>
      </c>
      <c r="AL12" s="17">
        <v>0.46954237643666302</v>
      </c>
      <c r="AM12" s="17">
        <v>0.435701803265027</v>
      </c>
      <c r="AN12" s="17"/>
      <c r="AO12" s="17">
        <v>0.45155967236382999</v>
      </c>
      <c r="AP12" s="17">
        <v>0.49447218408459198</v>
      </c>
      <c r="AQ12" s="17">
        <v>0.42176164124613902</v>
      </c>
      <c r="AR12" s="17"/>
      <c r="AS12" s="17">
        <v>0.44684315740230501</v>
      </c>
      <c r="AT12" s="17">
        <v>0.43527463189409799</v>
      </c>
      <c r="AU12" s="17">
        <v>0.55468231170513904</v>
      </c>
      <c r="AV12" s="17">
        <v>0.71633604921229699</v>
      </c>
      <c r="AW12" s="17">
        <v>0.41165647147506901</v>
      </c>
      <c r="AX12" s="17"/>
      <c r="AY12" s="17">
        <v>0.43287447576209498</v>
      </c>
      <c r="AZ12" s="17">
        <v>0.44261577189503198</v>
      </c>
      <c r="BA12" s="17">
        <v>0.491792545352294</v>
      </c>
    </row>
    <row r="13" spans="2:53" ht="29" x14ac:dyDescent="0.35">
      <c r="B13" s="18" t="s">
        <v>193</v>
      </c>
      <c r="C13" s="17">
        <v>0.25739490082793498</v>
      </c>
      <c r="D13" s="17">
        <v>0.24423755060444699</v>
      </c>
      <c r="E13" s="17">
        <v>0.27088663315086797</v>
      </c>
      <c r="F13" s="17"/>
      <c r="G13" s="17">
        <v>0.22452305692555499</v>
      </c>
      <c r="H13" s="17">
        <v>0.22985396430938301</v>
      </c>
      <c r="I13" s="17">
        <v>0.272351134316138</v>
      </c>
      <c r="J13" s="17">
        <v>0.36163504317280698</v>
      </c>
      <c r="K13" s="17"/>
      <c r="L13" s="17">
        <v>0.24256156406448101</v>
      </c>
      <c r="M13" s="17">
        <v>0.27143260466392399</v>
      </c>
      <c r="N13" s="17">
        <v>0.21561084259097199</v>
      </c>
      <c r="O13" s="17">
        <v>0.30018322528519897</v>
      </c>
      <c r="P13" s="17"/>
      <c r="Q13" s="17">
        <v>0.27575308467184201</v>
      </c>
      <c r="R13" s="17">
        <v>0.27120686280379902</v>
      </c>
      <c r="S13" s="17">
        <v>0.21679846809216799</v>
      </c>
      <c r="T13" s="17">
        <v>0.29494170827123201</v>
      </c>
      <c r="U13" s="17">
        <v>0.16927568057352299</v>
      </c>
      <c r="V13" s="17">
        <v>0.213346234845775</v>
      </c>
      <c r="W13" s="17">
        <v>0.25084665108347598</v>
      </c>
      <c r="X13" s="17">
        <v>0.28845962868429897</v>
      </c>
      <c r="Y13" s="17">
        <v>0.30080956033244</v>
      </c>
      <c r="Z13" s="17"/>
      <c r="AA13" s="17">
        <v>0.26366106329393202</v>
      </c>
      <c r="AB13" s="17">
        <v>0.24931356266177199</v>
      </c>
      <c r="AC13" s="17">
        <v>0.26241842625443002</v>
      </c>
      <c r="AD13" s="17">
        <v>0.218755054128979</v>
      </c>
      <c r="AE13" s="17">
        <v>0.353888105984838</v>
      </c>
      <c r="AF13" s="17"/>
      <c r="AG13" s="17">
        <v>0.25076874768137802</v>
      </c>
      <c r="AH13" s="17">
        <v>0.264777151287242</v>
      </c>
      <c r="AI13" s="17"/>
      <c r="AJ13" s="17">
        <v>0.21885952740791301</v>
      </c>
      <c r="AK13" s="17">
        <v>0.22011542489809499</v>
      </c>
      <c r="AL13" s="17">
        <v>0.24651759981190499</v>
      </c>
      <c r="AM13" s="17">
        <v>0.341820232416718</v>
      </c>
      <c r="AN13" s="17"/>
      <c r="AO13" s="17">
        <v>0.31776768701875902</v>
      </c>
      <c r="AP13" s="17">
        <v>0.23490070430994101</v>
      </c>
      <c r="AQ13" s="17">
        <v>0.24161394856571899</v>
      </c>
      <c r="AR13" s="17"/>
      <c r="AS13" s="17">
        <v>0.293758805630433</v>
      </c>
      <c r="AT13" s="17">
        <v>0.27240998812553502</v>
      </c>
      <c r="AU13" s="17">
        <v>0.18990859473697999</v>
      </c>
      <c r="AV13" s="17">
        <v>0.38668550887758801</v>
      </c>
      <c r="AW13" s="17">
        <v>0.20780426111692701</v>
      </c>
      <c r="AX13" s="17"/>
      <c r="AY13" s="17">
        <v>0.29505148296913303</v>
      </c>
      <c r="AZ13" s="17">
        <v>0.27606635378363598</v>
      </c>
      <c r="BA13" s="17">
        <v>0.18125470251540701</v>
      </c>
    </row>
    <row r="14" spans="2:53" ht="43.5" x14ac:dyDescent="0.35">
      <c r="B14" s="18" t="s">
        <v>194</v>
      </c>
      <c r="C14" s="17">
        <v>0.17516199664291801</v>
      </c>
      <c r="D14" s="17">
        <v>0.15777385553645401</v>
      </c>
      <c r="E14" s="17">
        <v>0.192992041554469</v>
      </c>
      <c r="F14" s="17"/>
      <c r="G14" s="17">
        <v>0.213097696747056</v>
      </c>
      <c r="H14" s="17">
        <v>0.16908135501808899</v>
      </c>
      <c r="I14" s="17">
        <v>0.15898109553596601</v>
      </c>
      <c r="J14" s="17">
        <v>0.20934536314272201</v>
      </c>
      <c r="K14" s="17"/>
      <c r="L14" s="17">
        <v>0.17939292053986</v>
      </c>
      <c r="M14" s="17">
        <v>0.16543939900943799</v>
      </c>
      <c r="N14" s="17">
        <v>0.17758482122295699</v>
      </c>
      <c r="O14" s="17">
        <v>0.179291412842216</v>
      </c>
      <c r="P14" s="17"/>
      <c r="Q14" s="17">
        <v>0.214951640488631</v>
      </c>
      <c r="R14" s="17">
        <v>0.186245051087884</v>
      </c>
      <c r="S14" s="17">
        <v>0.16028746651456</v>
      </c>
      <c r="T14" s="17">
        <v>0.10278769202891901</v>
      </c>
      <c r="U14" s="17">
        <v>0.169190861286864</v>
      </c>
      <c r="V14" s="17">
        <v>0.16357428548467001</v>
      </c>
      <c r="W14" s="17">
        <v>0.15751319475898801</v>
      </c>
      <c r="X14" s="17">
        <v>0.23120738222128101</v>
      </c>
      <c r="Y14" s="17">
        <v>0.185380382437108</v>
      </c>
      <c r="Z14" s="17"/>
      <c r="AA14" s="17">
        <v>0.159371734550251</v>
      </c>
      <c r="AB14" s="17">
        <v>0.169307621744855</v>
      </c>
      <c r="AC14" s="17">
        <v>0.176030147913255</v>
      </c>
      <c r="AD14" s="17">
        <v>0.195960306109491</v>
      </c>
      <c r="AE14" s="17">
        <v>0.51342791981918701</v>
      </c>
      <c r="AF14" s="17"/>
      <c r="AG14" s="17">
        <v>0.15982459054810699</v>
      </c>
      <c r="AH14" s="17">
        <v>0.192249524003623</v>
      </c>
      <c r="AI14" s="17"/>
      <c r="AJ14" s="17">
        <v>0.16631911014142201</v>
      </c>
      <c r="AK14" s="17">
        <v>0.14491456216305801</v>
      </c>
      <c r="AL14" s="17">
        <v>0.19329166089744701</v>
      </c>
      <c r="AM14" s="17">
        <v>0.198480829890018</v>
      </c>
      <c r="AN14" s="17"/>
      <c r="AO14" s="17">
        <v>0.20887299275733301</v>
      </c>
      <c r="AP14" s="17">
        <v>0.158428646984629</v>
      </c>
      <c r="AQ14" s="17">
        <v>0.166300425041606</v>
      </c>
      <c r="AR14" s="17"/>
      <c r="AS14" s="17">
        <v>0.23680411944941801</v>
      </c>
      <c r="AT14" s="17">
        <v>0.164790121228784</v>
      </c>
      <c r="AU14" s="17">
        <v>0.15679394332354701</v>
      </c>
      <c r="AV14" s="17">
        <v>8.0739880753695994E-2</v>
      </c>
      <c r="AW14" s="17">
        <v>0.118308387609546</v>
      </c>
      <c r="AX14" s="17"/>
      <c r="AY14" s="17">
        <v>0.23963434740360501</v>
      </c>
      <c r="AZ14" s="17">
        <v>0.190948726988283</v>
      </c>
      <c r="BA14" s="17">
        <v>0.14189215469309399</v>
      </c>
    </row>
    <row r="15" spans="2:53" ht="58" x14ac:dyDescent="0.35">
      <c r="B15" s="18" t="s">
        <v>195</v>
      </c>
      <c r="C15" s="17">
        <v>0.120623846689563</v>
      </c>
      <c r="D15" s="17">
        <v>0.12760300241629699</v>
      </c>
      <c r="E15" s="17">
        <v>0.113467322062205</v>
      </c>
      <c r="F15" s="17"/>
      <c r="G15" s="17">
        <v>0.142392556092233</v>
      </c>
      <c r="H15" s="17">
        <v>0.14154340074570201</v>
      </c>
      <c r="I15" s="17">
        <v>0.102101947147153</v>
      </c>
      <c r="J15" s="17">
        <v>6.7622289558991105E-2</v>
      </c>
      <c r="K15" s="17"/>
      <c r="L15" s="17">
        <v>0.104765057327442</v>
      </c>
      <c r="M15" s="17">
        <v>0.121899943496857</v>
      </c>
      <c r="N15" s="17">
        <v>0.114993528815168</v>
      </c>
      <c r="O15" s="17">
        <v>0.14331269347840001</v>
      </c>
      <c r="P15" s="17"/>
      <c r="Q15" s="17">
        <v>0.13328935612743101</v>
      </c>
      <c r="R15" s="17">
        <v>0.15077634167652099</v>
      </c>
      <c r="S15" s="17">
        <v>0.10927311087564801</v>
      </c>
      <c r="T15" s="17">
        <v>6.7733383035805797E-2</v>
      </c>
      <c r="U15" s="17">
        <v>9.0971520235562098E-2</v>
      </c>
      <c r="V15" s="17">
        <v>0.117898344071195</v>
      </c>
      <c r="W15" s="17">
        <v>0.14620656336767701</v>
      </c>
      <c r="X15" s="17">
        <v>0.16967568010470199</v>
      </c>
      <c r="Y15" s="17">
        <v>0.10535210347534001</v>
      </c>
      <c r="Z15" s="17"/>
      <c r="AA15" s="17">
        <v>0.12559133351190099</v>
      </c>
      <c r="AB15" s="17">
        <v>0.113282304662453</v>
      </c>
      <c r="AC15" s="17">
        <v>0.11953034650946801</v>
      </c>
      <c r="AD15" s="17">
        <v>0.10985477083063799</v>
      </c>
      <c r="AE15" s="17">
        <v>0.199261653926528</v>
      </c>
      <c r="AF15" s="17"/>
      <c r="AG15" s="17">
        <v>0.109538695838847</v>
      </c>
      <c r="AH15" s="17">
        <v>0.13297390231749701</v>
      </c>
      <c r="AI15" s="17"/>
      <c r="AJ15" s="17">
        <v>0.127773476436009</v>
      </c>
      <c r="AK15" s="17">
        <v>0.15181308343602101</v>
      </c>
      <c r="AL15" s="17">
        <v>8.6149459115421406E-2</v>
      </c>
      <c r="AM15" s="17">
        <v>0.11309940815155201</v>
      </c>
      <c r="AN15" s="17"/>
      <c r="AO15" s="17">
        <v>0.15571677185789701</v>
      </c>
      <c r="AP15" s="17">
        <v>0.14514739972344101</v>
      </c>
      <c r="AQ15" s="17">
        <v>9.2545636773083001E-2</v>
      </c>
      <c r="AR15" s="17"/>
      <c r="AS15" s="17">
        <v>0.11599765139130599</v>
      </c>
      <c r="AT15" s="17">
        <v>0.13970532917985101</v>
      </c>
      <c r="AU15" s="17">
        <v>0.111711766451304</v>
      </c>
      <c r="AV15" s="17">
        <v>0.122283928664928</v>
      </c>
      <c r="AW15" s="17">
        <v>0.108561955644911</v>
      </c>
      <c r="AX15" s="17"/>
      <c r="AY15" s="17">
        <v>0.13830419189333501</v>
      </c>
      <c r="AZ15" s="17">
        <v>0.134793529719611</v>
      </c>
      <c r="BA15" s="17">
        <v>6.83359174999804E-2</v>
      </c>
    </row>
    <row r="16" spans="2:53" x14ac:dyDescent="0.35">
      <c r="B16" s="18" t="s">
        <v>196</v>
      </c>
      <c r="C16" s="17">
        <v>9.8236121008023897E-3</v>
      </c>
      <c r="D16" s="17">
        <v>4.7817564628645504E-3</v>
      </c>
      <c r="E16" s="17">
        <v>1.49936019180905E-2</v>
      </c>
      <c r="F16" s="17"/>
      <c r="G16" s="17">
        <v>7.8394056409617704E-3</v>
      </c>
      <c r="H16" s="17">
        <v>1.2176086798588301E-2</v>
      </c>
      <c r="I16" s="17">
        <v>1.05281641135231E-2</v>
      </c>
      <c r="J16" s="17">
        <v>0</v>
      </c>
      <c r="K16" s="17"/>
      <c r="L16" s="17">
        <v>1.5226325485554E-2</v>
      </c>
      <c r="M16" s="17">
        <v>4.2256114802518398E-3</v>
      </c>
      <c r="N16" s="17">
        <v>1.11119865483438E-2</v>
      </c>
      <c r="O16" s="17">
        <v>8.5005195743573393E-3</v>
      </c>
      <c r="P16" s="17"/>
      <c r="Q16" s="17">
        <v>1.51418681839497E-2</v>
      </c>
      <c r="R16" s="17">
        <v>1.19387132601426E-2</v>
      </c>
      <c r="S16" s="17">
        <v>1.04251185055927E-2</v>
      </c>
      <c r="T16" s="17">
        <v>1.1026825190282001E-2</v>
      </c>
      <c r="U16" s="17">
        <v>1.2111196150724099E-2</v>
      </c>
      <c r="V16" s="17">
        <v>0</v>
      </c>
      <c r="W16" s="17">
        <v>0</v>
      </c>
      <c r="X16" s="17">
        <v>0</v>
      </c>
      <c r="Y16" s="17">
        <v>1.5838581577415699E-2</v>
      </c>
      <c r="Z16" s="17"/>
      <c r="AA16" s="17">
        <v>0</v>
      </c>
      <c r="AB16" s="17">
        <v>1.6729440752401702E-2</v>
      </c>
      <c r="AC16" s="17">
        <v>9.4478769959748798E-3</v>
      </c>
      <c r="AD16" s="17">
        <v>0</v>
      </c>
      <c r="AE16" s="17">
        <v>0.129725325640694</v>
      </c>
      <c r="AF16" s="17"/>
      <c r="AG16" s="17">
        <v>1.10207502535498E-2</v>
      </c>
      <c r="AH16" s="17">
        <v>8.4898708662572101E-3</v>
      </c>
      <c r="AI16" s="17"/>
      <c r="AJ16" s="17">
        <v>8.8323662827515404E-3</v>
      </c>
      <c r="AK16" s="17">
        <v>1.33850362156414E-2</v>
      </c>
      <c r="AL16" s="17">
        <v>1.3100654346698701E-2</v>
      </c>
      <c r="AM16" s="17">
        <v>3.8218049624723399E-3</v>
      </c>
      <c r="AN16" s="17"/>
      <c r="AO16" s="17">
        <v>4.2196452782801899E-3</v>
      </c>
      <c r="AP16" s="17">
        <v>1.6185897347533E-2</v>
      </c>
      <c r="AQ16" s="17">
        <v>9.8807005000540807E-3</v>
      </c>
      <c r="AR16" s="17"/>
      <c r="AS16" s="17">
        <v>6.1426510154686297E-3</v>
      </c>
      <c r="AT16" s="17">
        <v>9.0941446411067408E-3</v>
      </c>
      <c r="AU16" s="17">
        <v>3.2981549092877101E-2</v>
      </c>
      <c r="AV16" s="17">
        <v>0</v>
      </c>
      <c r="AW16" s="17">
        <v>0</v>
      </c>
      <c r="AX16" s="17"/>
      <c r="AY16" s="17">
        <v>1.0529940313914901E-2</v>
      </c>
      <c r="AZ16" s="17">
        <v>6.6157873775523901E-3</v>
      </c>
      <c r="BA16" s="17">
        <v>2.4497320361726301E-2</v>
      </c>
    </row>
    <row r="17" spans="2:53" x14ac:dyDescent="0.35">
      <c r="B17" s="18" t="s">
        <v>114</v>
      </c>
      <c r="C17" s="19">
        <v>1.0487720232598301E-2</v>
      </c>
      <c r="D17" s="19">
        <v>8.4012713820625206E-3</v>
      </c>
      <c r="E17" s="19">
        <v>1.2627194284650801E-2</v>
      </c>
      <c r="F17" s="19"/>
      <c r="G17" s="19">
        <v>1.5543473868674201E-2</v>
      </c>
      <c r="H17" s="19">
        <v>1.26130185229114E-2</v>
      </c>
      <c r="I17" s="19">
        <v>6.3629052999650002E-3</v>
      </c>
      <c r="J17" s="19">
        <v>9.0170112632925806E-3</v>
      </c>
      <c r="K17" s="19"/>
      <c r="L17" s="19">
        <v>3.9204785300135303E-3</v>
      </c>
      <c r="M17" s="19">
        <v>1.8389066981333701E-2</v>
      </c>
      <c r="N17" s="19">
        <v>1.6243276002996999E-2</v>
      </c>
      <c r="O17" s="19">
        <v>4.0317536535442499E-3</v>
      </c>
      <c r="P17" s="19"/>
      <c r="Q17" s="19">
        <v>8.21065577737028E-3</v>
      </c>
      <c r="R17" s="19">
        <v>5.7578867350793804E-3</v>
      </c>
      <c r="S17" s="19">
        <v>1.18087996615883E-2</v>
      </c>
      <c r="T17" s="19">
        <v>0</v>
      </c>
      <c r="U17" s="19">
        <v>2.7116123885728701E-2</v>
      </c>
      <c r="V17" s="19">
        <v>1.7290049380918701E-2</v>
      </c>
      <c r="W17" s="19">
        <v>0</v>
      </c>
      <c r="X17" s="19">
        <v>2.0068684389918299E-2</v>
      </c>
      <c r="Y17" s="19">
        <v>1.4811273443178299E-2</v>
      </c>
      <c r="Z17" s="19"/>
      <c r="AA17" s="19">
        <v>9.6807818506130603E-3</v>
      </c>
      <c r="AB17" s="19">
        <v>1.5848022897320398E-2</v>
      </c>
      <c r="AC17" s="19">
        <v>7.369689940966E-3</v>
      </c>
      <c r="AD17" s="19">
        <v>9.70519795358076E-3</v>
      </c>
      <c r="AE17" s="19">
        <v>0</v>
      </c>
      <c r="AF17" s="19"/>
      <c r="AG17" s="19">
        <v>1.6016037775808199E-2</v>
      </c>
      <c r="AH17" s="19">
        <v>4.3285772396890604E-3</v>
      </c>
      <c r="AI17" s="19"/>
      <c r="AJ17" s="19">
        <v>8.7769368413937298E-3</v>
      </c>
      <c r="AK17" s="19">
        <v>1.2050571369904501E-2</v>
      </c>
      <c r="AL17" s="19">
        <v>8.6918005595399399E-3</v>
      </c>
      <c r="AM17" s="19">
        <v>1.2015924998450301E-2</v>
      </c>
      <c r="AN17" s="19"/>
      <c r="AO17" s="19">
        <v>1.3726486009965601E-2</v>
      </c>
      <c r="AP17" s="19">
        <v>4.0200074961441699E-3</v>
      </c>
      <c r="AQ17" s="19">
        <v>1.19078281220874E-2</v>
      </c>
      <c r="AR17" s="19"/>
      <c r="AS17" s="19">
        <v>1.4958757637219801E-2</v>
      </c>
      <c r="AT17" s="19">
        <v>2.72268931032347E-3</v>
      </c>
      <c r="AU17" s="19">
        <v>0</v>
      </c>
      <c r="AV17" s="19">
        <v>0</v>
      </c>
      <c r="AW17" s="19">
        <v>1.7736019645609901E-2</v>
      </c>
      <c r="AX17" s="19"/>
      <c r="AY17" s="19">
        <v>1.2370747797753601E-2</v>
      </c>
      <c r="AZ17" s="19">
        <v>1.9806957424907102E-3</v>
      </c>
      <c r="BA17" s="19">
        <v>1.1618480832081699E-2</v>
      </c>
    </row>
    <row r="18" spans="2:53" x14ac:dyDescent="0.35">
      <c r="B18" s="16" t="s">
        <v>198</v>
      </c>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58" x14ac:dyDescent="0.35">
      <c r="B9" s="18" t="s">
        <v>199</v>
      </c>
      <c r="C9" s="17">
        <v>0.11095148404071301</v>
      </c>
      <c r="D9" s="17">
        <v>0.132423813517767</v>
      </c>
      <c r="E9" s="17">
        <v>8.9500306888073297E-2</v>
      </c>
      <c r="F9" s="17"/>
      <c r="G9" s="17">
        <v>8.0264635074751997E-2</v>
      </c>
      <c r="H9" s="17">
        <v>9.2799121512778901E-2</v>
      </c>
      <c r="I9" s="17">
        <v>0.128473378022813</v>
      </c>
      <c r="J9" s="17">
        <v>0.167081776763748</v>
      </c>
      <c r="K9" s="17"/>
      <c r="L9" s="17">
        <v>0.103041761155822</v>
      </c>
      <c r="M9" s="17">
        <v>0.14033999276456099</v>
      </c>
      <c r="N9" s="17">
        <v>0.103479412413469</v>
      </c>
      <c r="O9" s="17">
        <v>9.5949164651730104E-2</v>
      </c>
      <c r="P9" s="17"/>
      <c r="Q9" s="17">
        <v>0.120691887359933</v>
      </c>
      <c r="R9" s="17">
        <v>0.14802767060314201</v>
      </c>
      <c r="S9" s="17">
        <v>0.105992497001818</v>
      </c>
      <c r="T9" s="17">
        <v>4.5615073042392103E-2</v>
      </c>
      <c r="U9" s="17">
        <v>9.6468508931425903E-2</v>
      </c>
      <c r="V9" s="17">
        <v>0.16562169426630299</v>
      </c>
      <c r="W9" s="17">
        <v>0.11827127404464299</v>
      </c>
      <c r="X9" s="17">
        <v>0.103928706845286</v>
      </c>
      <c r="Y9" s="17">
        <v>7.3358371279430803E-2</v>
      </c>
      <c r="Z9" s="17"/>
      <c r="AA9" s="17">
        <v>0.121097714628329</v>
      </c>
      <c r="AB9" s="17">
        <v>0.109208066211851</v>
      </c>
      <c r="AC9" s="17">
        <v>9.4075477348703501E-2</v>
      </c>
      <c r="AD9" s="17">
        <v>9.7406005133868004E-2</v>
      </c>
      <c r="AE9" s="17">
        <v>9.38179605111749E-2</v>
      </c>
      <c r="AF9" s="17"/>
      <c r="AG9" s="17">
        <v>0.112962421046301</v>
      </c>
      <c r="AH9" s="17">
        <v>0.108753278235021</v>
      </c>
      <c r="AI9" s="17"/>
      <c r="AJ9" s="17">
        <v>8.2705923240765103E-2</v>
      </c>
      <c r="AK9" s="17">
        <v>8.8976438511484596E-2</v>
      </c>
      <c r="AL9" s="17">
        <v>8.0573809185139803E-2</v>
      </c>
      <c r="AM9" s="17">
        <v>0.18621609707084799</v>
      </c>
      <c r="AN9" s="17"/>
      <c r="AO9" s="17">
        <v>8.9638505508087093E-2</v>
      </c>
      <c r="AP9" s="17">
        <v>9.1413841743460206E-2</v>
      </c>
      <c r="AQ9" s="17">
        <v>0.12823711785202799</v>
      </c>
      <c r="AR9" s="17"/>
      <c r="AS9" s="17">
        <v>0.128860400338878</v>
      </c>
      <c r="AT9" s="17">
        <v>8.17918138435101E-2</v>
      </c>
      <c r="AU9" s="17">
        <v>8.3305462094629606E-2</v>
      </c>
      <c r="AV9" s="17">
        <v>0.27605550730433898</v>
      </c>
      <c r="AW9" s="17">
        <v>0.132966118920263</v>
      </c>
      <c r="AX9" s="17"/>
      <c r="AY9" s="17">
        <v>0.12208476809219899</v>
      </c>
      <c r="AZ9" s="17">
        <v>0.101796182993952</v>
      </c>
      <c r="BA9" s="17">
        <v>6.0572794179727697E-2</v>
      </c>
    </row>
    <row r="10" spans="2:53" ht="43.5" x14ac:dyDescent="0.35">
      <c r="B10" s="18" t="s">
        <v>200</v>
      </c>
      <c r="C10" s="17">
        <v>0.566616937535524</v>
      </c>
      <c r="D10" s="17">
        <v>0.56868358540794295</v>
      </c>
      <c r="E10" s="17">
        <v>0.56455232551144297</v>
      </c>
      <c r="F10" s="17"/>
      <c r="G10" s="17">
        <v>0.56478249006164305</v>
      </c>
      <c r="H10" s="17">
        <v>0.55573624779421504</v>
      </c>
      <c r="I10" s="17">
        <v>0.57193497683601202</v>
      </c>
      <c r="J10" s="17">
        <v>0.59766856007076996</v>
      </c>
      <c r="K10" s="17"/>
      <c r="L10" s="17">
        <v>0.64676603191182802</v>
      </c>
      <c r="M10" s="17">
        <v>0.51812164736926902</v>
      </c>
      <c r="N10" s="17">
        <v>0.55988729138265403</v>
      </c>
      <c r="O10" s="17">
        <v>0.53467957374668995</v>
      </c>
      <c r="P10" s="17"/>
      <c r="Q10" s="17">
        <v>0.583126624440783</v>
      </c>
      <c r="R10" s="17">
        <v>0.53718244533994297</v>
      </c>
      <c r="S10" s="17">
        <v>0.55626661473438399</v>
      </c>
      <c r="T10" s="17">
        <v>0.52812254791678703</v>
      </c>
      <c r="U10" s="17">
        <v>0.50458572270180002</v>
      </c>
      <c r="V10" s="17">
        <v>0.58569609599226802</v>
      </c>
      <c r="W10" s="17">
        <v>0.57792179984745895</v>
      </c>
      <c r="X10" s="17">
        <v>0.54494537766108198</v>
      </c>
      <c r="Y10" s="17">
        <v>0.644590892248318</v>
      </c>
      <c r="Z10" s="17"/>
      <c r="AA10" s="17">
        <v>0.54116625868630297</v>
      </c>
      <c r="AB10" s="17">
        <v>0.55878309724457698</v>
      </c>
      <c r="AC10" s="17">
        <v>0.628798985698515</v>
      </c>
      <c r="AD10" s="17">
        <v>0.58007897366704897</v>
      </c>
      <c r="AE10" s="17">
        <v>0.50877119594548104</v>
      </c>
      <c r="AF10" s="17"/>
      <c r="AG10" s="17">
        <v>0.55727638569066396</v>
      </c>
      <c r="AH10" s="17">
        <v>0.57682732962472505</v>
      </c>
      <c r="AI10" s="17"/>
      <c r="AJ10" s="17">
        <v>0.60585834084864998</v>
      </c>
      <c r="AK10" s="17">
        <v>0.56690754301396296</v>
      </c>
      <c r="AL10" s="17">
        <v>0.57222657723543602</v>
      </c>
      <c r="AM10" s="17">
        <v>0.52667455774134098</v>
      </c>
      <c r="AN10" s="17"/>
      <c r="AO10" s="17">
        <v>0.59416439635312202</v>
      </c>
      <c r="AP10" s="17">
        <v>0.54193318119515999</v>
      </c>
      <c r="AQ10" s="17">
        <v>0.56783047368912398</v>
      </c>
      <c r="AR10" s="17"/>
      <c r="AS10" s="17">
        <v>0.57990476610319597</v>
      </c>
      <c r="AT10" s="17">
        <v>0.57571754207974002</v>
      </c>
      <c r="AU10" s="17">
        <v>0.62496492029346196</v>
      </c>
      <c r="AV10" s="17">
        <v>0.40806530020359</v>
      </c>
      <c r="AW10" s="17">
        <v>0.51469291199420897</v>
      </c>
      <c r="AX10" s="17"/>
      <c r="AY10" s="17">
        <v>0.62496988382709595</v>
      </c>
      <c r="AZ10" s="17">
        <v>0.57433483444354305</v>
      </c>
      <c r="BA10" s="17">
        <v>0.61290549727350896</v>
      </c>
    </row>
    <row r="11" spans="2:53" ht="58" x14ac:dyDescent="0.35">
      <c r="B11" s="18" t="s">
        <v>201</v>
      </c>
      <c r="C11" s="17">
        <v>0.24678130379386901</v>
      </c>
      <c r="D11" s="17">
        <v>0.221974274893116</v>
      </c>
      <c r="E11" s="17">
        <v>0.27156389536826497</v>
      </c>
      <c r="F11" s="17"/>
      <c r="G11" s="17">
        <v>0.27749366764185002</v>
      </c>
      <c r="H11" s="17">
        <v>0.27205756297037598</v>
      </c>
      <c r="I11" s="17">
        <v>0.22746455544545099</v>
      </c>
      <c r="J11" s="17">
        <v>0.16640524373419199</v>
      </c>
      <c r="K11" s="17"/>
      <c r="L11" s="17">
        <v>0.200598703791874</v>
      </c>
      <c r="M11" s="17">
        <v>0.269509786250067</v>
      </c>
      <c r="N11" s="17">
        <v>0.22678105823867101</v>
      </c>
      <c r="O11" s="17">
        <v>0.29160823134532698</v>
      </c>
      <c r="P11" s="17"/>
      <c r="Q11" s="17">
        <v>0.19893602824765999</v>
      </c>
      <c r="R11" s="17">
        <v>0.26858228859015598</v>
      </c>
      <c r="S11" s="17">
        <v>0.30686957543524901</v>
      </c>
      <c r="T11" s="17">
        <v>0.30826862480790601</v>
      </c>
      <c r="U11" s="17">
        <v>0.31456603608365202</v>
      </c>
      <c r="V11" s="17">
        <v>0.17711888287803301</v>
      </c>
      <c r="W11" s="17">
        <v>0.22583127308494799</v>
      </c>
      <c r="X11" s="17">
        <v>0.26431810348144902</v>
      </c>
      <c r="Y11" s="17">
        <v>0.21104790727586401</v>
      </c>
      <c r="Z11" s="17"/>
      <c r="AA11" s="17">
        <v>0.24223617739741601</v>
      </c>
      <c r="AB11" s="17">
        <v>0.23868214676593999</v>
      </c>
      <c r="AC11" s="17">
        <v>0.21675257201836101</v>
      </c>
      <c r="AD11" s="17">
        <v>0.26803527603586602</v>
      </c>
      <c r="AE11" s="17">
        <v>0.39741084354334399</v>
      </c>
      <c r="AF11" s="17"/>
      <c r="AG11" s="17">
        <v>0.26226016664402402</v>
      </c>
      <c r="AH11" s="17">
        <v>0.22986096959734001</v>
      </c>
      <c r="AI11" s="17"/>
      <c r="AJ11" s="17">
        <v>0.23632938878691201</v>
      </c>
      <c r="AK11" s="17">
        <v>0.26890204918350502</v>
      </c>
      <c r="AL11" s="17">
        <v>0.246076693854477</v>
      </c>
      <c r="AM11" s="17">
        <v>0.233435549663738</v>
      </c>
      <c r="AN11" s="17"/>
      <c r="AO11" s="17">
        <v>0.22772695870840001</v>
      </c>
      <c r="AP11" s="17">
        <v>0.29151405910148198</v>
      </c>
      <c r="AQ11" s="17">
        <v>0.233042209559716</v>
      </c>
      <c r="AR11" s="17"/>
      <c r="AS11" s="17">
        <v>0.210302038874668</v>
      </c>
      <c r="AT11" s="17">
        <v>0.271361873505788</v>
      </c>
      <c r="AU11" s="17">
        <v>0.25148790628789303</v>
      </c>
      <c r="AV11" s="17">
        <v>0.239905437879331</v>
      </c>
      <c r="AW11" s="17">
        <v>0.26746987720637699</v>
      </c>
      <c r="AX11" s="17"/>
      <c r="AY11" s="17">
        <v>0.20246642204514001</v>
      </c>
      <c r="AZ11" s="17">
        <v>0.257649563870885</v>
      </c>
      <c r="BA11" s="17">
        <v>0.252455399322768</v>
      </c>
    </row>
    <row r="12" spans="2:53" x14ac:dyDescent="0.35">
      <c r="B12" s="18" t="s">
        <v>92</v>
      </c>
      <c r="C12" s="19">
        <v>7.5650274629894099E-2</v>
      </c>
      <c r="D12" s="19">
        <v>7.6918326181174806E-2</v>
      </c>
      <c r="E12" s="19">
        <v>7.4383472232218903E-2</v>
      </c>
      <c r="F12" s="19"/>
      <c r="G12" s="19">
        <v>7.7459207221754603E-2</v>
      </c>
      <c r="H12" s="19">
        <v>7.9407067722630106E-2</v>
      </c>
      <c r="I12" s="19">
        <v>7.2127089695723706E-2</v>
      </c>
      <c r="J12" s="19">
        <v>6.8844419431289494E-2</v>
      </c>
      <c r="K12" s="19"/>
      <c r="L12" s="19">
        <v>4.9593503140476398E-2</v>
      </c>
      <c r="M12" s="19">
        <v>7.2028573616102903E-2</v>
      </c>
      <c r="N12" s="19">
        <v>0.109852237965206</v>
      </c>
      <c r="O12" s="19">
        <v>7.7763030256253099E-2</v>
      </c>
      <c r="P12" s="19"/>
      <c r="Q12" s="19">
        <v>9.7245459951624494E-2</v>
      </c>
      <c r="R12" s="19">
        <v>4.6207595466759899E-2</v>
      </c>
      <c r="S12" s="19">
        <v>3.0871312828549501E-2</v>
      </c>
      <c r="T12" s="19">
        <v>0.117993754232915</v>
      </c>
      <c r="U12" s="19">
        <v>8.4379732283121706E-2</v>
      </c>
      <c r="V12" s="19">
        <v>7.1563326863395504E-2</v>
      </c>
      <c r="W12" s="19">
        <v>7.7975653022949606E-2</v>
      </c>
      <c r="X12" s="19">
        <v>8.6807812012183294E-2</v>
      </c>
      <c r="Y12" s="19">
        <v>7.1002829196387396E-2</v>
      </c>
      <c r="Z12" s="19"/>
      <c r="AA12" s="19">
        <v>9.5499849287951896E-2</v>
      </c>
      <c r="AB12" s="19">
        <v>9.3326689777632296E-2</v>
      </c>
      <c r="AC12" s="19">
        <v>6.0372964934421E-2</v>
      </c>
      <c r="AD12" s="19">
        <v>5.4479745163217699E-2</v>
      </c>
      <c r="AE12" s="19">
        <v>0</v>
      </c>
      <c r="AF12" s="19"/>
      <c r="AG12" s="19">
        <v>6.7501026619011001E-2</v>
      </c>
      <c r="AH12" s="19">
        <v>8.4558422542914999E-2</v>
      </c>
      <c r="AI12" s="19"/>
      <c r="AJ12" s="19">
        <v>7.5106347123672396E-2</v>
      </c>
      <c r="AK12" s="19">
        <v>7.5213969291047303E-2</v>
      </c>
      <c r="AL12" s="19">
        <v>0.101122919724947</v>
      </c>
      <c r="AM12" s="19">
        <v>5.3673795524072997E-2</v>
      </c>
      <c r="AN12" s="19"/>
      <c r="AO12" s="19">
        <v>8.8470139430390393E-2</v>
      </c>
      <c r="AP12" s="19">
        <v>7.51389179598978E-2</v>
      </c>
      <c r="AQ12" s="19">
        <v>7.0890198899132104E-2</v>
      </c>
      <c r="AR12" s="19"/>
      <c r="AS12" s="19">
        <v>8.0932794683258105E-2</v>
      </c>
      <c r="AT12" s="19">
        <v>7.1128770570961494E-2</v>
      </c>
      <c r="AU12" s="19">
        <v>4.0241711324015501E-2</v>
      </c>
      <c r="AV12" s="19">
        <v>7.5973754612739197E-2</v>
      </c>
      <c r="AW12" s="19">
        <v>8.4871091879151206E-2</v>
      </c>
      <c r="AX12" s="19"/>
      <c r="AY12" s="19">
        <v>5.04789260355651E-2</v>
      </c>
      <c r="AZ12" s="19">
        <v>6.6219418691619597E-2</v>
      </c>
      <c r="BA12" s="19">
        <v>7.4066309223995097E-2</v>
      </c>
    </row>
    <row r="13" spans="2:53" x14ac:dyDescent="0.35">
      <c r="B13" s="16"/>
    </row>
    <row r="14" spans="2:53" x14ac:dyDescent="0.35">
      <c r="B14" t="s">
        <v>85</v>
      </c>
    </row>
    <row r="15" spans="2:53" x14ac:dyDescent="0.35">
      <c r="B15" t="s">
        <v>86</v>
      </c>
    </row>
    <row r="17" spans="2:2" x14ac:dyDescent="0.35">
      <c r="B17"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72.5" x14ac:dyDescent="0.35">
      <c r="B9" s="18" t="s">
        <v>203</v>
      </c>
      <c r="C9" s="17">
        <v>0.36691875510223998</v>
      </c>
      <c r="D9" s="17">
        <v>0.42221543220826002</v>
      </c>
      <c r="E9" s="17">
        <v>0.31167655057938498</v>
      </c>
      <c r="F9" s="17"/>
      <c r="G9" s="17">
        <v>0.20710299508129801</v>
      </c>
      <c r="H9" s="17">
        <v>0.31319348813227799</v>
      </c>
      <c r="I9" s="17">
        <v>0.448496171621661</v>
      </c>
      <c r="J9" s="17">
        <v>0.51862342551386997</v>
      </c>
      <c r="K9" s="17"/>
      <c r="L9" s="17">
        <v>0.40934326904125901</v>
      </c>
      <c r="M9" s="17">
        <v>0.40354503373036199</v>
      </c>
      <c r="N9" s="17">
        <v>0.32338405894187799</v>
      </c>
      <c r="O9" s="17">
        <v>0.32278715791637802</v>
      </c>
      <c r="P9" s="17"/>
      <c r="Q9" s="17">
        <v>0.40935669972717997</v>
      </c>
      <c r="R9" s="17">
        <v>0.385285039195566</v>
      </c>
      <c r="S9" s="17">
        <v>0.233194608825078</v>
      </c>
      <c r="T9" s="17">
        <v>0.294850186661342</v>
      </c>
      <c r="U9" s="17">
        <v>0.36119345922129198</v>
      </c>
      <c r="V9" s="17">
        <v>0.44412432684571901</v>
      </c>
      <c r="W9" s="17">
        <v>0.31155296688602702</v>
      </c>
      <c r="X9" s="17">
        <v>0.38157906089520699</v>
      </c>
      <c r="Y9" s="17">
        <v>0.42105430070703398</v>
      </c>
      <c r="Z9" s="17"/>
      <c r="AA9" s="17">
        <v>0.348165771994079</v>
      </c>
      <c r="AB9" s="17">
        <v>0.35200534835054098</v>
      </c>
      <c r="AC9" s="17">
        <v>0.40220363225622902</v>
      </c>
      <c r="AD9" s="17">
        <v>0.34950151188735201</v>
      </c>
      <c r="AE9" s="17">
        <v>0.508116987137881</v>
      </c>
      <c r="AF9" s="17"/>
      <c r="AG9" s="17">
        <v>0.35486553403786197</v>
      </c>
      <c r="AH9" s="17">
        <v>0.38009443412519001</v>
      </c>
      <c r="AI9" s="17"/>
      <c r="AJ9" s="17">
        <v>0.25522165024356303</v>
      </c>
      <c r="AK9" s="17">
        <v>0.29899596699620901</v>
      </c>
      <c r="AL9" s="17">
        <v>0.40591979144403001</v>
      </c>
      <c r="AM9" s="17">
        <v>0.50151342900283102</v>
      </c>
      <c r="AN9" s="17"/>
      <c r="AO9" s="17">
        <v>0.29690063492771002</v>
      </c>
      <c r="AP9" s="17">
        <v>0.28488984120458899</v>
      </c>
      <c r="AQ9" s="17">
        <v>0.44069435940598201</v>
      </c>
      <c r="AR9" s="17"/>
      <c r="AS9" s="17">
        <v>0.43239581509859798</v>
      </c>
      <c r="AT9" s="17">
        <v>0.33780757405008399</v>
      </c>
      <c r="AU9" s="17">
        <v>0.375297210711593</v>
      </c>
      <c r="AV9" s="17">
        <v>0.26362317617041803</v>
      </c>
      <c r="AW9" s="17">
        <v>0.31113222215248798</v>
      </c>
      <c r="AX9" s="17"/>
      <c r="AY9" s="17">
        <v>0.45853843112376103</v>
      </c>
      <c r="AZ9" s="17">
        <v>0.34562855724518898</v>
      </c>
      <c r="BA9" s="17">
        <v>0.34477404910092702</v>
      </c>
    </row>
    <row r="10" spans="2:53" ht="58" x14ac:dyDescent="0.35">
      <c r="B10" s="18" t="s">
        <v>204</v>
      </c>
      <c r="C10" s="17">
        <v>0.541187768056406</v>
      </c>
      <c r="D10" s="17">
        <v>0.49121773248902101</v>
      </c>
      <c r="E10" s="17">
        <v>0.59110857829849695</v>
      </c>
      <c r="F10" s="17"/>
      <c r="G10" s="17">
        <v>0.73895701469245201</v>
      </c>
      <c r="H10" s="17">
        <v>0.59234365982862802</v>
      </c>
      <c r="I10" s="17">
        <v>0.461816160425013</v>
      </c>
      <c r="J10" s="17">
        <v>0.35049527708902101</v>
      </c>
      <c r="K10" s="17"/>
      <c r="L10" s="17">
        <v>0.50693214249385998</v>
      </c>
      <c r="M10" s="17">
        <v>0.52709586089857696</v>
      </c>
      <c r="N10" s="17">
        <v>0.55925384284461499</v>
      </c>
      <c r="O10" s="17">
        <v>0.57510603236669999</v>
      </c>
      <c r="P10" s="17"/>
      <c r="Q10" s="17">
        <v>0.50934672751323495</v>
      </c>
      <c r="R10" s="17">
        <v>0.54017408700762504</v>
      </c>
      <c r="S10" s="17">
        <v>0.64212092830629397</v>
      </c>
      <c r="T10" s="17">
        <v>0.598240213768226</v>
      </c>
      <c r="U10" s="17">
        <v>0.49388752208925202</v>
      </c>
      <c r="V10" s="17">
        <v>0.47753345885537501</v>
      </c>
      <c r="W10" s="17">
        <v>0.60276435312073995</v>
      </c>
      <c r="X10" s="17">
        <v>0.56535466844394999</v>
      </c>
      <c r="Y10" s="17">
        <v>0.49278307043758801</v>
      </c>
      <c r="Z10" s="17"/>
      <c r="AA10" s="17">
        <v>0.54833492110090798</v>
      </c>
      <c r="AB10" s="17">
        <v>0.54387929765174803</v>
      </c>
      <c r="AC10" s="17">
        <v>0.52136424506281998</v>
      </c>
      <c r="AD10" s="17">
        <v>0.54798483946276499</v>
      </c>
      <c r="AE10" s="17">
        <v>0.491883012862119</v>
      </c>
      <c r="AF10" s="17"/>
      <c r="AG10" s="17">
        <v>0.56999830066323298</v>
      </c>
      <c r="AH10" s="17">
        <v>0.50969425042486705</v>
      </c>
      <c r="AI10" s="17"/>
      <c r="AJ10" s="17">
        <v>0.64169493931389898</v>
      </c>
      <c r="AK10" s="17">
        <v>0.61194052399151899</v>
      </c>
      <c r="AL10" s="17">
        <v>0.46490810946305799</v>
      </c>
      <c r="AM10" s="17">
        <v>0.44702321536304002</v>
      </c>
      <c r="AN10" s="17"/>
      <c r="AO10" s="17">
        <v>0.62096886116474703</v>
      </c>
      <c r="AP10" s="17">
        <v>0.59907271784112504</v>
      </c>
      <c r="AQ10" s="17">
        <v>0.473371575823261</v>
      </c>
      <c r="AR10" s="17"/>
      <c r="AS10" s="17">
        <v>0.48006654546903299</v>
      </c>
      <c r="AT10" s="17">
        <v>0.58285291210808798</v>
      </c>
      <c r="AU10" s="17">
        <v>0.50073879526626197</v>
      </c>
      <c r="AV10" s="17">
        <v>0.66470647493647905</v>
      </c>
      <c r="AW10" s="17">
        <v>0.619199650787019</v>
      </c>
      <c r="AX10" s="17"/>
      <c r="AY10" s="17">
        <v>0.46255318268670997</v>
      </c>
      <c r="AZ10" s="17">
        <v>0.57413705053721198</v>
      </c>
      <c r="BA10" s="17">
        <v>0.54997059545524596</v>
      </c>
    </row>
    <row r="11" spans="2:53" x14ac:dyDescent="0.35">
      <c r="B11" s="18" t="s">
        <v>92</v>
      </c>
      <c r="C11" s="19">
        <v>9.1893476841354099E-2</v>
      </c>
      <c r="D11" s="19">
        <v>8.6566835302718803E-2</v>
      </c>
      <c r="E11" s="19">
        <v>9.7214871122118005E-2</v>
      </c>
      <c r="F11" s="19"/>
      <c r="G11" s="19">
        <v>5.39399902262497E-2</v>
      </c>
      <c r="H11" s="19">
        <v>9.4462852039094297E-2</v>
      </c>
      <c r="I11" s="19">
        <v>8.9687667953326597E-2</v>
      </c>
      <c r="J11" s="19">
        <v>0.13088129739710899</v>
      </c>
      <c r="K11" s="19"/>
      <c r="L11" s="19">
        <v>8.3724588464880803E-2</v>
      </c>
      <c r="M11" s="19">
        <v>6.9359105371060895E-2</v>
      </c>
      <c r="N11" s="19">
        <v>0.117362098213507</v>
      </c>
      <c r="O11" s="19">
        <v>0.102106809716921</v>
      </c>
      <c r="P11" s="19"/>
      <c r="Q11" s="19">
        <v>8.1296572759584601E-2</v>
      </c>
      <c r="R11" s="19">
        <v>7.4540873796808599E-2</v>
      </c>
      <c r="S11" s="19">
        <v>0.124684462868628</v>
      </c>
      <c r="T11" s="19">
        <v>0.106909599570432</v>
      </c>
      <c r="U11" s="19">
        <v>0.144919018689456</v>
      </c>
      <c r="V11" s="19">
        <v>7.8342214298906004E-2</v>
      </c>
      <c r="W11" s="19">
        <v>8.5682679993232994E-2</v>
      </c>
      <c r="X11" s="19">
        <v>5.30662706608434E-2</v>
      </c>
      <c r="Y11" s="19">
        <v>8.6162628855378495E-2</v>
      </c>
      <c r="Z11" s="19"/>
      <c r="AA11" s="19">
        <v>0.10349930690501299</v>
      </c>
      <c r="AB11" s="19">
        <v>0.104115353997711</v>
      </c>
      <c r="AC11" s="19">
        <v>7.6432122680950398E-2</v>
      </c>
      <c r="AD11" s="19">
        <v>0.10251364864988299</v>
      </c>
      <c r="AE11" s="19">
        <v>0</v>
      </c>
      <c r="AF11" s="19"/>
      <c r="AG11" s="19">
        <v>7.5136165298904295E-2</v>
      </c>
      <c r="AH11" s="19">
        <v>0.110211315449943</v>
      </c>
      <c r="AI11" s="19"/>
      <c r="AJ11" s="19">
        <v>0.10308341044253801</v>
      </c>
      <c r="AK11" s="19">
        <v>8.9063509012272599E-2</v>
      </c>
      <c r="AL11" s="19">
        <v>0.129172099092912</v>
      </c>
      <c r="AM11" s="19">
        <v>5.1463355634129702E-2</v>
      </c>
      <c r="AN11" s="19"/>
      <c r="AO11" s="19">
        <v>8.2130503907542493E-2</v>
      </c>
      <c r="AP11" s="19">
        <v>0.116037440954286</v>
      </c>
      <c r="AQ11" s="19">
        <v>8.5934064770757101E-2</v>
      </c>
      <c r="AR11" s="19"/>
      <c r="AS11" s="19">
        <v>8.7537639432368794E-2</v>
      </c>
      <c r="AT11" s="19">
        <v>7.9339513841827899E-2</v>
      </c>
      <c r="AU11" s="19">
        <v>0.123963994022145</v>
      </c>
      <c r="AV11" s="19">
        <v>7.1670348893102406E-2</v>
      </c>
      <c r="AW11" s="19">
        <v>6.9668127060492996E-2</v>
      </c>
      <c r="AX11" s="19"/>
      <c r="AY11" s="19">
        <v>7.8908386189528903E-2</v>
      </c>
      <c r="AZ11" s="19">
        <v>8.0234392217599496E-2</v>
      </c>
      <c r="BA11" s="19">
        <v>0.105255355443827</v>
      </c>
    </row>
    <row r="12" spans="2:53" x14ac:dyDescent="0.35">
      <c r="B12" s="16"/>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A28"/>
  <sheetViews>
    <sheetView showGridLines="0" topLeftCell="A7" workbookViewId="0">
      <pane xSplit="2" topLeftCell="C1" activePane="topRight" state="frozen"/>
      <selection pane="topRight" activeCell="C21" sqref="C21"/>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205</v>
      </c>
      <c r="C9" s="17">
        <v>0.74493698616090198</v>
      </c>
      <c r="D9" s="17">
        <v>0.71952886983336795</v>
      </c>
      <c r="E9" s="17">
        <v>0.77032007303274097</v>
      </c>
      <c r="F9" s="17"/>
      <c r="G9" s="17">
        <v>0.69578772427413305</v>
      </c>
      <c r="H9" s="17">
        <v>0.711426708551953</v>
      </c>
      <c r="I9" s="17">
        <v>0.80439139908680002</v>
      </c>
      <c r="J9" s="17">
        <v>0.75582769789948001</v>
      </c>
      <c r="K9" s="17"/>
      <c r="L9" s="17">
        <v>0.74378584587406804</v>
      </c>
      <c r="M9" s="17">
        <v>0.76023449037584501</v>
      </c>
      <c r="N9" s="17">
        <v>0.74102825285923801</v>
      </c>
      <c r="O9" s="17">
        <v>0.73669024653725002</v>
      </c>
      <c r="P9" s="17"/>
      <c r="Q9" s="17">
        <v>0.77744231484377002</v>
      </c>
      <c r="R9" s="17">
        <v>0.76284149626220399</v>
      </c>
      <c r="S9" s="17">
        <v>0.76589889538144096</v>
      </c>
      <c r="T9" s="17">
        <v>0.73351285710339598</v>
      </c>
      <c r="U9" s="17">
        <v>0.79449604100504501</v>
      </c>
      <c r="V9" s="17">
        <v>0.60411611623171202</v>
      </c>
      <c r="W9" s="17">
        <v>0.719014903802767</v>
      </c>
      <c r="X9" s="17">
        <v>0.69070888061682501</v>
      </c>
      <c r="Y9" s="17">
        <v>0.80171354115061699</v>
      </c>
      <c r="Z9" s="17"/>
      <c r="AA9" s="17">
        <v>0.75504529491064898</v>
      </c>
      <c r="AB9" s="17">
        <v>0.77429014323210799</v>
      </c>
      <c r="AC9" s="17">
        <v>0.75415043105905599</v>
      </c>
      <c r="AD9" s="17">
        <v>0.64938132579788499</v>
      </c>
      <c r="AE9" s="17">
        <v>0.75063159350390596</v>
      </c>
      <c r="AF9" s="17"/>
      <c r="AG9" s="17">
        <v>0.72173519114504603</v>
      </c>
      <c r="AH9" s="17">
        <v>0.77029945170039904</v>
      </c>
      <c r="AI9" s="17"/>
      <c r="AJ9" s="17">
        <v>0.776112335276817</v>
      </c>
      <c r="AK9" s="17">
        <v>0.719807982636407</v>
      </c>
      <c r="AL9" s="17">
        <v>0.74576363491497499</v>
      </c>
      <c r="AM9" s="17">
        <v>0.743059151044552</v>
      </c>
      <c r="AN9" s="17"/>
      <c r="AO9" s="17">
        <v>0.74315827279874502</v>
      </c>
      <c r="AP9" s="17">
        <v>0.74240559752565805</v>
      </c>
      <c r="AQ9" s="17">
        <v>0.74602117579106697</v>
      </c>
      <c r="AR9" s="17"/>
      <c r="AS9" s="17">
        <v>0.77581769469623296</v>
      </c>
      <c r="AT9" s="17">
        <v>0.71045770834046196</v>
      </c>
      <c r="AU9" s="17">
        <v>0.74496298379381898</v>
      </c>
      <c r="AV9" s="17">
        <v>0.84508731688488503</v>
      </c>
      <c r="AW9" s="17">
        <v>0.76692106383418202</v>
      </c>
      <c r="AX9" s="17"/>
      <c r="AY9" s="17">
        <v>0.752148788193712</v>
      </c>
      <c r="AZ9" s="17">
        <v>0.728885041808781</v>
      </c>
      <c r="BA9" s="17">
        <v>0.73563527074384505</v>
      </c>
    </row>
    <row r="10" spans="2:53" ht="29" x14ac:dyDescent="0.35">
      <c r="B10" s="18" t="s">
        <v>206</v>
      </c>
      <c r="C10" s="17">
        <v>0.72423124207678802</v>
      </c>
      <c r="D10" s="17">
        <v>0.65434335829316603</v>
      </c>
      <c r="E10" s="17">
        <v>0.79405027952531604</v>
      </c>
      <c r="F10" s="17"/>
      <c r="G10" s="17">
        <v>0.62612585605859705</v>
      </c>
      <c r="H10" s="17">
        <v>0.73111974434865001</v>
      </c>
      <c r="I10" s="17">
        <v>0.73901015052637897</v>
      </c>
      <c r="J10" s="17">
        <v>0.76032067696683103</v>
      </c>
      <c r="K10" s="17"/>
      <c r="L10" s="17">
        <v>0.67366154809285295</v>
      </c>
      <c r="M10" s="17">
        <v>0.73166492488625701</v>
      </c>
      <c r="N10" s="17">
        <v>0.70965599995985895</v>
      </c>
      <c r="O10" s="17">
        <v>0.78683861948879597</v>
      </c>
      <c r="P10" s="17"/>
      <c r="Q10" s="17">
        <v>0.67659686550827802</v>
      </c>
      <c r="R10" s="17">
        <v>0.70890365255563403</v>
      </c>
      <c r="S10" s="17">
        <v>0.81040786642625096</v>
      </c>
      <c r="T10" s="17">
        <v>0.774375274156336</v>
      </c>
      <c r="U10" s="17">
        <v>0.81101923737067905</v>
      </c>
      <c r="V10" s="17">
        <v>0.65325572489221595</v>
      </c>
      <c r="W10" s="17">
        <v>0.72300010469393705</v>
      </c>
      <c r="X10" s="17">
        <v>0.68596852672099595</v>
      </c>
      <c r="Y10" s="17">
        <v>0.71878223244365502</v>
      </c>
      <c r="Z10" s="17"/>
      <c r="AA10" s="17">
        <v>0.72937658205872302</v>
      </c>
      <c r="AB10" s="17">
        <v>0.76292364148899505</v>
      </c>
      <c r="AC10" s="17">
        <v>0.71810569997102303</v>
      </c>
      <c r="AD10" s="17">
        <v>0.58509511088800603</v>
      </c>
      <c r="AE10" s="17">
        <v>0.77100495053955798</v>
      </c>
      <c r="AF10" s="17"/>
      <c r="AG10" s="17">
        <v>0.711406811925686</v>
      </c>
      <c r="AH10" s="17">
        <v>0.73824994914444197</v>
      </c>
      <c r="AI10" s="17"/>
      <c r="AJ10" s="17">
        <v>0.74074138494814501</v>
      </c>
      <c r="AK10" s="17">
        <v>0.69793229891954001</v>
      </c>
      <c r="AL10" s="17">
        <v>0.736118190238639</v>
      </c>
      <c r="AM10" s="17">
        <v>0.72655849653245497</v>
      </c>
      <c r="AN10" s="17"/>
      <c r="AO10" s="17">
        <v>0.75805087581138397</v>
      </c>
      <c r="AP10" s="17">
        <v>0.74937984621265696</v>
      </c>
      <c r="AQ10" s="17">
        <v>0.6982542465921</v>
      </c>
      <c r="AR10" s="17"/>
      <c r="AS10" s="17">
        <v>0.74365834793762198</v>
      </c>
      <c r="AT10" s="17">
        <v>0.70571575457555802</v>
      </c>
      <c r="AU10" s="17">
        <v>0.71357610314356801</v>
      </c>
      <c r="AV10" s="17">
        <v>0.72058892322281698</v>
      </c>
      <c r="AW10" s="17">
        <v>0.74571203686333598</v>
      </c>
      <c r="AX10" s="17"/>
      <c r="AY10" s="17">
        <v>0.70736300571732802</v>
      </c>
      <c r="AZ10" s="17">
        <v>0.71850346066060999</v>
      </c>
      <c r="BA10" s="17">
        <v>0.69746113782477603</v>
      </c>
    </row>
    <row r="11" spans="2:53" x14ac:dyDescent="0.35">
      <c r="B11" s="18" t="s">
        <v>207</v>
      </c>
      <c r="C11" s="17">
        <v>0.70828276876087903</v>
      </c>
      <c r="D11" s="17">
        <v>0.70313740753826004</v>
      </c>
      <c r="E11" s="17">
        <v>0.713423061304298</v>
      </c>
      <c r="F11" s="17"/>
      <c r="G11" s="17">
        <v>0.71498823437769399</v>
      </c>
      <c r="H11" s="17">
        <v>0.69715529754633199</v>
      </c>
      <c r="I11" s="17">
        <v>0.71519681080166997</v>
      </c>
      <c r="J11" s="17">
        <v>0.72575792833068997</v>
      </c>
      <c r="K11" s="17"/>
      <c r="L11" s="17">
        <v>0.73835864358070202</v>
      </c>
      <c r="M11" s="17">
        <v>0.70682199039159199</v>
      </c>
      <c r="N11" s="17">
        <v>0.68395273119353694</v>
      </c>
      <c r="O11" s="17">
        <v>0.69756359759383302</v>
      </c>
      <c r="P11" s="17"/>
      <c r="Q11" s="17">
        <v>0.70572928699461002</v>
      </c>
      <c r="R11" s="17">
        <v>0.73781889825955504</v>
      </c>
      <c r="S11" s="17">
        <v>0.72914951152167695</v>
      </c>
      <c r="T11" s="17">
        <v>0.74335527308205196</v>
      </c>
      <c r="U11" s="17">
        <v>0.70205975526405695</v>
      </c>
      <c r="V11" s="17">
        <v>0.62535931949478896</v>
      </c>
      <c r="W11" s="17">
        <v>0.65783208279416205</v>
      </c>
      <c r="X11" s="17">
        <v>0.77106161226686298</v>
      </c>
      <c r="Y11" s="17">
        <v>0.71845098116019801</v>
      </c>
      <c r="Z11" s="17"/>
      <c r="AA11" s="17">
        <v>0.67285018634146199</v>
      </c>
      <c r="AB11" s="17">
        <v>0.68797943385950899</v>
      </c>
      <c r="AC11" s="17">
        <v>0.75578184564344697</v>
      </c>
      <c r="AD11" s="17">
        <v>0.72042770310645698</v>
      </c>
      <c r="AE11" s="17">
        <v>0.75345893205363001</v>
      </c>
      <c r="AF11" s="17"/>
      <c r="AG11" s="17">
        <v>0.69543065797904402</v>
      </c>
      <c r="AH11" s="17">
        <v>0.72233173422201402</v>
      </c>
      <c r="AI11" s="17"/>
      <c r="AJ11" s="17">
        <v>0.751625007405472</v>
      </c>
      <c r="AK11" s="17">
        <v>0.67827820695500096</v>
      </c>
      <c r="AL11" s="17">
        <v>0.69364693951670298</v>
      </c>
      <c r="AM11" s="17">
        <v>0.71470057266458598</v>
      </c>
      <c r="AN11" s="17"/>
      <c r="AO11" s="17">
        <v>0.73083656306800004</v>
      </c>
      <c r="AP11" s="17">
        <v>0.71356886597717195</v>
      </c>
      <c r="AQ11" s="17">
        <v>0.69016993775198499</v>
      </c>
      <c r="AR11" s="17"/>
      <c r="AS11" s="17">
        <v>0.70679492367210595</v>
      </c>
      <c r="AT11" s="17">
        <v>0.68144673676549405</v>
      </c>
      <c r="AU11" s="17">
        <v>0.79699759761364997</v>
      </c>
      <c r="AV11" s="17">
        <v>0.84508731688488503</v>
      </c>
      <c r="AW11" s="17">
        <v>0.71635662283337198</v>
      </c>
      <c r="AX11" s="17"/>
      <c r="AY11" s="17">
        <v>0.68775187029905205</v>
      </c>
      <c r="AZ11" s="17">
        <v>0.71407349301408496</v>
      </c>
      <c r="BA11" s="17">
        <v>0.74692114361030104</v>
      </c>
    </row>
    <row r="12" spans="2:53" ht="43.5" x14ac:dyDescent="0.35">
      <c r="B12" s="18" t="s">
        <v>208</v>
      </c>
      <c r="C12" s="17">
        <v>0.66788723272920503</v>
      </c>
      <c r="D12" s="17">
        <v>0.66246934054218798</v>
      </c>
      <c r="E12" s="17">
        <v>0.673299787767623</v>
      </c>
      <c r="F12" s="17"/>
      <c r="G12" s="17">
        <v>0.59098946250697104</v>
      </c>
      <c r="H12" s="17">
        <v>0.63117469806277304</v>
      </c>
      <c r="I12" s="17">
        <v>0.71912845285373195</v>
      </c>
      <c r="J12" s="17">
        <v>0.74904812929381503</v>
      </c>
      <c r="K12" s="17"/>
      <c r="L12" s="17">
        <v>0.760091895667387</v>
      </c>
      <c r="M12" s="17">
        <v>0.67668805081689998</v>
      </c>
      <c r="N12" s="17">
        <v>0.589142782185892</v>
      </c>
      <c r="O12" s="17">
        <v>0.62712001135379702</v>
      </c>
      <c r="P12" s="17"/>
      <c r="Q12" s="17">
        <v>0.67698649352538398</v>
      </c>
      <c r="R12" s="17">
        <v>0.69815476307790603</v>
      </c>
      <c r="S12" s="17">
        <v>0.71824864707900304</v>
      </c>
      <c r="T12" s="17">
        <v>0.60381108473963996</v>
      </c>
      <c r="U12" s="17">
        <v>0.652913212887414</v>
      </c>
      <c r="V12" s="17">
        <v>0.62487576452925198</v>
      </c>
      <c r="W12" s="17">
        <v>0.64395876857470902</v>
      </c>
      <c r="X12" s="17">
        <v>0.60371828961720297</v>
      </c>
      <c r="Y12" s="17">
        <v>0.72557228173880595</v>
      </c>
      <c r="Z12" s="17"/>
      <c r="AA12" s="17">
        <v>0.58873028025351604</v>
      </c>
      <c r="AB12" s="17">
        <v>0.61483900902520205</v>
      </c>
      <c r="AC12" s="17">
        <v>0.75227412059920995</v>
      </c>
      <c r="AD12" s="17">
        <v>0.72065938283013198</v>
      </c>
      <c r="AE12" s="17">
        <v>0.81240024900050201</v>
      </c>
      <c r="AF12" s="17"/>
      <c r="AG12" s="17">
        <v>0.68005065493374695</v>
      </c>
      <c r="AH12" s="17">
        <v>0.65459109006894001</v>
      </c>
      <c r="AI12" s="17"/>
      <c r="AJ12" s="17">
        <v>0.66847685630488896</v>
      </c>
      <c r="AK12" s="17">
        <v>0.65000554420790302</v>
      </c>
      <c r="AL12" s="17">
        <v>0.65733874577809803</v>
      </c>
      <c r="AM12" s="17">
        <v>0.69560464292745605</v>
      </c>
      <c r="AN12" s="17"/>
      <c r="AO12" s="17">
        <v>0.66632046670484901</v>
      </c>
      <c r="AP12" s="17">
        <v>0.62124208401269199</v>
      </c>
      <c r="AQ12" s="17">
        <v>0.68754664530780596</v>
      </c>
      <c r="AR12" s="17"/>
      <c r="AS12" s="17">
        <v>0.67046822132884998</v>
      </c>
      <c r="AT12" s="17">
        <v>0.65028658014107898</v>
      </c>
      <c r="AU12" s="17">
        <v>0.85140751620711497</v>
      </c>
      <c r="AV12" s="17">
        <v>0.64062744651136305</v>
      </c>
      <c r="AW12" s="17">
        <v>0.62158155676458304</v>
      </c>
      <c r="AX12" s="17"/>
      <c r="AY12" s="17">
        <v>0.67077842395484399</v>
      </c>
      <c r="AZ12" s="17">
        <v>0.666095325206008</v>
      </c>
      <c r="BA12" s="17">
        <v>0.74716155005386797</v>
      </c>
    </row>
    <row r="13" spans="2:53" x14ac:dyDescent="0.35">
      <c r="B13" s="18" t="s">
        <v>209</v>
      </c>
      <c r="C13" s="17">
        <v>0.643226264126041</v>
      </c>
      <c r="D13" s="17">
        <v>0.60196780375278902</v>
      </c>
      <c r="E13" s="17">
        <v>0.68444408091939601</v>
      </c>
      <c r="F13" s="17"/>
      <c r="G13" s="17">
        <v>0.64431626866268099</v>
      </c>
      <c r="H13" s="17">
        <v>0.65756075386535395</v>
      </c>
      <c r="I13" s="17">
        <v>0.65519017350211095</v>
      </c>
      <c r="J13" s="17">
        <v>0.54485560669905397</v>
      </c>
      <c r="K13" s="17"/>
      <c r="L13" s="17">
        <v>0.71581790509340903</v>
      </c>
      <c r="M13" s="17">
        <v>0.65250802965935994</v>
      </c>
      <c r="N13" s="17">
        <v>0.559912739532482</v>
      </c>
      <c r="O13" s="17">
        <v>0.62706306242546705</v>
      </c>
      <c r="P13" s="17"/>
      <c r="Q13" s="17">
        <v>0.65369627132811203</v>
      </c>
      <c r="R13" s="17">
        <v>0.64686770801421301</v>
      </c>
      <c r="S13" s="17">
        <v>0.72509297545940199</v>
      </c>
      <c r="T13" s="17">
        <v>0.62922307774160102</v>
      </c>
      <c r="U13" s="17">
        <v>0.72368379432150998</v>
      </c>
      <c r="V13" s="17">
        <v>0.57426013400368003</v>
      </c>
      <c r="W13" s="17">
        <v>0.61281216183806397</v>
      </c>
      <c r="X13" s="17">
        <v>0.67368872303943605</v>
      </c>
      <c r="Y13" s="17">
        <v>0.59338628872671395</v>
      </c>
      <c r="Z13" s="17"/>
      <c r="AA13" s="17">
        <v>0.54818933524097302</v>
      </c>
      <c r="AB13" s="17">
        <v>0.597733691681954</v>
      </c>
      <c r="AC13" s="17">
        <v>0.72265960426974596</v>
      </c>
      <c r="AD13" s="17">
        <v>0.70523810026571598</v>
      </c>
      <c r="AE13" s="17">
        <v>0.78189479741352996</v>
      </c>
      <c r="AF13" s="17"/>
      <c r="AG13" s="17">
        <v>0.629785379313343</v>
      </c>
      <c r="AH13" s="17">
        <v>0.65791883328499801</v>
      </c>
      <c r="AI13" s="17"/>
      <c r="AJ13" s="17">
        <v>0.70325580903051199</v>
      </c>
      <c r="AK13" s="17">
        <v>0.59759828183572505</v>
      </c>
      <c r="AL13" s="17">
        <v>0.65906586041672199</v>
      </c>
      <c r="AM13" s="17">
        <v>0.62390124756772103</v>
      </c>
      <c r="AN13" s="17"/>
      <c r="AO13" s="17">
        <v>0.70528195153402395</v>
      </c>
      <c r="AP13" s="17">
        <v>0.61551975431086903</v>
      </c>
      <c r="AQ13" s="17">
        <v>0.62329944122092296</v>
      </c>
      <c r="AR13" s="17"/>
      <c r="AS13" s="17">
        <v>0.65391979680364698</v>
      </c>
      <c r="AT13" s="17">
        <v>0.62570187833135205</v>
      </c>
      <c r="AU13" s="17">
        <v>0.70931013578680502</v>
      </c>
      <c r="AV13" s="17">
        <v>0.66360504868951198</v>
      </c>
      <c r="AW13" s="17">
        <v>0.64178288728240396</v>
      </c>
      <c r="AX13" s="17"/>
      <c r="AY13" s="17">
        <v>0.59866757196095599</v>
      </c>
      <c r="AZ13" s="17">
        <v>0.64177549875743301</v>
      </c>
      <c r="BA13" s="17">
        <v>0.71586614861463904</v>
      </c>
    </row>
    <row r="14" spans="2:53" ht="29" x14ac:dyDescent="0.35">
      <c r="B14" s="18" t="s">
        <v>210</v>
      </c>
      <c r="C14" s="17">
        <v>0.63164289861473399</v>
      </c>
      <c r="D14" s="17">
        <v>0.56363066885160096</v>
      </c>
      <c r="E14" s="17">
        <v>0.69958812974366302</v>
      </c>
      <c r="F14" s="17"/>
      <c r="G14" s="17">
        <v>0.627902984957173</v>
      </c>
      <c r="H14" s="17">
        <v>0.62611341930249398</v>
      </c>
      <c r="I14" s="17">
        <v>0.64568897436721995</v>
      </c>
      <c r="J14" s="17">
        <v>0.61533797485024699</v>
      </c>
      <c r="K14" s="17"/>
      <c r="L14" s="17">
        <v>0.64645384611699797</v>
      </c>
      <c r="M14" s="17">
        <v>0.61323147260640998</v>
      </c>
      <c r="N14" s="17">
        <v>0.61248670835353902</v>
      </c>
      <c r="O14" s="17">
        <v>0.65017897738525499</v>
      </c>
      <c r="P14" s="17"/>
      <c r="Q14" s="17">
        <v>0.62027734547602398</v>
      </c>
      <c r="R14" s="17">
        <v>0.68599563185917101</v>
      </c>
      <c r="S14" s="17">
        <v>0.80195044867771903</v>
      </c>
      <c r="T14" s="17">
        <v>0.62054235784864598</v>
      </c>
      <c r="U14" s="17">
        <v>0.63005014223119304</v>
      </c>
      <c r="V14" s="17">
        <v>0.52131073828045205</v>
      </c>
      <c r="W14" s="17">
        <v>0.56386106480070497</v>
      </c>
      <c r="X14" s="17">
        <v>0.60313215436190304</v>
      </c>
      <c r="Y14" s="17">
        <v>0.62163463719199397</v>
      </c>
      <c r="Z14" s="17"/>
      <c r="AA14" s="17">
        <v>0.62668214469062899</v>
      </c>
      <c r="AB14" s="17">
        <v>0.64404507160649704</v>
      </c>
      <c r="AC14" s="17">
        <v>0.65768486442153096</v>
      </c>
      <c r="AD14" s="17">
        <v>0.54841181754079105</v>
      </c>
      <c r="AE14" s="17">
        <v>0.71668122679812596</v>
      </c>
      <c r="AF14" s="17"/>
      <c r="AG14" s="17">
        <v>0.63086032173342599</v>
      </c>
      <c r="AH14" s="17">
        <v>0.63249835308153701</v>
      </c>
      <c r="AI14" s="17"/>
      <c r="AJ14" s="17">
        <v>0.67515337197463499</v>
      </c>
      <c r="AK14" s="17">
        <v>0.64831953934067499</v>
      </c>
      <c r="AL14" s="17">
        <v>0.61015909080484698</v>
      </c>
      <c r="AM14" s="17">
        <v>0.59512833343028504</v>
      </c>
      <c r="AN14" s="17"/>
      <c r="AO14" s="17">
        <v>0.66993833003322201</v>
      </c>
      <c r="AP14" s="17">
        <v>0.64907093882038003</v>
      </c>
      <c r="AQ14" s="17">
        <v>0.610700476153479</v>
      </c>
      <c r="AR14" s="17"/>
      <c r="AS14" s="17">
        <v>0.64242600976803699</v>
      </c>
      <c r="AT14" s="17">
        <v>0.61537902462985095</v>
      </c>
      <c r="AU14" s="17">
        <v>0.68673079674537696</v>
      </c>
      <c r="AV14" s="17">
        <v>0.72058892322281698</v>
      </c>
      <c r="AW14" s="17">
        <v>0.61412129911146895</v>
      </c>
      <c r="AX14" s="17"/>
      <c r="AY14" s="17">
        <v>0.66709390851653605</v>
      </c>
      <c r="AZ14" s="17">
        <v>0.61074673671860003</v>
      </c>
      <c r="BA14" s="17">
        <v>0.66394869326958605</v>
      </c>
    </row>
    <row r="15" spans="2:53" ht="29" x14ac:dyDescent="0.35">
      <c r="B15" s="18" t="s">
        <v>211</v>
      </c>
      <c r="C15" s="17">
        <v>0.62047445615472896</v>
      </c>
      <c r="D15" s="17">
        <v>0.62706354803999198</v>
      </c>
      <c r="E15" s="17">
        <v>0.61389185516321498</v>
      </c>
      <c r="F15" s="17"/>
      <c r="G15" s="17">
        <v>0.54410142464618205</v>
      </c>
      <c r="H15" s="17">
        <v>0.60853497570317905</v>
      </c>
      <c r="I15" s="17">
        <v>0.65150384423949903</v>
      </c>
      <c r="J15" s="17">
        <v>0.66025068177915403</v>
      </c>
      <c r="K15" s="17"/>
      <c r="L15" s="17">
        <v>0.73309165860826497</v>
      </c>
      <c r="M15" s="17">
        <v>0.64550199876362402</v>
      </c>
      <c r="N15" s="17">
        <v>0.524429245408642</v>
      </c>
      <c r="O15" s="17">
        <v>0.55582091647283705</v>
      </c>
      <c r="P15" s="17"/>
      <c r="Q15" s="17">
        <v>0.67889012500325896</v>
      </c>
      <c r="R15" s="17">
        <v>0.66287096278852398</v>
      </c>
      <c r="S15" s="17">
        <v>0.654650356019158</v>
      </c>
      <c r="T15" s="17">
        <v>0.57273044056755795</v>
      </c>
      <c r="U15" s="17">
        <v>0.56069790423740495</v>
      </c>
      <c r="V15" s="17">
        <v>0.58173767773149898</v>
      </c>
      <c r="W15" s="17">
        <v>0.49973819843348</v>
      </c>
      <c r="X15" s="17">
        <v>0.63884626938966604</v>
      </c>
      <c r="Y15" s="17">
        <v>0.66144401945587505</v>
      </c>
      <c r="Z15" s="17"/>
      <c r="AA15" s="17">
        <v>0.527671066936517</v>
      </c>
      <c r="AB15" s="17">
        <v>0.58449535781773199</v>
      </c>
      <c r="AC15" s="17">
        <v>0.68051116627430397</v>
      </c>
      <c r="AD15" s="17">
        <v>0.73140238912982503</v>
      </c>
      <c r="AE15" s="17">
        <v>0.74521450901531205</v>
      </c>
      <c r="AF15" s="17"/>
      <c r="AG15" s="17">
        <v>0.64115422969950597</v>
      </c>
      <c r="AH15" s="17">
        <v>0.59786887570133895</v>
      </c>
      <c r="AI15" s="17"/>
      <c r="AJ15" s="17">
        <v>0.61393116606209397</v>
      </c>
      <c r="AK15" s="17">
        <v>0.61588585287459696</v>
      </c>
      <c r="AL15" s="17">
        <v>0.62078440845627103</v>
      </c>
      <c r="AM15" s="17">
        <v>0.63077464509180603</v>
      </c>
      <c r="AN15" s="17"/>
      <c r="AO15" s="17">
        <v>0.620151915899807</v>
      </c>
      <c r="AP15" s="17">
        <v>0.63026286775726204</v>
      </c>
      <c r="AQ15" s="17">
        <v>0.61771152453414302</v>
      </c>
      <c r="AR15" s="17"/>
      <c r="AS15" s="17">
        <v>0.62944707662241295</v>
      </c>
      <c r="AT15" s="17">
        <v>0.62348204139153796</v>
      </c>
      <c r="AU15" s="17">
        <v>0.70874002072759001</v>
      </c>
      <c r="AV15" s="17">
        <v>0.64677882129485997</v>
      </c>
      <c r="AW15" s="17">
        <v>0.59822210337512804</v>
      </c>
      <c r="AX15" s="17"/>
      <c r="AY15" s="17">
        <v>0.65691325528657896</v>
      </c>
      <c r="AZ15" s="17">
        <v>0.61886441812078796</v>
      </c>
      <c r="BA15" s="17">
        <v>0.62112127103546</v>
      </c>
    </row>
    <row r="16" spans="2:53" ht="29" x14ac:dyDescent="0.35">
      <c r="B16" s="18" t="s">
        <v>212</v>
      </c>
      <c r="C16" s="17">
        <v>0.60525984455333903</v>
      </c>
      <c r="D16" s="17">
        <v>0.50543194050818896</v>
      </c>
      <c r="E16" s="17">
        <v>0.70498940844334901</v>
      </c>
      <c r="F16" s="17"/>
      <c r="G16" s="17">
        <v>0.61093875450588397</v>
      </c>
      <c r="H16" s="17">
        <v>0.60991580373228305</v>
      </c>
      <c r="I16" s="17">
        <v>0.61822842159366997</v>
      </c>
      <c r="J16" s="17">
        <v>0.53906250101888598</v>
      </c>
      <c r="K16" s="17"/>
      <c r="L16" s="17">
        <v>0.57593716234330805</v>
      </c>
      <c r="M16" s="17">
        <v>0.57843279525642199</v>
      </c>
      <c r="N16" s="17">
        <v>0.61185482511428602</v>
      </c>
      <c r="O16" s="17">
        <v>0.65744592909354604</v>
      </c>
      <c r="P16" s="17"/>
      <c r="Q16" s="17">
        <v>0.54417544399142004</v>
      </c>
      <c r="R16" s="17">
        <v>0.59348582325432797</v>
      </c>
      <c r="S16" s="17">
        <v>0.68341527825820603</v>
      </c>
      <c r="T16" s="17">
        <v>0.64105879375396402</v>
      </c>
      <c r="U16" s="17">
        <v>0.63912103296788203</v>
      </c>
      <c r="V16" s="17">
        <v>0.49059871204814798</v>
      </c>
      <c r="W16" s="17">
        <v>0.59917773690571197</v>
      </c>
      <c r="X16" s="17">
        <v>0.63048457282835801</v>
      </c>
      <c r="Y16" s="17">
        <v>0.68194207611034996</v>
      </c>
      <c r="Z16" s="17"/>
      <c r="AA16" s="17">
        <v>0.613269763966933</v>
      </c>
      <c r="AB16" s="17">
        <v>0.62776148432595902</v>
      </c>
      <c r="AC16" s="17">
        <v>0.598947865462931</v>
      </c>
      <c r="AD16" s="17">
        <v>0.52652258722064904</v>
      </c>
      <c r="AE16" s="17">
        <v>0.56038641866875305</v>
      </c>
      <c r="AF16" s="17"/>
      <c r="AG16" s="17">
        <v>0.59905401340939202</v>
      </c>
      <c r="AH16" s="17">
        <v>0.61204359462201896</v>
      </c>
      <c r="AI16" s="17"/>
      <c r="AJ16" s="17">
        <v>0.66927450505570196</v>
      </c>
      <c r="AK16" s="17">
        <v>0.61712132718575197</v>
      </c>
      <c r="AL16" s="17">
        <v>0.556150897899228</v>
      </c>
      <c r="AM16" s="17">
        <v>0.58056886748480196</v>
      </c>
      <c r="AN16" s="17"/>
      <c r="AO16" s="17">
        <v>0.73395675386437298</v>
      </c>
      <c r="AP16" s="17">
        <v>0.60052836658370201</v>
      </c>
      <c r="AQ16" s="17">
        <v>0.54582522753469898</v>
      </c>
      <c r="AR16" s="17"/>
      <c r="AS16" s="17">
        <v>0.54811189017264195</v>
      </c>
      <c r="AT16" s="17">
        <v>0.62124517676341795</v>
      </c>
      <c r="AU16" s="17">
        <v>0.68172444118965403</v>
      </c>
      <c r="AV16" s="17">
        <v>0.61766710451754903</v>
      </c>
      <c r="AW16" s="17">
        <v>0.60154909309620896</v>
      </c>
      <c r="AX16" s="17"/>
      <c r="AY16" s="17">
        <v>0.52452720632314598</v>
      </c>
      <c r="AZ16" s="17">
        <v>0.61408646196818395</v>
      </c>
      <c r="BA16" s="17">
        <v>0.61829777215369597</v>
      </c>
    </row>
    <row r="17" spans="2:53" ht="29" x14ac:dyDescent="0.35">
      <c r="B17" s="18" t="s">
        <v>213</v>
      </c>
      <c r="C17" s="17">
        <v>0.59865306565240695</v>
      </c>
      <c r="D17" s="17">
        <v>0.52699120886481898</v>
      </c>
      <c r="E17" s="17">
        <v>0.67024432856965799</v>
      </c>
      <c r="F17" s="17"/>
      <c r="G17" s="17">
        <v>0.59884479314578998</v>
      </c>
      <c r="H17" s="17">
        <v>0.63250877282579399</v>
      </c>
      <c r="I17" s="17">
        <v>0.60704651774541196</v>
      </c>
      <c r="J17" s="17">
        <v>0.43074750799730599</v>
      </c>
      <c r="K17" s="17"/>
      <c r="L17" s="17">
        <v>0.57470616738269797</v>
      </c>
      <c r="M17" s="17">
        <v>0.537601980960837</v>
      </c>
      <c r="N17" s="17">
        <v>0.63190766232307405</v>
      </c>
      <c r="O17" s="17">
        <v>0.65713941105534801</v>
      </c>
      <c r="P17" s="17"/>
      <c r="Q17" s="17">
        <v>0.612772260104825</v>
      </c>
      <c r="R17" s="17">
        <v>0.58821787097869904</v>
      </c>
      <c r="S17" s="17">
        <v>0.66199730394708101</v>
      </c>
      <c r="T17" s="17">
        <v>0.590938289882041</v>
      </c>
      <c r="U17" s="17">
        <v>0.62380824003439195</v>
      </c>
      <c r="V17" s="17">
        <v>0.55694306145113104</v>
      </c>
      <c r="W17" s="17">
        <v>0.61304939329664498</v>
      </c>
      <c r="X17" s="17">
        <v>0.58325652792132998</v>
      </c>
      <c r="Y17" s="17">
        <v>0.56700351766972601</v>
      </c>
      <c r="Z17" s="17"/>
      <c r="AA17" s="17">
        <v>0.588306687876753</v>
      </c>
      <c r="AB17" s="17">
        <v>0.60096858706566703</v>
      </c>
      <c r="AC17" s="17">
        <v>0.61123635293164802</v>
      </c>
      <c r="AD17" s="17">
        <v>0.57389479967855594</v>
      </c>
      <c r="AE17" s="17">
        <v>0.70959350330655602</v>
      </c>
      <c r="AF17" s="17"/>
      <c r="AG17" s="17">
        <v>0.58952784038458805</v>
      </c>
      <c r="AH17" s="17">
        <v>0.608628078845871</v>
      </c>
      <c r="AI17" s="17"/>
      <c r="AJ17" s="17">
        <v>0.63664357297086704</v>
      </c>
      <c r="AK17" s="17">
        <v>0.621774161185914</v>
      </c>
      <c r="AL17" s="17">
        <v>0.57894763170533103</v>
      </c>
      <c r="AM17" s="17">
        <v>0.55864785514252102</v>
      </c>
      <c r="AN17" s="17"/>
      <c r="AO17" s="17">
        <v>0.67509241345618398</v>
      </c>
      <c r="AP17" s="17">
        <v>0.66635706739547895</v>
      </c>
      <c r="AQ17" s="17">
        <v>0.53485430939100898</v>
      </c>
      <c r="AR17" s="17"/>
      <c r="AS17" s="17">
        <v>0.59153666737282296</v>
      </c>
      <c r="AT17" s="17">
        <v>0.60729785035071504</v>
      </c>
      <c r="AU17" s="17">
        <v>0.57790714759109896</v>
      </c>
      <c r="AV17" s="17">
        <v>0.64682010416045399</v>
      </c>
      <c r="AW17" s="17">
        <v>0.63269730939393498</v>
      </c>
      <c r="AX17" s="17"/>
      <c r="AY17" s="17">
        <v>0.57924254700032096</v>
      </c>
      <c r="AZ17" s="17">
        <v>0.61241113101908295</v>
      </c>
      <c r="BA17" s="17">
        <v>0.57232396010713704</v>
      </c>
    </row>
    <row r="18" spans="2:53" ht="43.5" x14ac:dyDescent="0.35">
      <c r="B18" s="18" t="s">
        <v>214</v>
      </c>
      <c r="C18" s="17">
        <v>0.57639830368187295</v>
      </c>
      <c r="D18" s="17">
        <v>0.54186437158955003</v>
      </c>
      <c r="E18" s="17">
        <v>0.61089821650601495</v>
      </c>
      <c r="F18" s="17"/>
      <c r="G18" s="17">
        <v>0.48833869988246498</v>
      </c>
      <c r="H18" s="17">
        <v>0.59807016547193903</v>
      </c>
      <c r="I18" s="17">
        <v>0.61669180284720004</v>
      </c>
      <c r="J18" s="17">
        <v>0.460004500335572</v>
      </c>
      <c r="K18" s="17"/>
      <c r="L18" s="17">
        <v>0.58447346807515099</v>
      </c>
      <c r="M18" s="17">
        <v>0.49881796936631301</v>
      </c>
      <c r="N18" s="17">
        <v>0.58921512547033295</v>
      </c>
      <c r="O18" s="17">
        <v>0.63538746386619704</v>
      </c>
      <c r="P18" s="17"/>
      <c r="Q18" s="17">
        <v>0.52289213952996505</v>
      </c>
      <c r="R18" s="17">
        <v>0.55800059772710098</v>
      </c>
      <c r="S18" s="17">
        <v>0.68524201056912704</v>
      </c>
      <c r="T18" s="17">
        <v>0.56810862090646497</v>
      </c>
      <c r="U18" s="17">
        <v>0.63815024268693099</v>
      </c>
      <c r="V18" s="17">
        <v>0.51690388298225398</v>
      </c>
      <c r="W18" s="17">
        <v>0.70610959714842203</v>
      </c>
      <c r="X18" s="17">
        <v>0.52992703346366499</v>
      </c>
      <c r="Y18" s="17">
        <v>0.529311014757603</v>
      </c>
      <c r="Z18" s="17"/>
      <c r="AA18" s="17">
        <v>0.59335310425572696</v>
      </c>
      <c r="AB18" s="17">
        <v>0.575821622616291</v>
      </c>
      <c r="AC18" s="17">
        <v>0.55754307776352297</v>
      </c>
      <c r="AD18" s="17">
        <v>0.54251513165885301</v>
      </c>
      <c r="AE18" s="17">
        <v>0.61545450455463802</v>
      </c>
      <c r="AF18" s="17"/>
      <c r="AG18" s="17">
        <v>0.59642484385196604</v>
      </c>
      <c r="AH18" s="17">
        <v>0.55450678905586104</v>
      </c>
      <c r="AI18" s="17"/>
      <c r="AJ18" s="17">
        <v>0.56048602936455305</v>
      </c>
      <c r="AK18" s="17">
        <v>0.60287936018157695</v>
      </c>
      <c r="AL18" s="17">
        <v>0.60711597440296905</v>
      </c>
      <c r="AM18" s="17">
        <v>0.53502894468230699</v>
      </c>
      <c r="AN18" s="17"/>
      <c r="AO18" s="17">
        <v>0.56310913503245896</v>
      </c>
      <c r="AP18" s="17">
        <v>0.62518347413314901</v>
      </c>
      <c r="AQ18" s="17">
        <v>0.55987948821719702</v>
      </c>
      <c r="AR18" s="17"/>
      <c r="AS18" s="17">
        <v>0.59015022084750601</v>
      </c>
      <c r="AT18" s="17">
        <v>0.56913391525729695</v>
      </c>
      <c r="AU18" s="17">
        <v>0.64160151415602495</v>
      </c>
      <c r="AV18" s="17">
        <v>0.76786447380406497</v>
      </c>
      <c r="AW18" s="17">
        <v>0.53786157351439101</v>
      </c>
      <c r="AX18" s="17"/>
      <c r="AY18" s="17">
        <v>0.530018698967895</v>
      </c>
      <c r="AZ18" s="17">
        <v>0.59952269577787698</v>
      </c>
      <c r="BA18" s="17">
        <v>0.57134213572609904</v>
      </c>
    </row>
    <row r="19" spans="2:53" x14ac:dyDescent="0.35">
      <c r="B19" s="18" t="s">
        <v>215</v>
      </c>
      <c r="C19" s="17">
        <v>0.54724950609837997</v>
      </c>
      <c r="D19" s="17">
        <v>0.50951291910756402</v>
      </c>
      <c r="E19" s="17">
        <v>0.58494891889571998</v>
      </c>
      <c r="F19" s="17"/>
      <c r="G19" s="17">
        <v>0.58251349311149203</v>
      </c>
      <c r="H19" s="17">
        <v>0.54272046609791702</v>
      </c>
      <c r="I19" s="17">
        <v>0.58781682476830199</v>
      </c>
      <c r="J19" s="17">
        <v>0.40026373074959098</v>
      </c>
      <c r="K19" s="17"/>
      <c r="L19" s="17">
        <v>0.62581389900284801</v>
      </c>
      <c r="M19" s="17">
        <v>0.55718156991507695</v>
      </c>
      <c r="N19" s="17">
        <v>0.47500974238453803</v>
      </c>
      <c r="O19" s="17">
        <v>0.51783060548476201</v>
      </c>
      <c r="P19" s="17"/>
      <c r="Q19" s="17">
        <v>0.53130870250038198</v>
      </c>
      <c r="R19" s="17">
        <v>0.570268960296057</v>
      </c>
      <c r="S19" s="17">
        <v>0.61640565042378204</v>
      </c>
      <c r="T19" s="17">
        <v>0.60320160887316898</v>
      </c>
      <c r="U19" s="17">
        <v>0.58043868071847904</v>
      </c>
      <c r="V19" s="17">
        <v>0.47047617399097502</v>
      </c>
      <c r="W19" s="17">
        <v>0.488137152937268</v>
      </c>
      <c r="X19" s="17">
        <v>0.60091987248822798</v>
      </c>
      <c r="Y19" s="17">
        <v>0.50873604412274998</v>
      </c>
      <c r="Z19" s="17"/>
      <c r="AA19" s="17">
        <v>0.470013179712576</v>
      </c>
      <c r="AB19" s="17">
        <v>0.52119042618908495</v>
      </c>
      <c r="AC19" s="17">
        <v>0.64239775920782405</v>
      </c>
      <c r="AD19" s="17">
        <v>0.572808404408231</v>
      </c>
      <c r="AE19" s="17">
        <v>0.59403105593785799</v>
      </c>
      <c r="AF19" s="17"/>
      <c r="AG19" s="17">
        <v>0.55845443098810599</v>
      </c>
      <c r="AH19" s="17">
        <v>0.53500112095429397</v>
      </c>
      <c r="AI19" s="17"/>
      <c r="AJ19" s="17">
        <v>0.64446713325141003</v>
      </c>
      <c r="AK19" s="17">
        <v>0.56004630962578505</v>
      </c>
      <c r="AL19" s="17">
        <v>0.52509233554526102</v>
      </c>
      <c r="AM19" s="17">
        <v>0.46806522368650599</v>
      </c>
      <c r="AN19" s="17"/>
      <c r="AO19" s="17">
        <v>0.58711059461929904</v>
      </c>
      <c r="AP19" s="17">
        <v>0.53516004513897197</v>
      </c>
      <c r="AQ19" s="17">
        <v>0.53074537742601002</v>
      </c>
      <c r="AR19" s="17"/>
      <c r="AS19" s="17">
        <v>0.53888623372201405</v>
      </c>
      <c r="AT19" s="17">
        <v>0.57423389951341797</v>
      </c>
      <c r="AU19" s="17">
        <v>0.61482965327462702</v>
      </c>
      <c r="AV19" s="17">
        <v>0.56681734458340605</v>
      </c>
      <c r="AW19" s="17">
        <v>0.49356479579420498</v>
      </c>
      <c r="AX19" s="17"/>
      <c r="AY19" s="17">
        <v>0.51111455684621199</v>
      </c>
      <c r="AZ19" s="17">
        <v>0.57338618201834601</v>
      </c>
      <c r="BA19" s="17">
        <v>0.53131556769379995</v>
      </c>
    </row>
    <row r="20" spans="2:53" x14ac:dyDescent="0.35">
      <c r="B20" s="18" t="s">
        <v>216</v>
      </c>
      <c r="C20" s="17">
        <v>0.44614133762939501</v>
      </c>
      <c r="D20" s="17">
        <v>0.48673900178815399</v>
      </c>
      <c r="E20" s="17">
        <v>0.40558366610225399</v>
      </c>
      <c r="F20" s="17"/>
      <c r="G20" s="17">
        <v>0.36976365476742901</v>
      </c>
      <c r="H20" s="17">
        <v>0.398556397213498</v>
      </c>
      <c r="I20" s="17">
        <v>0.50426023843757195</v>
      </c>
      <c r="J20" s="17">
        <v>0.55081158105707595</v>
      </c>
      <c r="K20" s="17"/>
      <c r="L20" s="17">
        <v>0.52111342637068703</v>
      </c>
      <c r="M20" s="17">
        <v>0.48980363826225698</v>
      </c>
      <c r="N20" s="17">
        <v>0.35824721328725301</v>
      </c>
      <c r="O20" s="17">
        <v>0.39889408390222603</v>
      </c>
      <c r="P20" s="17"/>
      <c r="Q20" s="17">
        <v>0.46583447744265699</v>
      </c>
      <c r="R20" s="17">
        <v>0.475304054083725</v>
      </c>
      <c r="S20" s="17">
        <v>0.522994129868528</v>
      </c>
      <c r="T20" s="17">
        <v>0.41321660541510502</v>
      </c>
      <c r="U20" s="17">
        <v>0.42063380657377403</v>
      </c>
      <c r="V20" s="17">
        <v>0.43001373068579601</v>
      </c>
      <c r="W20" s="17">
        <v>0.38491108241069899</v>
      </c>
      <c r="X20" s="17">
        <v>0.46742705204176999</v>
      </c>
      <c r="Y20" s="17">
        <v>0.42400552411507297</v>
      </c>
      <c r="Z20" s="17"/>
      <c r="AA20" s="17">
        <v>0.38960391983966702</v>
      </c>
      <c r="AB20" s="17">
        <v>0.37969379238470202</v>
      </c>
      <c r="AC20" s="17">
        <v>0.53262907355590905</v>
      </c>
      <c r="AD20" s="17">
        <v>0.49614627671711897</v>
      </c>
      <c r="AE20" s="17">
        <v>0.55571369632461398</v>
      </c>
      <c r="AF20" s="17"/>
      <c r="AG20" s="17">
        <v>0.43018618421965199</v>
      </c>
      <c r="AH20" s="17">
        <v>0.46358231701290598</v>
      </c>
      <c r="AI20" s="17"/>
      <c r="AJ20" s="17">
        <v>0.46270327642047798</v>
      </c>
      <c r="AK20" s="17">
        <v>0.45038855210140599</v>
      </c>
      <c r="AL20" s="17">
        <v>0.45451352192198302</v>
      </c>
      <c r="AM20" s="17">
        <v>0.41955771447409501</v>
      </c>
      <c r="AN20" s="17"/>
      <c r="AO20" s="17">
        <v>0.41149923680630002</v>
      </c>
      <c r="AP20" s="17">
        <v>0.42846600035877302</v>
      </c>
      <c r="AQ20" s="17">
        <v>0.47086012008981798</v>
      </c>
      <c r="AR20" s="17"/>
      <c r="AS20" s="17">
        <v>0.50879830036270901</v>
      </c>
      <c r="AT20" s="17">
        <v>0.44451326072306202</v>
      </c>
      <c r="AU20" s="17">
        <v>0.59692220014998099</v>
      </c>
      <c r="AV20" s="17">
        <v>0.385023188266929</v>
      </c>
      <c r="AW20" s="17">
        <v>0.30888996330777402</v>
      </c>
      <c r="AX20" s="17"/>
      <c r="AY20" s="17">
        <v>0.46662603304176398</v>
      </c>
      <c r="AZ20" s="17">
        <v>0.449916961975594</v>
      </c>
      <c r="BA20" s="17">
        <v>0.46636294515579302</v>
      </c>
    </row>
    <row r="21" spans="2:53" x14ac:dyDescent="0.35">
      <c r="B21" s="18" t="s">
        <v>217</v>
      </c>
      <c r="C21" s="17">
        <v>0.40113629828354802</v>
      </c>
      <c r="D21" s="17">
        <v>0.42892171531203099</v>
      </c>
      <c r="E21" s="17">
        <v>0.37337825258222501</v>
      </c>
      <c r="F21" s="17"/>
      <c r="G21" s="17">
        <v>0.40560569734317498</v>
      </c>
      <c r="H21" s="17">
        <v>0.38242767153631702</v>
      </c>
      <c r="I21" s="17">
        <v>0.43941684586212798</v>
      </c>
      <c r="J21" s="17">
        <v>0.35535444221742202</v>
      </c>
      <c r="K21" s="17"/>
      <c r="L21" s="17">
        <v>0.40133814331677298</v>
      </c>
      <c r="M21" s="17">
        <v>0.44234418971988099</v>
      </c>
      <c r="N21" s="17">
        <v>0.37482307646046797</v>
      </c>
      <c r="O21" s="17">
        <v>0.38282227895132298</v>
      </c>
      <c r="P21" s="17"/>
      <c r="Q21" s="17">
        <v>0.46617200468652598</v>
      </c>
      <c r="R21" s="17">
        <v>0.39774682946140599</v>
      </c>
      <c r="S21" s="17">
        <v>0.32272117844273701</v>
      </c>
      <c r="T21" s="17">
        <v>0.41095741999795699</v>
      </c>
      <c r="U21" s="17">
        <v>0.36478893128976603</v>
      </c>
      <c r="V21" s="17">
        <v>0.37894562217260402</v>
      </c>
      <c r="W21" s="17">
        <v>0.35392365525728398</v>
      </c>
      <c r="X21" s="17">
        <v>0.519181953514119</v>
      </c>
      <c r="Y21" s="17">
        <v>0.40016899142422502</v>
      </c>
      <c r="Z21" s="17"/>
      <c r="AA21" s="17">
        <v>0.34688364326258703</v>
      </c>
      <c r="AB21" s="17">
        <v>0.36993900863731799</v>
      </c>
      <c r="AC21" s="17">
        <v>0.43357246357124801</v>
      </c>
      <c r="AD21" s="17">
        <v>0.48710923304876003</v>
      </c>
      <c r="AE21" s="17">
        <v>0.558750458485756</v>
      </c>
      <c r="AF21" s="17"/>
      <c r="AG21" s="17">
        <v>0.39298869467718001</v>
      </c>
      <c r="AH21" s="17">
        <v>0.41004264865664602</v>
      </c>
      <c r="AI21" s="17"/>
      <c r="AJ21" s="17">
        <v>0.481955824991669</v>
      </c>
      <c r="AK21" s="17">
        <v>0.37928985818491301</v>
      </c>
      <c r="AL21" s="17">
        <v>0.35373084943980898</v>
      </c>
      <c r="AM21" s="17">
        <v>0.39544121763986201</v>
      </c>
      <c r="AN21" s="17"/>
      <c r="AO21" s="17">
        <v>0.48737783603540402</v>
      </c>
      <c r="AP21" s="17">
        <v>0.35174522186515</v>
      </c>
      <c r="AQ21" s="17">
        <v>0.37857106974507099</v>
      </c>
      <c r="AR21" s="17"/>
      <c r="AS21" s="17">
        <v>0.383159877403841</v>
      </c>
      <c r="AT21" s="17">
        <v>0.394562311682706</v>
      </c>
      <c r="AU21" s="17">
        <v>0.40261025282806101</v>
      </c>
      <c r="AV21" s="17">
        <v>0.58405708472387796</v>
      </c>
      <c r="AW21" s="17">
        <v>0.45957570766079398</v>
      </c>
      <c r="AX21" s="17"/>
      <c r="AY21" s="17">
        <v>0.40367081496801399</v>
      </c>
      <c r="AZ21" s="17">
        <v>0.403811936277651</v>
      </c>
      <c r="BA21" s="17">
        <v>0.41599515659745401</v>
      </c>
    </row>
    <row r="22" spans="2:53" x14ac:dyDescent="0.35">
      <c r="B22" s="18" t="s">
        <v>92</v>
      </c>
      <c r="C22" s="17">
        <v>5.1087422560676396E-3</v>
      </c>
      <c r="D22" s="17">
        <v>7.8424650526593507E-3</v>
      </c>
      <c r="E22" s="17">
        <v>2.3777124412278799E-3</v>
      </c>
      <c r="F22" s="17"/>
      <c r="G22" s="17">
        <v>7.3071188657721602E-3</v>
      </c>
      <c r="H22" s="17">
        <v>7.5449356679581298E-3</v>
      </c>
      <c r="I22" s="17">
        <v>2.6750527976258302E-3</v>
      </c>
      <c r="J22" s="17">
        <v>0</v>
      </c>
      <c r="K22" s="17"/>
      <c r="L22" s="17">
        <v>3.3682006496174202E-3</v>
      </c>
      <c r="M22" s="17">
        <v>0</v>
      </c>
      <c r="N22" s="17">
        <v>9.6832860028370302E-3</v>
      </c>
      <c r="O22" s="17">
        <v>8.2964556092114394E-3</v>
      </c>
      <c r="P22" s="17"/>
      <c r="Q22" s="17">
        <v>1.4282311261749E-2</v>
      </c>
      <c r="R22" s="17">
        <v>0</v>
      </c>
      <c r="S22" s="17">
        <v>0</v>
      </c>
      <c r="T22" s="17">
        <v>0</v>
      </c>
      <c r="U22" s="17">
        <v>0</v>
      </c>
      <c r="V22" s="17">
        <v>1.6244238820637101E-2</v>
      </c>
      <c r="W22" s="17">
        <v>9.3001428023462701E-3</v>
      </c>
      <c r="X22" s="17">
        <v>0</v>
      </c>
      <c r="Y22" s="17">
        <v>0</v>
      </c>
      <c r="Z22" s="17"/>
      <c r="AA22" s="17">
        <v>0</v>
      </c>
      <c r="AB22" s="17">
        <v>9.2367817595501705E-3</v>
      </c>
      <c r="AC22" s="17">
        <v>7.2978066396189199E-3</v>
      </c>
      <c r="AD22" s="17">
        <v>7.6908504506085704E-3</v>
      </c>
      <c r="AE22" s="17">
        <v>0</v>
      </c>
      <c r="AF22" s="17"/>
      <c r="AG22" s="17">
        <v>4.0750850117508E-3</v>
      </c>
      <c r="AH22" s="17">
        <v>6.2386589810762604E-3</v>
      </c>
      <c r="AI22" s="17"/>
      <c r="AJ22" s="17">
        <v>3.8069754510678001E-3</v>
      </c>
      <c r="AK22" s="17">
        <v>7.7960860065405804E-3</v>
      </c>
      <c r="AL22" s="17">
        <v>3.8677242719079999E-3</v>
      </c>
      <c r="AM22" s="17">
        <v>4.5549840539745902E-3</v>
      </c>
      <c r="AN22" s="17"/>
      <c r="AO22" s="17">
        <v>8.3516757933933695E-3</v>
      </c>
      <c r="AP22" s="17">
        <v>5.5888122879610503E-3</v>
      </c>
      <c r="AQ22" s="17">
        <v>3.4072415038327699E-3</v>
      </c>
      <c r="AR22" s="17"/>
      <c r="AS22" s="17">
        <v>0</v>
      </c>
      <c r="AT22" s="17">
        <v>8.3805079812901105E-3</v>
      </c>
      <c r="AU22" s="17">
        <v>0</v>
      </c>
      <c r="AV22" s="17">
        <v>0</v>
      </c>
      <c r="AW22" s="17">
        <v>0</v>
      </c>
      <c r="AX22" s="17"/>
      <c r="AY22" s="17">
        <v>0</v>
      </c>
      <c r="AZ22" s="17">
        <v>3.6764776494193998E-3</v>
      </c>
      <c r="BA22" s="17">
        <v>0</v>
      </c>
    </row>
    <row r="23" spans="2:53" x14ac:dyDescent="0.35">
      <c r="B23" s="18" t="s">
        <v>82</v>
      </c>
      <c r="C23" s="19">
        <v>1.01085432506119E-3</v>
      </c>
      <c r="D23" s="19">
        <v>0</v>
      </c>
      <c r="E23" s="19">
        <v>2.0207128606975502E-3</v>
      </c>
      <c r="F23" s="19"/>
      <c r="G23" s="19">
        <v>0</v>
      </c>
      <c r="H23" s="19">
        <v>2.2767872787561199E-3</v>
      </c>
      <c r="I23" s="19">
        <v>0</v>
      </c>
      <c r="J23" s="19">
        <v>0</v>
      </c>
      <c r="K23" s="19"/>
      <c r="L23" s="19">
        <v>3.7476488125416699E-3</v>
      </c>
      <c r="M23" s="19">
        <v>0</v>
      </c>
      <c r="N23" s="19">
        <v>0</v>
      </c>
      <c r="O23" s="19">
        <v>0</v>
      </c>
      <c r="P23" s="19"/>
      <c r="Q23" s="19">
        <v>0</v>
      </c>
      <c r="R23" s="19">
        <v>0</v>
      </c>
      <c r="S23" s="19">
        <v>0</v>
      </c>
      <c r="T23" s="19">
        <v>0</v>
      </c>
      <c r="U23" s="19">
        <v>1.19083319701622E-2</v>
      </c>
      <c r="V23" s="19">
        <v>0</v>
      </c>
      <c r="W23" s="19">
        <v>0</v>
      </c>
      <c r="X23" s="19">
        <v>0</v>
      </c>
      <c r="Y23" s="19">
        <v>0</v>
      </c>
      <c r="Z23" s="19"/>
      <c r="AA23" s="19">
        <v>0</v>
      </c>
      <c r="AB23" s="19">
        <v>3.8245936414903802E-3</v>
      </c>
      <c r="AC23" s="19">
        <v>0</v>
      </c>
      <c r="AD23" s="19">
        <v>0</v>
      </c>
      <c r="AE23" s="19">
        <v>0</v>
      </c>
      <c r="AF23" s="19"/>
      <c r="AG23" s="19">
        <v>0</v>
      </c>
      <c r="AH23" s="19">
        <v>2.1158446056535E-3</v>
      </c>
      <c r="AI23" s="19"/>
      <c r="AJ23" s="19">
        <v>4.3914244584021102E-3</v>
      </c>
      <c r="AK23" s="19">
        <v>0</v>
      </c>
      <c r="AL23" s="19">
        <v>0</v>
      </c>
      <c r="AM23" s="19">
        <v>0</v>
      </c>
      <c r="AN23" s="19"/>
      <c r="AO23" s="19">
        <v>0</v>
      </c>
      <c r="AP23" s="19">
        <v>0</v>
      </c>
      <c r="AQ23" s="19">
        <v>1.95814660282775E-3</v>
      </c>
      <c r="AR23" s="19"/>
      <c r="AS23" s="19">
        <v>3.1686573244014801E-3</v>
      </c>
      <c r="AT23" s="19">
        <v>0</v>
      </c>
      <c r="AU23" s="19">
        <v>0</v>
      </c>
      <c r="AV23" s="19">
        <v>0</v>
      </c>
      <c r="AW23" s="19">
        <v>0</v>
      </c>
      <c r="AX23" s="19"/>
      <c r="AY23" s="19">
        <v>0</v>
      </c>
      <c r="AZ23" s="19">
        <v>0</v>
      </c>
      <c r="BA23" s="19">
        <v>1.1485767604530401E-2</v>
      </c>
    </row>
    <row r="24" spans="2:53" x14ac:dyDescent="0.35">
      <c r="B24" s="16"/>
    </row>
    <row r="25" spans="2:53" x14ac:dyDescent="0.35">
      <c r="B25" t="s">
        <v>85</v>
      </c>
    </row>
    <row r="26" spans="2:53" x14ac:dyDescent="0.35">
      <c r="B26" t="s">
        <v>86</v>
      </c>
    </row>
    <row r="28" spans="2:53" x14ac:dyDescent="0.35">
      <c r="B2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A28"/>
  <sheetViews>
    <sheetView showGridLines="0" topLeftCell="A6" workbookViewId="0">
      <pane xSplit="2" topLeftCell="C1" activePane="topRight" state="frozen"/>
      <selection pane="topRight" activeCell="B10" sqref="B10"/>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995</v>
      </c>
      <c r="D7" s="10">
        <v>484</v>
      </c>
      <c r="E7" s="10">
        <v>511</v>
      </c>
      <c r="F7" s="10"/>
      <c r="G7" s="10">
        <v>121</v>
      </c>
      <c r="H7" s="10">
        <v>446</v>
      </c>
      <c r="I7" s="10">
        <v>323</v>
      </c>
      <c r="J7" s="10">
        <v>105</v>
      </c>
      <c r="K7" s="10"/>
      <c r="L7" s="10">
        <v>265</v>
      </c>
      <c r="M7" s="10">
        <v>240</v>
      </c>
      <c r="N7" s="10">
        <v>227</v>
      </c>
      <c r="O7" s="10">
        <v>262</v>
      </c>
      <c r="P7" s="10"/>
      <c r="Q7" s="10">
        <v>130</v>
      </c>
      <c r="R7" s="10">
        <v>175</v>
      </c>
      <c r="S7" s="10">
        <v>96</v>
      </c>
      <c r="T7" s="10">
        <v>93</v>
      </c>
      <c r="U7" s="10">
        <v>82</v>
      </c>
      <c r="V7" s="10">
        <v>121</v>
      </c>
      <c r="W7" s="10">
        <v>102</v>
      </c>
      <c r="X7" s="10">
        <v>58</v>
      </c>
      <c r="Y7" s="10">
        <v>138</v>
      </c>
      <c r="Z7" s="10"/>
      <c r="AA7" s="10">
        <v>264</v>
      </c>
      <c r="AB7" s="10">
        <v>262</v>
      </c>
      <c r="AC7" s="10">
        <v>239</v>
      </c>
      <c r="AD7" s="10">
        <v>109</v>
      </c>
      <c r="AE7" s="10">
        <v>14</v>
      </c>
      <c r="AF7" s="10"/>
      <c r="AG7" s="10">
        <v>525</v>
      </c>
      <c r="AH7" s="10">
        <v>470</v>
      </c>
      <c r="AI7" s="10"/>
      <c r="AJ7" s="10">
        <v>226</v>
      </c>
      <c r="AK7" s="10">
        <v>271</v>
      </c>
      <c r="AL7" s="10">
        <v>235</v>
      </c>
      <c r="AM7" s="10">
        <v>263</v>
      </c>
      <c r="AN7" s="10"/>
      <c r="AO7" s="10">
        <v>249</v>
      </c>
      <c r="AP7" s="10">
        <v>226</v>
      </c>
      <c r="AQ7" s="10">
        <v>511</v>
      </c>
      <c r="AR7" s="10"/>
      <c r="AS7" s="10">
        <v>318</v>
      </c>
      <c r="AT7" s="10">
        <v>350</v>
      </c>
      <c r="AU7" s="10">
        <v>67</v>
      </c>
      <c r="AV7" s="10">
        <v>12</v>
      </c>
      <c r="AW7" s="10">
        <v>165</v>
      </c>
      <c r="AX7" s="10"/>
      <c r="AY7" s="10">
        <v>188</v>
      </c>
      <c r="AZ7" s="10">
        <v>480</v>
      </c>
      <c r="BA7" s="10">
        <v>86</v>
      </c>
    </row>
    <row r="8" spans="2:53" ht="30" customHeight="1" x14ac:dyDescent="0.35">
      <c r="B8" s="11" t="s">
        <v>20</v>
      </c>
      <c r="C8" s="11">
        <v>995</v>
      </c>
      <c r="D8" s="11">
        <v>496</v>
      </c>
      <c r="E8" s="11">
        <v>499</v>
      </c>
      <c r="F8" s="11"/>
      <c r="G8" s="11">
        <v>119</v>
      </c>
      <c r="H8" s="11">
        <v>440</v>
      </c>
      <c r="I8" s="11">
        <v>329</v>
      </c>
      <c r="J8" s="11">
        <v>106</v>
      </c>
      <c r="K8" s="11"/>
      <c r="L8" s="11">
        <v>268</v>
      </c>
      <c r="M8" s="11">
        <v>260</v>
      </c>
      <c r="N8" s="11">
        <v>218</v>
      </c>
      <c r="O8" s="11">
        <v>248</v>
      </c>
      <c r="P8" s="11"/>
      <c r="Q8" s="11">
        <v>169</v>
      </c>
      <c r="R8" s="11">
        <v>155</v>
      </c>
      <c r="S8" s="11">
        <v>95</v>
      </c>
      <c r="T8" s="11">
        <v>110</v>
      </c>
      <c r="U8" s="11">
        <v>84</v>
      </c>
      <c r="V8" s="11">
        <v>108</v>
      </c>
      <c r="W8" s="11">
        <v>94</v>
      </c>
      <c r="X8" s="11">
        <v>50</v>
      </c>
      <c r="Y8" s="11">
        <v>130</v>
      </c>
      <c r="Z8" s="11"/>
      <c r="AA8" s="11">
        <v>256</v>
      </c>
      <c r="AB8" s="11">
        <v>261</v>
      </c>
      <c r="AC8" s="11">
        <v>243</v>
      </c>
      <c r="AD8" s="11">
        <v>114</v>
      </c>
      <c r="AE8" s="11">
        <v>14</v>
      </c>
      <c r="AF8" s="11"/>
      <c r="AG8" s="11">
        <v>521</v>
      </c>
      <c r="AH8" s="11">
        <v>474</v>
      </c>
      <c r="AI8" s="11"/>
      <c r="AJ8" s="11">
        <v>229</v>
      </c>
      <c r="AK8" s="11">
        <v>272</v>
      </c>
      <c r="AL8" s="11">
        <v>234</v>
      </c>
      <c r="AM8" s="11">
        <v>260</v>
      </c>
      <c r="AN8" s="11"/>
      <c r="AO8" s="11">
        <v>249</v>
      </c>
      <c r="AP8" s="11">
        <v>223</v>
      </c>
      <c r="AQ8" s="11">
        <v>514</v>
      </c>
      <c r="AR8" s="11"/>
      <c r="AS8" s="11">
        <v>318</v>
      </c>
      <c r="AT8" s="11">
        <v>353</v>
      </c>
      <c r="AU8" s="11">
        <v>68</v>
      </c>
      <c r="AV8" s="11">
        <v>11</v>
      </c>
      <c r="AW8" s="11">
        <v>164</v>
      </c>
      <c r="AX8" s="11"/>
      <c r="AY8" s="11">
        <v>189</v>
      </c>
      <c r="AZ8" s="11">
        <v>486</v>
      </c>
      <c r="BA8" s="11">
        <v>87</v>
      </c>
    </row>
    <row r="9" spans="2:53" x14ac:dyDescent="0.35">
      <c r="B9" s="18" t="s">
        <v>205</v>
      </c>
      <c r="C9" s="17">
        <v>0.40008309239437501</v>
      </c>
      <c r="D9" s="17">
        <v>0.40067017153197698</v>
      </c>
      <c r="E9" s="17">
        <v>0.39949862044245699</v>
      </c>
      <c r="F9" s="17"/>
      <c r="G9" s="17">
        <v>0.442043683636621</v>
      </c>
      <c r="H9" s="17">
        <v>0.36475815548134799</v>
      </c>
      <c r="I9" s="17">
        <v>0.42257392757157702</v>
      </c>
      <c r="J9" s="17">
        <v>0.429601550473174</v>
      </c>
      <c r="K9" s="17"/>
      <c r="L9" s="17">
        <v>0.40422765066349098</v>
      </c>
      <c r="M9" s="17">
        <v>0.41574224305298102</v>
      </c>
      <c r="N9" s="17">
        <v>0.38842471452604899</v>
      </c>
      <c r="O9" s="17">
        <v>0.39103862765081798</v>
      </c>
      <c r="P9" s="17"/>
      <c r="Q9" s="17">
        <v>0.42078533566353798</v>
      </c>
      <c r="R9" s="17">
        <v>0.38642264518938901</v>
      </c>
      <c r="S9" s="17">
        <v>0.469165124625392</v>
      </c>
      <c r="T9" s="17">
        <v>0.33210467678161698</v>
      </c>
      <c r="U9" s="17">
        <v>0.46001286870257302</v>
      </c>
      <c r="V9" s="17">
        <v>0.35220667046264997</v>
      </c>
      <c r="W9" s="17">
        <v>0.35478507422601102</v>
      </c>
      <c r="X9" s="17">
        <v>0.34228422635167899</v>
      </c>
      <c r="Y9" s="17">
        <v>0.452709555168888</v>
      </c>
      <c r="Z9" s="17"/>
      <c r="AA9" s="17">
        <v>0.448753590114431</v>
      </c>
      <c r="AB9" s="17">
        <v>0.44672862529702201</v>
      </c>
      <c r="AC9" s="17">
        <v>0.35254122880615701</v>
      </c>
      <c r="AD9" s="17">
        <v>0.35402870163994699</v>
      </c>
      <c r="AE9" s="17">
        <v>0.59433678537453205</v>
      </c>
      <c r="AF9" s="17"/>
      <c r="AG9" s="17">
        <v>0.41413673230452502</v>
      </c>
      <c r="AH9" s="17">
        <v>0.38465440927592898</v>
      </c>
      <c r="AI9" s="17"/>
      <c r="AJ9" s="17">
        <v>0.38091420824217997</v>
      </c>
      <c r="AK9" s="17">
        <v>0.35382509327112599</v>
      </c>
      <c r="AL9" s="17">
        <v>0.41957088751527799</v>
      </c>
      <c r="AM9" s="17">
        <v>0.447719227622703</v>
      </c>
      <c r="AN9" s="17"/>
      <c r="AO9" s="17">
        <v>0.37043677739436398</v>
      </c>
      <c r="AP9" s="17">
        <v>0.38596932305891402</v>
      </c>
      <c r="AQ9" s="17">
        <v>0.421789323781666</v>
      </c>
      <c r="AR9" s="17"/>
      <c r="AS9" s="17">
        <v>0.45915878686758199</v>
      </c>
      <c r="AT9" s="17">
        <v>0.37944211541511602</v>
      </c>
      <c r="AU9" s="17">
        <v>0.41145512450810601</v>
      </c>
      <c r="AV9" s="17">
        <v>0.308109280808674</v>
      </c>
      <c r="AW9" s="17">
        <v>0.38681003531327501</v>
      </c>
      <c r="AX9" s="17"/>
      <c r="AY9" s="17">
        <v>0.407201247201737</v>
      </c>
      <c r="AZ9" s="17">
        <v>0.38424210302281597</v>
      </c>
      <c r="BA9" s="17">
        <v>0.41534379244896902</v>
      </c>
    </row>
    <row r="10" spans="2:53" ht="43.5" x14ac:dyDescent="0.35">
      <c r="B10" s="18" t="s">
        <v>208</v>
      </c>
      <c r="C10" s="17">
        <v>0.335080474703775</v>
      </c>
      <c r="D10" s="17">
        <v>0.344097028472027</v>
      </c>
      <c r="E10" s="17">
        <v>0.32610396294757099</v>
      </c>
      <c r="F10" s="17"/>
      <c r="G10" s="17">
        <v>0.26369467131714303</v>
      </c>
      <c r="H10" s="17">
        <v>0.29976059579320502</v>
      </c>
      <c r="I10" s="17">
        <v>0.37311719829224499</v>
      </c>
      <c r="J10" s="17">
        <v>0.443506796420919</v>
      </c>
      <c r="K10" s="17"/>
      <c r="L10" s="17">
        <v>0.40667892278168399</v>
      </c>
      <c r="M10" s="17">
        <v>0.34640200815919697</v>
      </c>
      <c r="N10" s="17">
        <v>0.30666842901876501</v>
      </c>
      <c r="O10" s="17">
        <v>0.26807490450078503</v>
      </c>
      <c r="P10" s="17"/>
      <c r="Q10" s="17">
        <v>0.37877487206759602</v>
      </c>
      <c r="R10" s="17">
        <v>0.332000083851966</v>
      </c>
      <c r="S10" s="17">
        <v>0.32567561432512299</v>
      </c>
      <c r="T10" s="17">
        <v>0.26940184577294102</v>
      </c>
      <c r="U10" s="17">
        <v>0.38848287822746702</v>
      </c>
      <c r="V10" s="17">
        <v>0.30066364604817097</v>
      </c>
      <c r="W10" s="17">
        <v>0.41431804763665597</v>
      </c>
      <c r="X10" s="17">
        <v>0.29548661126839998</v>
      </c>
      <c r="Y10" s="17">
        <v>0.29650156192479499</v>
      </c>
      <c r="Z10" s="17"/>
      <c r="AA10" s="17">
        <v>0.26350657403205602</v>
      </c>
      <c r="AB10" s="17">
        <v>0.25845694125230201</v>
      </c>
      <c r="AC10" s="17">
        <v>0.44113950493068899</v>
      </c>
      <c r="AD10" s="17">
        <v>0.37875966613638601</v>
      </c>
      <c r="AE10" s="17">
        <v>0.198603818523961</v>
      </c>
      <c r="AF10" s="17"/>
      <c r="AG10" s="17">
        <v>0.33791410408089401</v>
      </c>
      <c r="AH10" s="17">
        <v>0.33196959595533598</v>
      </c>
      <c r="AI10" s="17"/>
      <c r="AJ10" s="17">
        <v>0.33096446996573398</v>
      </c>
      <c r="AK10" s="17">
        <v>0.32427859002305598</v>
      </c>
      <c r="AL10" s="17">
        <v>0.34006897290044702</v>
      </c>
      <c r="AM10" s="17">
        <v>0.34549370866329598</v>
      </c>
      <c r="AN10" s="17"/>
      <c r="AO10" s="17">
        <v>0.312464056106453</v>
      </c>
      <c r="AP10" s="17">
        <v>0.305877640416434</v>
      </c>
      <c r="AQ10" s="17">
        <v>0.35888830062655203</v>
      </c>
      <c r="AR10" s="17"/>
      <c r="AS10" s="17">
        <v>0.31596682444396401</v>
      </c>
      <c r="AT10" s="17">
        <v>0.354798394980265</v>
      </c>
      <c r="AU10" s="17">
        <v>0.36492472412700799</v>
      </c>
      <c r="AV10" s="17">
        <v>0.109851597531007</v>
      </c>
      <c r="AW10" s="17">
        <v>0.28488253067236802</v>
      </c>
      <c r="AX10" s="17"/>
      <c r="AY10" s="17">
        <v>0.36954743823639802</v>
      </c>
      <c r="AZ10" s="17">
        <v>0.34372879231939102</v>
      </c>
      <c r="BA10" s="17">
        <v>0.33204740469631699</v>
      </c>
    </row>
    <row r="11" spans="2:53" x14ac:dyDescent="0.35">
      <c r="B11" s="18" t="s">
        <v>207</v>
      </c>
      <c r="C11" s="17">
        <v>0.28636694156841702</v>
      </c>
      <c r="D11" s="17">
        <v>0.28092895907941701</v>
      </c>
      <c r="E11" s="17">
        <v>0.29178077428069099</v>
      </c>
      <c r="F11" s="17"/>
      <c r="G11" s="17">
        <v>0.26755855166251302</v>
      </c>
      <c r="H11" s="17">
        <v>0.278839049508117</v>
      </c>
      <c r="I11" s="17">
        <v>0.28295586442567</v>
      </c>
      <c r="J11" s="17">
        <v>0.349210373775931</v>
      </c>
      <c r="K11" s="17"/>
      <c r="L11" s="17">
        <v>0.34306464864251301</v>
      </c>
      <c r="M11" s="17">
        <v>0.27138758689043402</v>
      </c>
      <c r="N11" s="17">
        <v>0.29565641271872301</v>
      </c>
      <c r="O11" s="17">
        <v>0.23376112495468701</v>
      </c>
      <c r="P11" s="17"/>
      <c r="Q11" s="17">
        <v>0.30827647506364397</v>
      </c>
      <c r="R11" s="17">
        <v>0.281113589514771</v>
      </c>
      <c r="S11" s="17">
        <v>0.24052682036456999</v>
      </c>
      <c r="T11" s="17">
        <v>0.33428719045136901</v>
      </c>
      <c r="U11" s="17">
        <v>0.255188433659992</v>
      </c>
      <c r="V11" s="17">
        <v>0.296566249379903</v>
      </c>
      <c r="W11" s="17">
        <v>0.26264475773350199</v>
      </c>
      <c r="X11" s="17">
        <v>0.29173220539578598</v>
      </c>
      <c r="Y11" s="17">
        <v>0.28393109816240902</v>
      </c>
      <c r="Z11" s="17"/>
      <c r="AA11" s="17">
        <v>0.20382918730709301</v>
      </c>
      <c r="AB11" s="17">
        <v>0.27441578777188502</v>
      </c>
      <c r="AC11" s="17">
        <v>0.34053929451294901</v>
      </c>
      <c r="AD11" s="17">
        <v>0.404804036139359</v>
      </c>
      <c r="AE11" s="17">
        <v>0.36736306516668599</v>
      </c>
      <c r="AF11" s="17"/>
      <c r="AG11" s="17">
        <v>0.29327732806301399</v>
      </c>
      <c r="AH11" s="17">
        <v>0.27878042561007699</v>
      </c>
      <c r="AI11" s="17"/>
      <c r="AJ11" s="17">
        <v>0.28613458110304901</v>
      </c>
      <c r="AK11" s="17">
        <v>0.28927533163917302</v>
      </c>
      <c r="AL11" s="17">
        <v>0.27640063572967</v>
      </c>
      <c r="AM11" s="17">
        <v>0.29250275814096599</v>
      </c>
      <c r="AN11" s="17"/>
      <c r="AO11" s="17">
        <v>0.314763347595792</v>
      </c>
      <c r="AP11" s="17">
        <v>0.25293869921816797</v>
      </c>
      <c r="AQ11" s="17">
        <v>0.28330323059143803</v>
      </c>
      <c r="AR11" s="17"/>
      <c r="AS11" s="17">
        <v>0.26700671379680002</v>
      </c>
      <c r="AT11" s="17">
        <v>0.27472556314866903</v>
      </c>
      <c r="AU11" s="17">
        <v>0.31422611308055298</v>
      </c>
      <c r="AV11" s="17">
        <v>0.22440360074462601</v>
      </c>
      <c r="AW11" s="17">
        <v>0.31356584408271299</v>
      </c>
      <c r="AX11" s="17"/>
      <c r="AY11" s="17">
        <v>0.27424415171233502</v>
      </c>
      <c r="AZ11" s="17">
        <v>0.29426330585061</v>
      </c>
      <c r="BA11" s="17">
        <v>0.37639058365734201</v>
      </c>
    </row>
    <row r="12" spans="2:53" ht="29" x14ac:dyDescent="0.35">
      <c r="B12" s="18" t="s">
        <v>211</v>
      </c>
      <c r="C12" s="17">
        <v>0.28186931465218301</v>
      </c>
      <c r="D12" s="17">
        <v>0.30618220211274499</v>
      </c>
      <c r="E12" s="17">
        <v>0.257664399367872</v>
      </c>
      <c r="F12" s="17"/>
      <c r="G12" s="17">
        <v>0.25474372998857098</v>
      </c>
      <c r="H12" s="17">
        <v>0.29049201653183698</v>
      </c>
      <c r="I12" s="17">
        <v>0.282902426115959</v>
      </c>
      <c r="J12" s="17">
        <v>0.27337815932446202</v>
      </c>
      <c r="K12" s="17"/>
      <c r="L12" s="17">
        <v>0.395854327522772</v>
      </c>
      <c r="M12" s="17">
        <v>0.247740788701586</v>
      </c>
      <c r="N12" s="17">
        <v>0.2371181803329</v>
      </c>
      <c r="O12" s="17">
        <v>0.23083892255667901</v>
      </c>
      <c r="P12" s="17"/>
      <c r="Q12" s="17">
        <v>0.36795674214943103</v>
      </c>
      <c r="R12" s="17">
        <v>0.29940070673022401</v>
      </c>
      <c r="S12" s="17">
        <v>0.22962611013141601</v>
      </c>
      <c r="T12" s="17">
        <v>0.215913443606876</v>
      </c>
      <c r="U12" s="17">
        <v>0.24692119733967099</v>
      </c>
      <c r="V12" s="17">
        <v>0.313538746818388</v>
      </c>
      <c r="W12" s="17">
        <v>0.16745844880600599</v>
      </c>
      <c r="X12" s="17">
        <v>0.25874228506902502</v>
      </c>
      <c r="Y12" s="17">
        <v>0.33116672453823798</v>
      </c>
      <c r="Z12" s="17"/>
      <c r="AA12" s="17">
        <v>0.22700671621961799</v>
      </c>
      <c r="AB12" s="17">
        <v>0.256624843295712</v>
      </c>
      <c r="AC12" s="17">
        <v>0.32027362972196799</v>
      </c>
      <c r="AD12" s="17">
        <v>0.34993599947133802</v>
      </c>
      <c r="AE12" s="17">
        <v>0.27500366408244398</v>
      </c>
      <c r="AF12" s="17"/>
      <c r="AG12" s="17">
        <v>0.28930825821177802</v>
      </c>
      <c r="AH12" s="17">
        <v>0.27370252628626701</v>
      </c>
      <c r="AI12" s="17"/>
      <c r="AJ12" s="17">
        <v>0.28888302041963698</v>
      </c>
      <c r="AK12" s="17">
        <v>0.23776162145615301</v>
      </c>
      <c r="AL12" s="17">
        <v>0.30442865398240998</v>
      </c>
      <c r="AM12" s="17">
        <v>0.30149768492835799</v>
      </c>
      <c r="AN12" s="17"/>
      <c r="AO12" s="17">
        <v>0.291138800251312</v>
      </c>
      <c r="AP12" s="17">
        <v>0.27544627464655502</v>
      </c>
      <c r="AQ12" s="17">
        <v>0.28309531857411502</v>
      </c>
      <c r="AR12" s="17"/>
      <c r="AS12" s="17">
        <v>0.299950723798587</v>
      </c>
      <c r="AT12" s="17">
        <v>0.25199565626877202</v>
      </c>
      <c r="AU12" s="17">
        <v>0.34674686677613697</v>
      </c>
      <c r="AV12" s="17">
        <v>0.49300724265544799</v>
      </c>
      <c r="AW12" s="17">
        <v>0.27239465894545101</v>
      </c>
      <c r="AX12" s="17"/>
      <c r="AY12" s="17">
        <v>0.33118955162657399</v>
      </c>
      <c r="AZ12" s="17">
        <v>0.26057265333647101</v>
      </c>
      <c r="BA12" s="17">
        <v>0.30551947326144901</v>
      </c>
    </row>
    <row r="13" spans="2:53" ht="29" x14ac:dyDescent="0.35">
      <c r="B13" s="18" t="s">
        <v>212</v>
      </c>
      <c r="C13" s="17">
        <v>0.24323028451761</v>
      </c>
      <c r="D13" s="17">
        <v>0.18177766637333601</v>
      </c>
      <c r="E13" s="17">
        <v>0.30440999501452698</v>
      </c>
      <c r="F13" s="17"/>
      <c r="G13" s="17">
        <v>0.354829650655688</v>
      </c>
      <c r="H13" s="17">
        <v>0.24045281362266299</v>
      </c>
      <c r="I13" s="17">
        <v>0.21664500063565401</v>
      </c>
      <c r="J13" s="17">
        <v>0.21198353597522501</v>
      </c>
      <c r="K13" s="17"/>
      <c r="L13" s="17">
        <v>0.206405090236572</v>
      </c>
      <c r="M13" s="17">
        <v>0.21227716181829301</v>
      </c>
      <c r="N13" s="17">
        <v>0.26567603170923598</v>
      </c>
      <c r="O13" s="17">
        <v>0.29676582158144599</v>
      </c>
      <c r="P13" s="17"/>
      <c r="Q13" s="17">
        <v>0.18429473461747301</v>
      </c>
      <c r="R13" s="17">
        <v>0.20264621481262499</v>
      </c>
      <c r="S13" s="17">
        <v>0.30576220062722298</v>
      </c>
      <c r="T13" s="17">
        <v>0.28631248766143103</v>
      </c>
      <c r="U13" s="17">
        <v>0.22056861817184201</v>
      </c>
      <c r="V13" s="17">
        <v>0.21491392296643599</v>
      </c>
      <c r="W13" s="17">
        <v>0.32321947620243702</v>
      </c>
      <c r="X13" s="17">
        <v>0.28007496840479201</v>
      </c>
      <c r="Y13" s="17">
        <v>0.25208307059339502</v>
      </c>
      <c r="Z13" s="17"/>
      <c r="AA13" s="17">
        <v>0.30669683169332701</v>
      </c>
      <c r="AB13" s="17">
        <v>0.25061287448487302</v>
      </c>
      <c r="AC13" s="17">
        <v>0.20976514343178401</v>
      </c>
      <c r="AD13" s="17">
        <v>0.173443393789562</v>
      </c>
      <c r="AE13" s="17">
        <v>0</v>
      </c>
      <c r="AF13" s="17"/>
      <c r="AG13" s="17">
        <v>0.237143498439222</v>
      </c>
      <c r="AH13" s="17">
        <v>0.24991261693921901</v>
      </c>
      <c r="AI13" s="17"/>
      <c r="AJ13" s="17">
        <v>0.24149445268335801</v>
      </c>
      <c r="AK13" s="17">
        <v>0.269791582340275</v>
      </c>
      <c r="AL13" s="17">
        <v>0.22131144331703501</v>
      </c>
      <c r="AM13" s="17">
        <v>0.236726946392152</v>
      </c>
      <c r="AN13" s="17"/>
      <c r="AO13" s="17">
        <v>0.29655271213867102</v>
      </c>
      <c r="AP13" s="17">
        <v>0.25320858663555901</v>
      </c>
      <c r="AQ13" s="17">
        <v>0.21709340545209299</v>
      </c>
      <c r="AR13" s="17"/>
      <c r="AS13" s="17">
        <v>0.175425975765759</v>
      </c>
      <c r="AT13" s="17">
        <v>0.29365160980576799</v>
      </c>
      <c r="AU13" s="17">
        <v>0.27262216303598502</v>
      </c>
      <c r="AV13" s="17">
        <v>7.3810101927957505E-2</v>
      </c>
      <c r="AW13" s="17">
        <v>0.248811394990445</v>
      </c>
      <c r="AX13" s="17"/>
      <c r="AY13" s="17">
        <v>0.16567241684942799</v>
      </c>
      <c r="AZ13" s="17">
        <v>0.26581170002591298</v>
      </c>
      <c r="BA13" s="17">
        <v>0.206942163138253</v>
      </c>
    </row>
    <row r="14" spans="2:53" ht="29" x14ac:dyDescent="0.35">
      <c r="B14" s="18" t="s">
        <v>206</v>
      </c>
      <c r="C14" s="17">
        <v>0.220860720512086</v>
      </c>
      <c r="D14" s="17">
        <v>0.185424751761953</v>
      </c>
      <c r="E14" s="17">
        <v>0.25613932010276902</v>
      </c>
      <c r="F14" s="17"/>
      <c r="G14" s="17">
        <v>0.166647812395604</v>
      </c>
      <c r="H14" s="17">
        <v>0.24714539414871201</v>
      </c>
      <c r="I14" s="17">
        <v>0.22492628680471499</v>
      </c>
      <c r="J14" s="17">
        <v>0.16020261388555401</v>
      </c>
      <c r="K14" s="17"/>
      <c r="L14" s="17">
        <v>0.134074782926597</v>
      </c>
      <c r="M14" s="17">
        <v>0.20734332732258101</v>
      </c>
      <c r="N14" s="17">
        <v>0.240561468731749</v>
      </c>
      <c r="O14" s="17">
        <v>0.31245523196987202</v>
      </c>
      <c r="P14" s="17"/>
      <c r="Q14" s="17">
        <v>0.123789466349396</v>
      </c>
      <c r="R14" s="17">
        <v>0.21750216321407601</v>
      </c>
      <c r="S14" s="17">
        <v>0.26871158486334301</v>
      </c>
      <c r="T14" s="17">
        <v>0.233084137847517</v>
      </c>
      <c r="U14" s="17">
        <v>0.25455078081448901</v>
      </c>
      <c r="V14" s="17">
        <v>0.24604855780821</v>
      </c>
      <c r="W14" s="17">
        <v>0.29256270204309598</v>
      </c>
      <c r="X14" s="17">
        <v>0.21770661763171101</v>
      </c>
      <c r="Y14" s="17">
        <v>0.212089039327156</v>
      </c>
      <c r="Z14" s="17"/>
      <c r="AA14" s="17">
        <v>0.28125041625194502</v>
      </c>
      <c r="AB14" s="17">
        <v>0.26633203030258801</v>
      </c>
      <c r="AC14" s="17">
        <v>0.13651287240993101</v>
      </c>
      <c r="AD14" s="17">
        <v>0.145295432868223</v>
      </c>
      <c r="AE14" s="17">
        <v>0.18403757092702999</v>
      </c>
      <c r="AF14" s="17"/>
      <c r="AG14" s="17">
        <v>0.228484972732997</v>
      </c>
      <c r="AH14" s="17">
        <v>0.21249049242287901</v>
      </c>
      <c r="AI14" s="17"/>
      <c r="AJ14" s="17">
        <v>0.19577780121543201</v>
      </c>
      <c r="AK14" s="17">
        <v>0.23182891719195201</v>
      </c>
      <c r="AL14" s="17">
        <v>0.22878207528427499</v>
      </c>
      <c r="AM14" s="17">
        <v>0.224297766752486</v>
      </c>
      <c r="AN14" s="17"/>
      <c r="AO14" s="17">
        <v>0.22233690791372099</v>
      </c>
      <c r="AP14" s="17">
        <v>0.25841073316058</v>
      </c>
      <c r="AQ14" s="17">
        <v>0.202269394018949</v>
      </c>
      <c r="AR14" s="17"/>
      <c r="AS14" s="17">
        <v>0.22687925837824399</v>
      </c>
      <c r="AT14" s="17">
        <v>0.205457785939134</v>
      </c>
      <c r="AU14" s="17">
        <v>0.17169682316978499</v>
      </c>
      <c r="AV14" s="17">
        <v>0.221793006217334</v>
      </c>
      <c r="AW14" s="17">
        <v>0.22629613798027401</v>
      </c>
      <c r="AX14" s="17"/>
      <c r="AY14" s="17">
        <v>0.181888978180726</v>
      </c>
      <c r="AZ14" s="17">
        <v>0.21837603593378399</v>
      </c>
      <c r="BA14" s="17">
        <v>0.19294552646270799</v>
      </c>
    </row>
    <row r="15" spans="2:53" ht="29" x14ac:dyDescent="0.35">
      <c r="B15" s="18" t="s">
        <v>213</v>
      </c>
      <c r="C15" s="17">
        <v>0.155912796059787</v>
      </c>
      <c r="D15" s="17">
        <v>0.132735104684535</v>
      </c>
      <c r="E15" s="17">
        <v>0.17898755660124599</v>
      </c>
      <c r="F15" s="17"/>
      <c r="G15" s="17">
        <v>0.152189513089973</v>
      </c>
      <c r="H15" s="17">
        <v>0.179909873802653</v>
      </c>
      <c r="I15" s="17">
        <v>0.15409612599582501</v>
      </c>
      <c r="J15" s="17">
        <v>6.6338184727427002E-2</v>
      </c>
      <c r="K15" s="17"/>
      <c r="L15" s="17">
        <v>9.5293081154928905E-2</v>
      </c>
      <c r="M15" s="17">
        <v>0.12353021198925999</v>
      </c>
      <c r="N15" s="17">
        <v>0.200549410119441</v>
      </c>
      <c r="O15" s="17">
        <v>0.21682323917069601</v>
      </c>
      <c r="P15" s="17"/>
      <c r="Q15" s="17">
        <v>0.15896838790076101</v>
      </c>
      <c r="R15" s="17">
        <v>0.14610005090065101</v>
      </c>
      <c r="S15" s="17">
        <v>0.146391503589023</v>
      </c>
      <c r="T15" s="17">
        <v>0.17288195887890501</v>
      </c>
      <c r="U15" s="17">
        <v>0.14167010270276501</v>
      </c>
      <c r="V15" s="17">
        <v>0.213594921777226</v>
      </c>
      <c r="W15" s="17">
        <v>0.12490477287964601</v>
      </c>
      <c r="X15" s="17">
        <v>0.18678153592857999</v>
      </c>
      <c r="Y15" s="17">
        <v>0.12801204501499</v>
      </c>
      <c r="Z15" s="17"/>
      <c r="AA15" s="17">
        <v>0.204266971717911</v>
      </c>
      <c r="AB15" s="17">
        <v>0.15786847274155899</v>
      </c>
      <c r="AC15" s="17">
        <v>0.13115634177159699</v>
      </c>
      <c r="AD15" s="17">
        <v>0.110891985039895</v>
      </c>
      <c r="AE15" s="17">
        <v>8.7870944153251307E-2</v>
      </c>
      <c r="AF15" s="17"/>
      <c r="AG15" s="17">
        <v>0.14873986582556001</v>
      </c>
      <c r="AH15" s="17">
        <v>0.163787543692582</v>
      </c>
      <c r="AI15" s="17"/>
      <c r="AJ15" s="17">
        <v>0.14527150434255001</v>
      </c>
      <c r="AK15" s="17">
        <v>0.18248987485081999</v>
      </c>
      <c r="AL15" s="17">
        <v>0.15536727290583599</v>
      </c>
      <c r="AM15" s="17">
        <v>0.137975259243971</v>
      </c>
      <c r="AN15" s="17"/>
      <c r="AO15" s="17">
        <v>0.199067303581417</v>
      </c>
      <c r="AP15" s="17">
        <v>0.18105999668867301</v>
      </c>
      <c r="AQ15" s="17">
        <v>0.12501334892000299</v>
      </c>
      <c r="AR15" s="17"/>
      <c r="AS15" s="17">
        <v>0.125579845563736</v>
      </c>
      <c r="AT15" s="17">
        <v>0.17826115570891299</v>
      </c>
      <c r="AU15" s="17">
        <v>3.8587097538753501E-2</v>
      </c>
      <c r="AV15" s="17">
        <v>0.230521546431432</v>
      </c>
      <c r="AW15" s="17">
        <v>0.204584169531244</v>
      </c>
      <c r="AX15" s="17"/>
      <c r="AY15" s="17">
        <v>0.110832581701285</v>
      </c>
      <c r="AZ15" s="17">
        <v>0.182236951993623</v>
      </c>
      <c r="BA15" s="17">
        <v>8.2548340314317695E-2</v>
      </c>
    </row>
    <row r="16" spans="2:53" ht="43.5" x14ac:dyDescent="0.35">
      <c r="B16" s="18" t="s">
        <v>214</v>
      </c>
      <c r="C16" s="17">
        <v>0.15582355315299701</v>
      </c>
      <c r="D16" s="17">
        <v>0.16321301682264799</v>
      </c>
      <c r="E16" s="17">
        <v>0.148466905679078</v>
      </c>
      <c r="F16" s="17"/>
      <c r="G16" s="17">
        <v>0.13562568517054599</v>
      </c>
      <c r="H16" s="17">
        <v>0.180792427746615</v>
      </c>
      <c r="I16" s="17">
        <v>0.13692265937329001</v>
      </c>
      <c r="J16" s="17">
        <v>0.13365863215493801</v>
      </c>
      <c r="K16" s="17"/>
      <c r="L16" s="17">
        <v>0.114289880013641</v>
      </c>
      <c r="M16" s="17">
        <v>0.126398513879807</v>
      </c>
      <c r="N16" s="17">
        <v>0.224046969641298</v>
      </c>
      <c r="O16" s="17">
        <v>0.17226723343054801</v>
      </c>
      <c r="P16" s="17"/>
      <c r="Q16" s="17">
        <v>0.11228025796204399</v>
      </c>
      <c r="R16" s="17">
        <v>0.17250178885164999</v>
      </c>
      <c r="S16" s="17">
        <v>0.215076413186406</v>
      </c>
      <c r="T16" s="17">
        <v>0.15036205257195001</v>
      </c>
      <c r="U16" s="17">
        <v>0.20536950050597</v>
      </c>
      <c r="V16" s="17">
        <v>0.17192845819587901</v>
      </c>
      <c r="W16" s="17">
        <v>0.195731545759528</v>
      </c>
      <c r="X16" s="17">
        <v>0.103177982554399</v>
      </c>
      <c r="Y16" s="17">
        <v>9.9715469435758403E-2</v>
      </c>
      <c r="Z16" s="17"/>
      <c r="AA16" s="17">
        <v>0.194578982169647</v>
      </c>
      <c r="AB16" s="17">
        <v>0.17135640960113999</v>
      </c>
      <c r="AC16" s="17">
        <v>0.108397473341245</v>
      </c>
      <c r="AD16" s="17">
        <v>0.135867049945291</v>
      </c>
      <c r="AE16" s="17">
        <v>6.3312508924202801E-2</v>
      </c>
      <c r="AF16" s="17"/>
      <c r="AG16" s="17">
        <v>0.16025199321383901</v>
      </c>
      <c r="AH16" s="17">
        <v>0.15096182346271</v>
      </c>
      <c r="AI16" s="17"/>
      <c r="AJ16" s="17">
        <v>0.137450658337996</v>
      </c>
      <c r="AK16" s="17">
        <v>0.16533538756403501</v>
      </c>
      <c r="AL16" s="17">
        <v>0.163242761480419</v>
      </c>
      <c r="AM16" s="17">
        <v>0.15534129619428799</v>
      </c>
      <c r="AN16" s="17"/>
      <c r="AO16" s="17">
        <v>0.13679681533648899</v>
      </c>
      <c r="AP16" s="17">
        <v>0.15813186320926201</v>
      </c>
      <c r="AQ16" s="17">
        <v>0.161441370472485</v>
      </c>
      <c r="AR16" s="17"/>
      <c r="AS16" s="17">
        <v>0.18079716228029599</v>
      </c>
      <c r="AT16" s="17">
        <v>0.12718355908741799</v>
      </c>
      <c r="AU16" s="17">
        <v>0.16447584381140201</v>
      </c>
      <c r="AV16" s="17">
        <v>0.23954273744586899</v>
      </c>
      <c r="AW16" s="17">
        <v>0.16883268159284601</v>
      </c>
      <c r="AX16" s="17"/>
      <c r="AY16" s="17">
        <v>0.156261264435273</v>
      </c>
      <c r="AZ16" s="17">
        <v>0.13893645662713799</v>
      </c>
      <c r="BA16" s="17">
        <v>0.128052608856949</v>
      </c>
    </row>
    <row r="17" spans="2:53" x14ac:dyDescent="0.35">
      <c r="B17" s="18" t="s">
        <v>215</v>
      </c>
      <c r="C17" s="17">
        <v>0.155425671379154</v>
      </c>
      <c r="D17" s="17">
        <v>0.14485621763449399</v>
      </c>
      <c r="E17" s="17">
        <v>0.16594818676964099</v>
      </c>
      <c r="F17" s="17"/>
      <c r="G17" s="17">
        <v>0.187600144393503</v>
      </c>
      <c r="H17" s="17">
        <v>0.16966994066524099</v>
      </c>
      <c r="I17" s="17">
        <v>0.14084316408810901</v>
      </c>
      <c r="J17" s="17">
        <v>0.10555376446511699</v>
      </c>
      <c r="K17" s="17"/>
      <c r="L17" s="17">
        <v>0.18224711593973</v>
      </c>
      <c r="M17" s="17">
        <v>0.19206588818670001</v>
      </c>
      <c r="N17" s="17">
        <v>0.115994671060381</v>
      </c>
      <c r="O17" s="17">
        <v>0.123277072209765</v>
      </c>
      <c r="P17" s="17"/>
      <c r="Q17" s="17">
        <v>0.17761242581321501</v>
      </c>
      <c r="R17" s="17">
        <v>0.17022227248888799</v>
      </c>
      <c r="S17" s="17">
        <v>0.14948688362731699</v>
      </c>
      <c r="T17" s="17">
        <v>0.13965102830694101</v>
      </c>
      <c r="U17" s="17">
        <v>0.16103692767863001</v>
      </c>
      <c r="V17" s="17">
        <v>0.13367470815432</v>
      </c>
      <c r="W17" s="17">
        <v>0.166158164525917</v>
      </c>
      <c r="X17" s="17">
        <v>0.210858922738309</v>
      </c>
      <c r="Y17" s="17">
        <v>0.112047500802071</v>
      </c>
      <c r="Z17" s="17"/>
      <c r="AA17" s="17">
        <v>9.8124683009615604E-2</v>
      </c>
      <c r="AB17" s="17">
        <v>0.14259422980445299</v>
      </c>
      <c r="AC17" s="17">
        <v>0.22936846283825801</v>
      </c>
      <c r="AD17" s="17">
        <v>0.162179246198356</v>
      </c>
      <c r="AE17" s="17">
        <v>0.1224071794609</v>
      </c>
      <c r="AF17" s="17"/>
      <c r="AG17" s="17">
        <v>0.153617253952885</v>
      </c>
      <c r="AH17" s="17">
        <v>0.15741102888042499</v>
      </c>
      <c r="AI17" s="17"/>
      <c r="AJ17" s="17">
        <v>0.190765065714043</v>
      </c>
      <c r="AK17" s="17">
        <v>0.178127611283287</v>
      </c>
      <c r="AL17" s="17">
        <v>0.14558332969357901</v>
      </c>
      <c r="AM17" s="17">
        <v>0.109522396639334</v>
      </c>
      <c r="AN17" s="17"/>
      <c r="AO17" s="17">
        <v>0.165986924435399</v>
      </c>
      <c r="AP17" s="17">
        <v>0.121548962760836</v>
      </c>
      <c r="AQ17" s="17">
        <v>0.16506530852757301</v>
      </c>
      <c r="AR17" s="17"/>
      <c r="AS17" s="17">
        <v>0.15142886630077601</v>
      </c>
      <c r="AT17" s="17">
        <v>0.17255920507436801</v>
      </c>
      <c r="AU17" s="17">
        <v>0.142996001934489</v>
      </c>
      <c r="AV17" s="17">
        <v>0.15231973910570301</v>
      </c>
      <c r="AW17" s="17">
        <v>0.14892369554947901</v>
      </c>
      <c r="AX17" s="17"/>
      <c r="AY17" s="17">
        <v>0.13460150401013299</v>
      </c>
      <c r="AZ17" s="17">
        <v>0.17717260197312701</v>
      </c>
      <c r="BA17" s="17">
        <v>0.17435379882167301</v>
      </c>
    </row>
    <row r="18" spans="2:53" ht="29" x14ac:dyDescent="0.35">
      <c r="B18" s="18" t="s">
        <v>210</v>
      </c>
      <c r="C18" s="17">
        <v>0.137592320451394</v>
      </c>
      <c r="D18" s="17">
        <v>0.12419809222981</v>
      </c>
      <c r="E18" s="17">
        <v>0.15092706565301001</v>
      </c>
      <c r="F18" s="17"/>
      <c r="G18" s="17">
        <v>0.14022816673963401</v>
      </c>
      <c r="H18" s="17">
        <v>0.13566463411452001</v>
      </c>
      <c r="I18" s="17">
        <v>0.128757160069425</v>
      </c>
      <c r="J18" s="17">
        <v>0.17000694487793899</v>
      </c>
      <c r="K18" s="17"/>
      <c r="L18" s="17">
        <v>0.10395419603158799</v>
      </c>
      <c r="M18" s="17">
        <v>0.140243914786577</v>
      </c>
      <c r="N18" s="17">
        <v>0.15048743007472101</v>
      </c>
      <c r="O18" s="17">
        <v>0.156373698452793</v>
      </c>
      <c r="P18" s="17"/>
      <c r="Q18" s="17">
        <v>9.9704604954044401E-2</v>
      </c>
      <c r="R18" s="17">
        <v>0.124608098660744</v>
      </c>
      <c r="S18" s="17">
        <v>0.19570179810042099</v>
      </c>
      <c r="T18" s="17">
        <v>0.192189878021475</v>
      </c>
      <c r="U18" s="17">
        <v>0.13718567827587699</v>
      </c>
      <c r="V18" s="17">
        <v>9.7788481371484298E-2</v>
      </c>
      <c r="W18" s="17">
        <v>0.16059713966408901</v>
      </c>
      <c r="X18" s="17">
        <v>0.17411792285525099</v>
      </c>
      <c r="Y18" s="17">
        <v>0.116281726319032</v>
      </c>
      <c r="Z18" s="17"/>
      <c r="AA18" s="17">
        <v>0.18131520770303799</v>
      </c>
      <c r="AB18" s="17">
        <v>0.15680643148083001</v>
      </c>
      <c r="AC18" s="17">
        <v>0.11164860933946701</v>
      </c>
      <c r="AD18" s="17">
        <v>9.6404229577436398E-2</v>
      </c>
      <c r="AE18" s="17">
        <v>0.160967530473513</v>
      </c>
      <c r="AF18" s="17"/>
      <c r="AG18" s="17">
        <v>0.134079224707608</v>
      </c>
      <c r="AH18" s="17">
        <v>0.14144914625183899</v>
      </c>
      <c r="AI18" s="17"/>
      <c r="AJ18" s="17">
        <v>0.14663739971513301</v>
      </c>
      <c r="AK18" s="17">
        <v>0.13452880859251101</v>
      </c>
      <c r="AL18" s="17">
        <v>0.15023162698881401</v>
      </c>
      <c r="AM18" s="17">
        <v>0.121472453860574</v>
      </c>
      <c r="AN18" s="17"/>
      <c r="AO18" s="17">
        <v>0.13730168541743001</v>
      </c>
      <c r="AP18" s="17">
        <v>0.15504637474647501</v>
      </c>
      <c r="AQ18" s="17">
        <v>0.132458789070761</v>
      </c>
      <c r="AR18" s="17"/>
      <c r="AS18" s="17">
        <v>0.122921451234135</v>
      </c>
      <c r="AT18" s="17">
        <v>0.15959717954604599</v>
      </c>
      <c r="AU18" s="17">
        <v>0.105942967381024</v>
      </c>
      <c r="AV18" s="17">
        <v>7.3810101927957505E-2</v>
      </c>
      <c r="AW18" s="17">
        <v>0.15569895221479499</v>
      </c>
      <c r="AX18" s="17"/>
      <c r="AY18" s="17">
        <v>0.12949874657986399</v>
      </c>
      <c r="AZ18" s="17">
        <v>0.13339958655092901</v>
      </c>
      <c r="BA18" s="17">
        <v>0.116167144034987</v>
      </c>
    </row>
    <row r="19" spans="2:53" x14ac:dyDescent="0.35">
      <c r="B19" s="18" t="s">
        <v>209</v>
      </c>
      <c r="C19" s="17">
        <v>0.12821728364891299</v>
      </c>
      <c r="D19" s="17">
        <v>0.14028727262083601</v>
      </c>
      <c r="E19" s="17">
        <v>0.116200896824358</v>
      </c>
      <c r="F19" s="17"/>
      <c r="G19" s="17">
        <v>0.15989467010049199</v>
      </c>
      <c r="H19" s="17">
        <v>0.123410826812545</v>
      </c>
      <c r="I19" s="17">
        <v>0.110924757042977</v>
      </c>
      <c r="J19" s="17">
        <v>0.16620021417014599</v>
      </c>
      <c r="K19" s="17"/>
      <c r="L19" s="17">
        <v>0.13368233839907101</v>
      </c>
      <c r="M19" s="17">
        <v>0.150379408259952</v>
      </c>
      <c r="N19" s="17">
        <v>8.8415057904536007E-2</v>
      </c>
      <c r="O19" s="17">
        <v>0.134560703829122</v>
      </c>
      <c r="P19" s="17"/>
      <c r="Q19" s="17">
        <v>0.14609539517842901</v>
      </c>
      <c r="R19" s="17">
        <v>0.154922607619598</v>
      </c>
      <c r="S19" s="17">
        <v>8.3087813669375205E-2</v>
      </c>
      <c r="T19" s="17">
        <v>0.10945405021042801</v>
      </c>
      <c r="U19" s="17">
        <v>0.12335215456262801</v>
      </c>
      <c r="V19" s="17">
        <v>0.10851913958506899</v>
      </c>
      <c r="W19" s="17">
        <v>0.136347822988409</v>
      </c>
      <c r="X19" s="17">
        <v>0.12374868977282701</v>
      </c>
      <c r="Y19" s="17">
        <v>0.13738949000801701</v>
      </c>
      <c r="Z19" s="17"/>
      <c r="AA19" s="17">
        <v>0.11764984181985599</v>
      </c>
      <c r="AB19" s="17">
        <v>0.11406469035814699</v>
      </c>
      <c r="AC19" s="17">
        <v>0.15307894537528499</v>
      </c>
      <c r="AD19" s="17">
        <v>6.9355963344423302E-2</v>
      </c>
      <c r="AE19" s="17">
        <v>0.38015189483218897</v>
      </c>
      <c r="AF19" s="17"/>
      <c r="AG19" s="17">
        <v>0.11676642319697</v>
      </c>
      <c r="AH19" s="17">
        <v>0.140788524870127</v>
      </c>
      <c r="AI19" s="17"/>
      <c r="AJ19" s="17">
        <v>0.15563401705510099</v>
      </c>
      <c r="AK19" s="17">
        <v>0.11573732841423701</v>
      </c>
      <c r="AL19" s="17">
        <v>0.10057553949711801</v>
      </c>
      <c r="AM19" s="17">
        <v>0.142061699040225</v>
      </c>
      <c r="AN19" s="17"/>
      <c r="AO19" s="17">
        <v>0.14509012456359699</v>
      </c>
      <c r="AP19" s="17">
        <v>0.113304547495298</v>
      </c>
      <c r="AQ19" s="17">
        <v>0.124942316043592</v>
      </c>
      <c r="AR19" s="17"/>
      <c r="AS19" s="17">
        <v>0.11781357612706</v>
      </c>
      <c r="AT19" s="17">
        <v>0.12552686116874401</v>
      </c>
      <c r="AU19" s="17">
        <v>0.16106232553738201</v>
      </c>
      <c r="AV19" s="17">
        <v>0.361826666110797</v>
      </c>
      <c r="AW19" s="17">
        <v>0.11904120271671501</v>
      </c>
      <c r="AX19" s="17"/>
      <c r="AY19" s="17">
        <v>0.106996263644242</v>
      </c>
      <c r="AZ19" s="17">
        <v>0.127837542003639</v>
      </c>
      <c r="BA19" s="17">
        <v>0.17997079072855299</v>
      </c>
    </row>
    <row r="20" spans="2:53" x14ac:dyDescent="0.35">
      <c r="B20" s="18" t="s">
        <v>216</v>
      </c>
      <c r="C20" s="17">
        <v>0.112658774951462</v>
      </c>
      <c r="D20" s="17">
        <v>0.142416710417783</v>
      </c>
      <c r="E20" s="17">
        <v>8.3032992815684797E-2</v>
      </c>
      <c r="F20" s="17"/>
      <c r="G20" s="17">
        <v>6.1216252605564299E-2</v>
      </c>
      <c r="H20" s="17">
        <v>8.9840612021619304E-2</v>
      </c>
      <c r="I20" s="17">
        <v>0.14717071931818099</v>
      </c>
      <c r="J20" s="17">
        <v>0.157870161313581</v>
      </c>
      <c r="K20" s="17"/>
      <c r="L20" s="17">
        <v>0.116851358374344</v>
      </c>
      <c r="M20" s="17">
        <v>0.16400533312823301</v>
      </c>
      <c r="N20" s="17">
        <v>8.0839705145452898E-2</v>
      </c>
      <c r="O20" s="17">
        <v>8.2694262554057499E-2</v>
      </c>
      <c r="P20" s="17"/>
      <c r="Q20" s="17">
        <v>0.16277290359956201</v>
      </c>
      <c r="R20" s="17">
        <v>0.105183725072554</v>
      </c>
      <c r="S20" s="17">
        <v>0.107210535099733</v>
      </c>
      <c r="T20" s="17">
        <v>8.7744461494060802E-2</v>
      </c>
      <c r="U20" s="17">
        <v>0.121402093181538</v>
      </c>
      <c r="V20" s="17">
        <v>8.2589056659232205E-2</v>
      </c>
      <c r="W20" s="17">
        <v>6.1329815946746101E-2</v>
      </c>
      <c r="X20" s="17">
        <v>0.120429737565779</v>
      </c>
      <c r="Y20" s="17">
        <v>0.135155140990112</v>
      </c>
      <c r="Z20" s="17"/>
      <c r="AA20" s="17">
        <v>9.6444810508781606E-2</v>
      </c>
      <c r="AB20" s="17">
        <v>0.101955678720081</v>
      </c>
      <c r="AC20" s="17">
        <v>0.146025052269463</v>
      </c>
      <c r="AD20" s="17">
        <v>0.125549166486604</v>
      </c>
      <c r="AE20" s="17">
        <v>0.21406153085166099</v>
      </c>
      <c r="AF20" s="17"/>
      <c r="AG20" s="17">
        <v>0.104989613775287</v>
      </c>
      <c r="AH20" s="17">
        <v>0.121078306000216</v>
      </c>
      <c r="AI20" s="17"/>
      <c r="AJ20" s="17">
        <v>0.10851213090922</v>
      </c>
      <c r="AK20" s="17">
        <v>9.9796546147181406E-2</v>
      </c>
      <c r="AL20" s="17">
        <v>0.125750155552632</v>
      </c>
      <c r="AM20" s="17">
        <v>0.11795828398609801</v>
      </c>
      <c r="AN20" s="17"/>
      <c r="AO20" s="17">
        <v>4.7752677442655302E-2</v>
      </c>
      <c r="AP20" s="17">
        <v>0.108185696595339</v>
      </c>
      <c r="AQ20" s="17">
        <v>0.14425947529708</v>
      </c>
      <c r="AR20" s="17"/>
      <c r="AS20" s="17">
        <v>0.15247512877365199</v>
      </c>
      <c r="AT20" s="17">
        <v>0.111361187778541</v>
      </c>
      <c r="AU20" s="17">
        <v>0.17379083993946201</v>
      </c>
      <c r="AV20" s="17">
        <v>8.0739880753695994E-2</v>
      </c>
      <c r="AW20" s="17">
        <v>5.1190687942604403E-2</v>
      </c>
      <c r="AX20" s="17"/>
      <c r="AY20" s="17">
        <v>0.15155308451817601</v>
      </c>
      <c r="AZ20" s="17">
        <v>0.118512270169966</v>
      </c>
      <c r="BA20" s="17">
        <v>0.12778837474400401</v>
      </c>
    </row>
    <row r="21" spans="2:53" x14ac:dyDescent="0.35">
      <c r="B21" s="18" t="s">
        <v>217</v>
      </c>
      <c r="C21" s="17">
        <v>8.7741717740926997E-2</v>
      </c>
      <c r="D21" s="17">
        <v>0.117087620882366</v>
      </c>
      <c r="E21" s="17">
        <v>5.8526138117472801E-2</v>
      </c>
      <c r="F21" s="17"/>
      <c r="G21" s="17">
        <v>5.7904254414431797E-2</v>
      </c>
      <c r="H21" s="17">
        <v>0.105118655522896</v>
      </c>
      <c r="I21" s="17">
        <v>8.4145924635447594E-2</v>
      </c>
      <c r="J21" s="17">
        <v>6.0385867804485203E-2</v>
      </c>
      <c r="K21" s="17"/>
      <c r="L21" s="17">
        <v>7.7145367238821094E-2</v>
      </c>
      <c r="M21" s="17">
        <v>0.11193637986095401</v>
      </c>
      <c r="N21" s="17">
        <v>8.8518705946660198E-2</v>
      </c>
      <c r="O21" s="17">
        <v>7.3497555614834301E-2</v>
      </c>
      <c r="P21" s="17"/>
      <c r="Q21" s="17">
        <v>0.147537666840584</v>
      </c>
      <c r="R21" s="17">
        <v>6.1619205644926699E-2</v>
      </c>
      <c r="S21" s="17">
        <v>4.3385791436674502E-2</v>
      </c>
      <c r="T21" s="17">
        <v>2.3448067464547001E-2</v>
      </c>
      <c r="U21" s="17">
        <v>0.122343656721472</v>
      </c>
      <c r="V21" s="17">
        <v>0.140957910801363</v>
      </c>
      <c r="W21" s="17">
        <v>6.8950995288630995E-2</v>
      </c>
      <c r="X21" s="17">
        <v>6.8257517987875799E-2</v>
      </c>
      <c r="Y21" s="17">
        <v>8.2551594031104306E-2</v>
      </c>
      <c r="Z21" s="17"/>
      <c r="AA21" s="17">
        <v>8.6308511025363993E-2</v>
      </c>
      <c r="AB21" s="17">
        <v>6.6385742452226296E-2</v>
      </c>
      <c r="AC21" s="17">
        <v>7.3103376525704505E-2</v>
      </c>
      <c r="AD21" s="17">
        <v>0.16256423166283801</v>
      </c>
      <c r="AE21" s="17">
        <v>7.0429625696104101E-2</v>
      </c>
      <c r="AF21" s="17"/>
      <c r="AG21" s="17">
        <v>8.5294817699474598E-2</v>
      </c>
      <c r="AH21" s="17">
        <v>9.0428028590176499E-2</v>
      </c>
      <c r="AI21" s="17"/>
      <c r="AJ21" s="17">
        <v>0.116241811652356</v>
      </c>
      <c r="AK21" s="17">
        <v>9.15621898132669E-2</v>
      </c>
      <c r="AL21" s="17">
        <v>7.5596429955367195E-2</v>
      </c>
      <c r="AM21" s="17">
        <v>6.96505537294307E-2</v>
      </c>
      <c r="AN21" s="17"/>
      <c r="AO21" s="17">
        <v>0.10855803370827199</v>
      </c>
      <c r="AP21" s="17">
        <v>8.6685099228159201E-2</v>
      </c>
      <c r="AQ21" s="17">
        <v>7.78593789241743E-2</v>
      </c>
      <c r="AR21" s="17"/>
      <c r="AS21" s="17">
        <v>7.5356132537413301E-2</v>
      </c>
      <c r="AT21" s="17">
        <v>9.2082016378486301E-2</v>
      </c>
      <c r="AU21" s="17">
        <v>6.16263221669145E-2</v>
      </c>
      <c r="AV21" s="17">
        <v>0.19867119602348701</v>
      </c>
      <c r="AW21" s="17">
        <v>0.115015123098716</v>
      </c>
      <c r="AX21" s="17"/>
      <c r="AY21" s="17">
        <v>9.35791066960273E-2</v>
      </c>
      <c r="AZ21" s="17">
        <v>9.5160891977746007E-2</v>
      </c>
      <c r="BA21" s="17">
        <v>7.5244577198960702E-2</v>
      </c>
    </row>
    <row r="22" spans="2:53" x14ac:dyDescent="0.35">
      <c r="B22" s="18" t="s">
        <v>82</v>
      </c>
      <c r="C22" s="17">
        <v>5.60611810413189E-3</v>
      </c>
      <c r="D22" s="17">
        <v>7.4439829214412896E-3</v>
      </c>
      <c r="E22" s="17">
        <v>3.7764151419004202E-3</v>
      </c>
      <c r="F22" s="17"/>
      <c r="G22" s="17">
        <v>0</v>
      </c>
      <c r="H22" s="17">
        <v>0</v>
      </c>
      <c r="I22" s="17">
        <v>1.6932778604282699E-2</v>
      </c>
      <c r="J22" s="17">
        <v>0</v>
      </c>
      <c r="K22" s="17"/>
      <c r="L22" s="17">
        <v>8.6918176274967604E-3</v>
      </c>
      <c r="M22" s="17">
        <v>9.2135537066902196E-3</v>
      </c>
      <c r="N22" s="17">
        <v>3.9095271627025696E-3</v>
      </c>
      <c r="O22" s="17">
        <v>0</v>
      </c>
      <c r="P22" s="17"/>
      <c r="Q22" s="17">
        <v>7.7027696245554099E-3</v>
      </c>
      <c r="R22" s="17">
        <v>0</v>
      </c>
      <c r="S22" s="17">
        <v>2.2305995949276399E-2</v>
      </c>
      <c r="T22" s="17">
        <v>1.1896472961171901E-2</v>
      </c>
      <c r="U22" s="17">
        <v>0</v>
      </c>
      <c r="V22" s="17">
        <v>7.8723241881357205E-3</v>
      </c>
      <c r="W22" s="17">
        <v>0</v>
      </c>
      <c r="X22" s="17">
        <v>0</v>
      </c>
      <c r="Y22" s="17">
        <v>0</v>
      </c>
      <c r="Z22" s="17"/>
      <c r="AA22" s="17">
        <v>0</v>
      </c>
      <c r="AB22" s="17">
        <v>0</v>
      </c>
      <c r="AC22" s="17">
        <v>8.8861218819033094E-3</v>
      </c>
      <c r="AD22" s="17">
        <v>9.5420939587218395E-3</v>
      </c>
      <c r="AE22" s="17">
        <v>9.38179605111749E-2</v>
      </c>
      <c r="AF22" s="17"/>
      <c r="AG22" s="17">
        <v>6.5812909117593504E-3</v>
      </c>
      <c r="AH22" s="17">
        <v>4.5355319548637096E-3</v>
      </c>
      <c r="AI22" s="17"/>
      <c r="AJ22" s="17">
        <v>0</v>
      </c>
      <c r="AK22" s="17">
        <v>3.7912740533926799E-3</v>
      </c>
      <c r="AL22" s="17">
        <v>5.5836969346649097E-3</v>
      </c>
      <c r="AM22" s="17">
        <v>1.2446677706505999E-2</v>
      </c>
      <c r="AN22" s="17"/>
      <c r="AO22" s="17">
        <v>0</v>
      </c>
      <c r="AP22" s="17">
        <v>0</v>
      </c>
      <c r="AQ22" s="17">
        <v>1.08514914435147E-2</v>
      </c>
      <c r="AR22" s="17"/>
      <c r="AS22" s="17">
        <v>1.02012220089426E-2</v>
      </c>
      <c r="AT22" s="17">
        <v>0</v>
      </c>
      <c r="AU22" s="17">
        <v>3.43694523351981E-2</v>
      </c>
      <c r="AV22" s="17">
        <v>0</v>
      </c>
      <c r="AW22" s="17">
        <v>0</v>
      </c>
      <c r="AX22" s="17"/>
      <c r="AY22" s="17">
        <v>1.7213464592177201E-2</v>
      </c>
      <c r="AZ22" s="17">
        <v>2.1218302980258699E-3</v>
      </c>
      <c r="BA22" s="17">
        <v>1.4918097719425301E-2</v>
      </c>
    </row>
    <row r="23" spans="2:53" x14ac:dyDescent="0.35">
      <c r="B23" s="18" t="s">
        <v>114</v>
      </c>
      <c r="C23" s="19">
        <v>1.15691376177251E-2</v>
      </c>
      <c r="D23" s="19">
        <v>9.7469652999672297E-3</v>
      </c>
      <c r="E23" s="19">
        <v>1.33832177699197E-2</v>
      </c>
      <c r="F23" s="19"/>
      <c r="G23" s="19">
        <v>7.1910680589308898E-3</v>
      </c>
      <c r="H23" s="19">
        <v>1.49521903464667E-2</v>
      </c>
      <c r="I23" s="19">
        <v>8.6921959556201904E-3</v>
      </c>
      <c r="J23" s="19">
        <v>1.13865594435495E-2</v>
      </c>
      <c r="K23" s="19"/>
      <c r="L23" s="19">
        <v>1.47079164296258E-2</v>
      </c>
      <c r="M23" s="19">
        <v>3.95762757096315E-3</v>
      </c>
      <c r="N23" s="19">
        <v>3.8606461304893898E-3</v>
      </c>
      <c r="O23" s="19">
        <v>2.2978065249718099E-2</v>
      </c>
      <c r="P23" s="19"/>
      <c r="Q23" s="19">
        <v>0</v>
      </c>
      <c r="R23" s="19">
        <v>2.2275849494217299E-2</v>
      </c>
      <c r="S23" s="19">
        <v>1.9997297068646301E-2</v>
      </c>
      <c r="T23" s="19">
        <v>3.1179486457826099E-2</v>
      </c>
      <c r="U23" s="19">
        <v>0</v>
      </c>
      <c r="V23" s="19">
        <v>0</v>
      </c>
      <c r="W23" s="19">
        <v>0</v>
      </c>
      <c r="X23" s="19">
        <v>3.39951700262014E-2</v>
      </c>
      <c r="Y23" s="19">
        <v>7.9161006804769601E-3</v>
      </c>
      <c r="Z23" s="19"/>
      <c r="AA23" s="19">
        <v>4.3349063871883104E-3</v>
      </c>
      <c r="AB23" s="19">
        <v>2.1608418977456301E-2</v>
      </c>
      <c r="AC23" s="19">
        <v>3.5295631827697801E-3</v>
      </c>
      <c r="AD23" s="19">
        <v>0</v>
      </c>
      <c r="AE23" s="19">
        <v>0</v>
      </c>
      <c r="AF23" s="19"/>
      <c r="AG23" s="19">
        <v>7.1162998960325897E-3</v>
      </c>
      <c r="AH23" s="19">
        <v>1.6457652096898399E-2</v>
      </c>
      <c r="AI23" s="19"/>
      <c r="AJ23" s="19">
        <v>3.7498803112340101E-3</v>
      </c>
      <c r="AK23" s="19">
        <v>2.510427885499E-2</v>
      </c>
      <c r="AL23" s="19">
        <v>1.19435575517191E-2</v>
      </c>
      <c r="AM23" s="19">
        <v>3.9545810372871998E-3</v>
      </c>
      <c r="AN23" s="19"/>
      <c r="AO23" s="19">
        <v>6.8174128010035596E-3</v>
      </c>
      <c r="AP23" s="19">
        <v>1.7562200798634499E-2</v>
      </c>
      <c r="AQ23" s="19">
        <v>1.1467717192704599E-2</v>
      </c>
      <c r="AR23" s="19"/>
      <c r="AS23" s="19">
        <v>1.22113732822169E-2</v>
      </c>
      <c r="AT23" s="19">
        <v>1.0873478397834299E-2</v>
      </c>
      <c r="AU23" s="19">
        <v>0</v>
      </c>
      <c r="AV23" s="19">
        <v>0</v>
      </c>
      <c r="AW23" s="19">
        <v>2.31035474934373E-2</v>
      </c>
      <c r="AX23" s="19"/>
      <c r="AY23" s="19">
        <v>9.3030323646921299E-3</v>
      </c>
      <c r="AZ23" s="19">
        <v>1.0170928072020999E-2</v>
      </c>
      <c r="BA23" s="19">
        <v>0</v>
      </c>
    </row>
    <row r="24" spans="2:53" x14ac:dyDescent="0.35">
      <c r="B24" s="16" t="s">
        <v>116</v>
      </c>
    </row>
    <row r="25" spans="2:53" x14ac:dyDescent="0.35">
      <c r="B25" t="s">
        <v>85</v>
      </c>
    </row>
    <row r="26" spans="2:53" x14ac:dyDescent="0.35">
      <c r="B26" t="s">
        <v>86</v>
      </c>
    </row>
    <row r="28" spans="2:53" x14ac:dyDescent="0.35">
      <c r="B2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A33"/>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220</v>
      </c>
      <c r="C9" s="17">
        <v>0.40118307393062302</v>
      </c>
      <c r="D9" s="17">
        <v>0.38757534886418099</v>
      </c>
      <c r="E9" s="17">
        <v>0.41477739406978698</v>
      </c>
      <c r="F9" s="17"/>
      <c r="G9" s="17">
        <v>0.36681613003149099</v>
      </c>
      <c r="H9" s="17">
        <v>0.36677309827661497</v>
      </c>
      <c r="I9" s="17">
        <v>0.435543652218918</v>
      </c>
      <c r="J9" s="17">
        <v>0.477131317456022</v>
      </c>
      <c r="K9" s="17"/>
      <c r="L9" s="17">
        <v>0.36142590387219597</v>
      </c>
      <c r="M9" s="17">
        <v>0.39895315010513699</v>
      </c>
      <c r="N9" s="17">
        <v>0.36323602632894098</v>
      </c>
      <c r="O9" s="17">
        <v>0.47743807255743298</v>
      </c>
      <c r="P9" s="17"/>
      <c r="Q9" s="17">
        <v>0.37137170150771798</v>
      </c>
      <c r="R9" s="17">
        <v>0.360282866839365</v>
      </c>
      <c r="S9" s="17">
        <v>0.52777302873699905</v>
      </c>
      <c r="T9" s="17">
        <v>0.39883096608086399</v>
      </c>
      <c r="U9" s="17">
        <v>0.46110053847725602</v>
      </c>
      <c r="V9" s="17">
        <v>0.36508049138602799</v>
      </c>
      <c r="W9" s="17">
        <v>0.42245353225738003</v>
      </c>
      <c r="X9" s="17">
        <v>0.343653682713424</v>
      </c>
      <c r="Y9" s="17">
        <v>0.39666599572561201</v>
      </c>
      <c r="Z9" s="17"/>
      <c r="AA9" s="17">
        <v>0.45718581929500701</v>
      </c>
      <c r="AB9" s="17">
        <v>0.41531369820782998</v>
      </c>
      <c r="AC9" s="17">
        <v>0.35157613006857102</v>
      </c>
      <c r="AD9" s="17">
        <v>0.32543033028833501</v>
      </c>
      <c r="AE9" s="17">
        <v>0.43487341307025101</v>
      </c>
      <c r="AF9" s="17"/>
      <c r="AG9" s="17">
        <v>0.41827688011005099</v>
      </c>
      <c r="AH9" s="17">
        <v>0.38249740457321901</v>
      </c>
      <c r="AI9" s="17"/>
      <c r="AJ9" s="17">
        <v>0.38363842403903797</v>
      </c>
      <c r="AK9" s="17">
        <v>0.37677145712340598</v>
      </c>
      <c r="AL9" s="17">
        <v>0.40370353934854603</v>
      </c>
      <c r="AM9" s="17">
        <v>0.43997655291339199</v>
      </c>
      <c r="AN9" s="17"/>
      <c r="AO9" s="17">
        <v>0.41707600201728001</v>
      </c>
      <c r="AP9" s="17">
        <v>0.43164151209340001</v>
      </c>
      <c r="AQ9" s="17">
        <v>0.38501698979388999</v>
      </c>
      <c r="AR9" s="17"/>
      <c r="AS9" s="17">
        <v>0.373572023530996</v>
      </c>
      <c r="AT9" s="17">
        <v>0.39972899661449302</v>
      </c>
      <c r="AU9" s="17">
        <v>0.435587936406031</v>
      </c>
      <c r="AV9" s="17">
        <v>0.23708862482370899</v>
      </c>
      <c r="AW9" s="17">
        <v>0.422139493707062</v>
      </c>
      <c r="AX9" s="17"/>
      <c r="AY9" s="17">
        <v>0.33732332474308002</v>
      </c>
      <c r="AZ9" s="17">
        <v>0.431845442795527</v>
      </c>
      <c r="BA9" s="17">
        <v>0.38161603953538398</v>
      </c>
    </row>
    <row r="10" spans="2:53" x14ac:dyDescent="0.35">
      <c r="B10" s="18" t="s">
        <v>221</v>
      </c>
      <c r="C10" s="17">
        <v>0.35615505417536703</v>
      </c>
      <c r="D10" s="17">
        <v>0.298296121778445</v>
      </c>
      <c r="E10" s="17">
        <v>0.41395698991947399</v>
      </c>
      <c r="F10" s="17"/>
      <c r="G10" s="17">
        <v>0.42626376621228201</v>
      </c>
      <c r="H10" s="17">
        <v>0.37354863298971003</v>
      </c>
      <c r="I10" s="17">
        <v>0.31047546736063603</v>
      </c>
      <c r="J10" s="17">
        <v>0.346179086521546</v>
      </c>
      <c r="K10" s="17"/>
      <c r="L10" s="17">
        <v>0.33860062140212499</v>
      </c>
      <c r="M10" s="17">
        <v>0.31572227407349901</v>
      </c>
      <c r="N10" s="17">
        <v>0.38827911711176</v>
      </c>
      <c r="O10" s="17">
        <v>0.38631937770908797</v>
      </c>
      <c r="P10" s="17"/>
      <c r="Q10" s="17">
        <v>0.42989873172323101</v>
      </c>
      <c r="R10" s="17">
        <v>0.40349019638311101</v>
      </c>
      <c r="S10" s="17">
        <v>0.311752000029419</v>
      </c>
      <c r="T10" s="17">
        <v>0.29592580602061902</v>
      </c>
      <c r="U10" s="17">
        <v>0.29606961073933302</v>
      </c>
      <c r="V10" s="17">
        <v>0.28742767750674902</v>
      </c>
      <c r="W10" s="17">
        <v>0.46033924687979599</v>
      </c>
      <c r="X10" s="17">
        <v>0.36396796093267503</v>
      </c>
      <c r="Y10" s="17">
        <v>0.30430044240242998</v>
      </c>
      <c r="Z10" s="17"/>
      <c r="AA10" s="17">
        <v>0.38667925435556499</v>
      </c>
      <c r="AB10" s="17">
        <v>0.392575579048281</v>
      </c>
      <c r="AC10" s="17">
        <v>0.34077952973679798</v>
      </c>
      <c r="AD10" s="17">
        <v>0.31077362449365498</v>
      </c>
      <c r="AE10" s="17">
        <v>0.15118345307745401</v>
      </c>
      <c r="AF10" s="17"/>
      <c r="AG10" s="17">
        <v>0.35010186307011598</v>
      </c>
      <c r="AH10" s="17">
        <v>0.362771949579624</v>
      </c>
      <c r="AI10" s="17"/>
      <c r="AJ10" s="17">
        <v>0.38259299187079598</v>
      </c>
      <c r="AK10" s="17">
        <v>0.33161876792647599</v>
      </c>
      <c r="AL10" s="17">
        <v>0.34658169129738198</v>
      </c>
      <c r="AM10" s="17">
        <v>0.36718696432831699</v>
      </c>
      <c r="AN10" s="17"/>
      <c r="AO10" s="17">
        <v>0.37997122603446998</v>
      </c>
      <c r="AP10" s="17">
        <v>0.36083171900718802</v>
      </c>
      <c r="AQ10" s="17">
        <v>0.34498335181659101</v>
      </c>
      <c r="AR10" s="17"/>
      <c r="AS10" s="17">
        <v>0.40422309851255001</v>
      </c>
      <c r="AT10" s="17">
        <v>0.33763670601375201</v>
      </c>
      <c r="AU10" s="17">
        <v>0.31531718935062197</v>
      </c>
      <c r="AV10" s="17">
        <v>0.313715539807289</v>
      </c>
      <c r="AW10" s="17">
        <v>0.35088556264597598</v>
      </c>
      <c r="AX10" s="17"/>
      <c r="AY10" s="17">
        <v>0.42815904693554302</v>
      </c>
      <c r="AZ10" s="17">
        <v>0.33862078717655902</v>
      </c>
      <c r="BA10" s="17">
        <v>0.34016551618396201</v>
      </c>
    </row>
    <row r="11" spans="2:53" x14ac:dyDescent="0.35">
      <c r="B11" s="18" t="s">
        <v>222</v>
      </c>
      <c r="C11" s="17">
        <v>0.343795412444796</v>
      </c>
      <c r="D11" s="17">
        <v>0.36615598306472003</v>
      </c>
      <c r="E11" s="17">
        <v>0.32145686915285099</v>
      </c>
      <c r="F11" s="17"/>
      <c r="G11" s="17">
        <v>0.30751412525301602</v>
      </c>
      <c r="H11" s="17">
        <v>0.32528575331901599</v>
      </c>
      <c r="I11" s="17">
        <v>0.352660543383642</v>
      </c>
      <c r="J11" s="17">
        <v>0.43464683042324898</v>
      </c>
      <c r="K11" s="17"/>
      <c r="L11" s="17">
        <v>0.29154810589140701</v>
      </c>
      <c r="M11" s="17">
        <v>0.38419588448445102</v>
      </c>
      <c r="N11" s="17">
        <v>0.31538686510521402</v>
      </c>
      <c r="O11" s="17">
        <v>0.38458071590982801</v>
      </c>
      <c r="P11" s="17"/>
      <c r="Q11" s="17">
        <v>0.27431980705498599</v>
      </c>
      <c r="R11" s="17">
        <v>0.34788599426824901</v>
      </c>
      <c r="S11" s="17">
        <v>0.36620399943315102</v>
      </c>
      <c r="T11" s="17">
        <v>0.42484228360175602</v>
      </c>
      <c r="U11" s="17">
        <v>0.26503039141241203</v>
      </c>
      <c r="V11" s="17">
        <v>0.40950100865054201</v>
      </c>
      <c r="W11" s="17">
        <v>0.29620236297613101</v>
      </c>
      <c r="X11" s="17">
        <v>0.39468174861584798</v>
      </c>
      <c r="Y11" s="17">
        <v>0.356541956656454</v>
      </c>
      <c r="Z11" s="17"/>
      <c r="AA11" s="17">
        <v>0.41323689782296902</v>
      </c>
      <c r="AB11" s="17">
        <v>0.33907849419424402</v>
      </c>
      <c r="AC11" s="17">
        <v>0.32210605523354102</v>
      </c>
      <c r="AD11" s="17">
        <v>0.29784481032874599</v>
      </c>
      <c r="AE11" s="17">
        <v>0.12785894276947299</v>
      </c>
      <c r="AF11" s="17"/>
      <c r="AG11" s="17">
        <v>0.35029271702966902</v>
      </c>
      <c r="AH11" s="17">
        <v>0.33669304542876</v>
      </c>
      <c r="AI11" s="17"/>
      <c r="AJ11" s="17">
        <v>0.35802188914513999</v>
      </c>
      <c r="AK11" s="17">
        <v>0.35593330769709403</v>
      </c>
      <c r="AL11" s="17">
        <v>0.33938709854378701</v>
      </c>
      <c r="AM11" s="17">
        <v>0.32249378839510401</v>
      </c>
      <c r="AN11" s="17"/>
      <c r="AO11" s="17">
        <v>0.38030699168987198</v>
      </c>
      <c r="AP11" s="17">
        <v>0.30020256552316699</v>
      </c>
      <c r="AQ11" s="17">
        <v>0.347014726633535</v>
      </c>
      <c r="AR11" s="17"/>
      <c r="AS11" s="17">
        <v>0.36702100447873598</v>
      </c>
      <c r="AT11" s="17">
        <v>0.33760241589961099</v>
      </c>
      <c r="AU11" s="17">
        <v>0.29314112162970402</v>
      </c>
      <c r="AV11" s="17">
        <v>0.45757745372844899</v>
      </c>
      <c r="AW11" s="17">
        <v>0.33450351386889099</v>
      </c>
      <c r="AX11" s="17"/>
      <c r="AY11" s="17">
        <v>0.350878104302489</v>
      </c>
      <c r="AZ11" s="17">
        <v>0.33310973181498199</v>
      </c>
      <c r="BA11" s="17">
        <v>0.256283273305281</v>
      </c>
    </row>
    <row r="12" spans="2:53" x14ac:dyDescent="0.35">
      <c r="B12" s="18" t="s">
        <v>223</v>
      </c>
      <c r="C12" s="17">
        <v>0.26708267267068098</v>
      </c>
      <c r="D12" s="17">
        <v>0.21543459670791101</v>
      </c>
      <c r="E12" s="17">
        <v>0.318679870275828</v>
      </c>
      <c r="F12" s="17"/>
      <c r="G12" s="17">
        <v>0.28191461275145302</v>
      </c>
      <c r="H12" s="17">
        <v>0.26753867170937901</v>
      </c>
      <c r="I12" s="17">
        <v>0.27957098947674802</v>
      </c>
      <c r="J12" s="17">
        <v>0.209603605220685</v>
      </c>
      <c r="K12" s="17"/>
      <c r="L12" s="17">
        <v>0.24889862139952701</v>
      </c>
      <c r="M12" s="17">
        <v>0.23905957833721</v>
      </c>
      <c r="N12" s="17">
        <v>0.26633021699291098</v>
      </c>
      <c r="O12" s="17">
        <v>0.31759595783745898</v>
      </c>
      <c r="P12" s="17"/>
      <c r="Q12" s="17">
        <v>0.206258048104417</v>
      </c>
      <c r="R12" s="17">
        <v>0.23267403336783199</v>
      </c>
      <c r="S12" s="17">
        <v>0.30683685148864798</v>
      </c>
      <c r="T12" s="17">
        <v>0.28775870306161699</v>
      </c>
      <c r="U12" s="17">
        <v>0.26367593240690401</v>
      </c>
      <c r="V12" s="17">
        <v>0.25850261121257301</v>
      </c>
      <c r="W12" s="17">
        <v>0.30944554155944898</v>
      </c>
      <c r="X12" s="17">
        <v>0.25887325231048403</v>
      </c>
      <c r="Y12" s="17">
        <v>0.32333334053220197</v>
      </c>
      <c r="Z12" s="17"/>
      <c r="AA12" s="17">
        <v>0.36326536881737997</v>
      </c>
      <c r="AB12" s="17">
        <v>0.28675323694044802</v>
      </c>
      <c r="AC12" s="17">
        <v>0.18132884693082699</v>
      </c>
      <c r="AD12" s="17">
        <v>0.181316050632915</v>
      </c>
      <c r="AE12" s="17">
        <v>0.128174192827857</v>
      </c>
      <c r="AF12" s="17"/>
      <c r="AG12" s="17">
        <v>0.270503147246694</v>
      </c>
      <c r="AH12" s="17">
        <v>0.26334366590402603</v>
      </c>
      <c r="AI12" s="17"/>
      <c r="AJ12" s="17">
        <v>0.26405072407876301</v>
      </c>
      <c r="AK12" s="17">
        <v>0.20998069556563301</v>
      </c>
      <c r="AL12" s="17">
        <v>0.28790662623646901</v>
      </c>
      <c r="AM12" s="17">
        <v>0.31089353316391499</v>
      </c>
      <c r="AN12" s="17"/>
      <c r="AO12" s="17">
        <v>0.29464392752320501</v>
      </c>
      <c r="AP12" s="17">
        <v>0.27874416065369201</v>
      </c>
      <c r="AQ12" s="17">
        <v>0.24957865938766299</v>
      </c>
      <c r="AR12" s="17"/>
      <c r="AS12" s="17">
        <v>0.28092627904650103</v>
      </c>
      <c r="AT12" s="17">
        <v>0.257659765839509</v>
      </c>
      <c r="AU12" s="17">
        <v>0.242449250953471</v>
      </c>
      <c r="AV12" s="17">
        <v>0.152361021971298</v>
      </c>
      <c r="AW12" s="17">
        <v>0.27713340161848699</v>
      </c>
      <c r="AX12" s="17"/>
      <c r="AY12" s="17">
        <v>0.27456369504970302</v>
      </c>
      <c r="AZ12" s="17">
        <v>0.27764402553033601</v>
      </c>
      <c r="BA12" s="17">
        <v>0.25311285908120701</v>
      </c>
    </row>
    <row r="13" spans="2:53" x14ac:dyDescent="0.35">
      <c r="B13" s="18" t="s">
        <v>224</v>
      </c>
      <c r="C13" s="17">
        <v>0.23925601847165201</v>
      </c>
      <c r="D13" s="17">
        <v>0.22343515034469699</v>
      </c>
      <c r="E13" s="17">
        <v>0.25506130151104101</v>
      </c>
      <c r="F13" s="17"/>
      <c r="G13" s="17">
        <v>0.203017858293737</v>
      </c>
      <c r="H13" s="17">
        <v>0.22784113558531499</v>
      </c>
      <c r="I13" s="17">
        <v>0.28622348547822901</v>
      </c>
      <c r="J13" s="17">
        <v>0.18195776047681</v>
      </c>
      <c r="K13" s="17"/>
      <c r="L13" s="17">
        <v>0.23903040989070601</v>
      </c>
      <c r="M13" s="17">
        <v>0.24518301359813899</v>
      </c>
      <c r="N13" s="17">
        <v>0.27130872411569301</v>
      </c>
      <c r="O13" s="17">
        <v>0.20608624391465899</v>
      </c>
      <c r="P13" s="17"/>
      <c r="Q13" s="17">
        <v>0.182013128337914</v>
      </c>
      <c r="R13" s="17">
        <v>0.22454863872241501</v>
      </c>
      <c r="S13" s="17">
        <v>0.29186324346623599</v>
      </c>
      <c r="T13" s="17">
        <v>0.25870465143230298</v>
      </c>
      <c r="U13" s="17">
        <v>0.215006396311683</v>
      </c>
      <c r="V13" s="17">
        <v>0.292188393806251</v>
      </c>
      <c r="W13" s="17">
        <v>0.25107072890763898</v>
      </c>
      <c r="X13" s="17">
        <v>0.26016047764628297</v>
      </c>
      <c r="Y13" s="17">
        <v>0.231641134068272</v>
      </c>
      <c r="Z13" s="17"/>
      <c r="AA13" s="17">
        <v>0.22454754751867401</v>
      </c>
      <c r="AB13" s="17">
        <v>0.236610297044094</v>
      </c>
      <c r="AC13" s="17">
        <v>0.26760238661199498</v>
      </c>
      <c r="AD13" s="17">
        <v>0.19819545763913801</v>
      </c>
      <c r="AE13" s="17">
        <v>0.20626455004793801</v>
      </c>
      <c r="AF13" s="17"/>
      <c r="AG13" s="17">
        <v>0.234700724444553</v>
      </c>
      <c r="AH13" s="17">
        <v>0.24423552491525299</v>
      </c>
      <c r="AI13" s="17"/>
      <c r="AJ13" s="17">
        <v>0.22132999070946199</v>
      </c>
      <c r="AK13" s="17">
        <v>0.258217698190502</v>
      </c>
      <c r="AL13" s="17">
        <v>0.258084173341389</v>
      </c>
      <c r="AM13" s="17">
        <v>0.218240650229822</v>
      </c>
      <c r="AN13" s="17"/>
      <c r="AO13" s="17">
        <v>0.217821689469747</v>
      </c>
      <c r="AP13" s="17">
        <v>0.28064226179103402</v>
      </c>
      <c r="AQ13" s="17">
        <v>0.231308850489434</v>
      </c>
      <c r="AR13" s="17"/>
      <c r="AS13" s="17">
        <v>0.214433627227747</v>
      </c>
      <c r="AT13" s="17">
        <v>0.29753644610329399</v>
      </c>
      <c r="AU13" s="17">
        <v>0.20383983948480999</v>
      </c>
      <c r="AV13" s="17">
        <v>0.14801633338606701</v>
      </c>
      <c r="AW13" s="17">
        <v>0.171717400129897</v>
      </c>
      <c r="AX13" s="17"/>
      <c r="AY13" s="17">
        <v>0.24817133546673201</v>
      </c>
      <c r="AZ13" s="17">
        <v>0.24757776562702499</v>
      </c>
      <c r="BA13" s="17">
        <v>0.18582935793625099</v>
      </c>
    </row>
    <row r="14" spans="2:53" x14ac:dyDescent="0.35">
      <c r="B14" s="18" t="s">
        <v>225</v>
      </c>
      <c r="C14" s="17">
        <v>0.22360710936755701</v>
      </c>
      <c r="D14" s="17">
        <v>0.20738023177973799</v>
      </c>
      <c r="E14" s="17">
        <v>0.239818001909164</v>
      </c>
      <c r="F14" s="17"/>
      <c r="G14" s="17">
        <v>0.21250616016160701</v>
      </c>
      <c r="H14" s="17">
        <v>0.23520111626103199</v>
      </c>
      <c r="I14" s="17">
        <v>0.21966434153660999</v>
      </c>
      <c r="J14" s="17">
        <v>0.199911385026869</v>
      </c>
      <c r="K14" s="17"/>
      <c r="L14" s="17">
        <v>0.29467189529806598</v>
      </c>
      <c r="M14" s="17">
        <v>0.20220519667637701</v>
      </c>
      <c r="N14" s="17">
        <v>0.186532222152272</v>
      </c>
      <c r="O14" s="17">
        <v>0.20263545894835699</v>
      </c>
      <c r="P14" s="17"/>
      <c r="Q14" s="17">
        <v>0.24914291429486701</v>
      </c>
      <c r="R14" s="17">
        <v>0.22804542465306199</v>
      </c>
      <c r="S14" s="17">
        <v>0.22092075631159</v>
      </c>
      <c r="T14" s="17">
        <v>0.25833408571027899</v>
      </c>
      <c r="U14" s="17">
        <v>0.20302198112265399</v>
      </c>
      <c r="V14" s="17">
        <v>0.18924064368121599</v>
      </c>
      <c r="W14" s="17">
        <v>0.168729109206563</v>
      </c>
      <c r="X14" s="17">
        <v>0.27306317403964703</v>
      </c>
      <c r="Y14" s="17">
        <v>0.22090011591787001</v>
      </c>
      <c r="Z14" s="17"/>
      <c r="AA14" s="17">
        <v>0.18183662897024899</v>
      </c>
      <c r="AB14" s="17">
        <v>0.21863927780869</v>
      </c>
      <c r="AC14" s="17">
        <v>0.27611987833658902</v>
      </c>
      <c r="AD14" s="17">
        <v>0.244306538644051</v>
      </c>
      <c r="AE14" s="17">
        <v>0.35715972166658899</v>
      </c>
      <c r="AF14" s="17"/>
      <c r="AG14" s="17">
        <v>0.208075117194884</v>
      </c>
      <c r="AH14" s="17">
        <v>0.24058552056246499</v>
      </c>
      <c r="AI14" s="17"/>
      <c r="AJ14" s="17">
        <v>0.226031467425546</v>
      </c>
      <c r="AK14" s="17">
        <v>0.21523402308710601</v>
      </c>
      <c r="AL14" s="17">
        <v>0.24307282761791399</v>
      </c>
      <c r="AM14" s="17">
        <v>0.21273898069689801</v>
      </c>
      <c r="AN14" s="17"/>
      <c r="AO14" s="17">
        <v>0.22032620790087501</v>
      </c>
      <c r="AP14" s="17">
        <v>0.21979942214129899</v>
      </c>
      <c r="AQ14" s="17">
        <v>0.22891070960406501</v>
      </c>
      <c r="AR14" s="17"/>
      <c r="AS14" s="17">
        <v>0.21662026189525399</v>
      </c>
      <c r="AT14" s="17">
        <v>0.26037924607392998</v>
      </c>
      <c r="AU14" s="17">
        <v>0.34834290677167001</v>
      </c>
      <c r="AV14" s="17">
        <v>0.16133873925718001</v>
      </c>
      <c r="AW14" s="17">
        <v>0.154884892876955</v>
      </c>
      <c r="AX14" s="17"/>
      <c r="AY14" s="17">
        <v>0.149296376583157</v>
      </c>
      <c r="AZ14" s="17">
        <v>0.25695789077630998</v>
      </c>
      <c r="BA14" s="17">
        <v>0.27648556463480201</v>
      </c>
    </row>
    <row r="15" spans="2:53" x14ac:dyDescent="0.35">
      <c r="B15" s="18" t="s">
        <v>226</v>
      </c>
      <c r="C15" s="17">
        <v>0.179882750692964</v>
      </c>
      <c r="D15" s="17">
        <v>0.202511459928225</v>
      </c>
      <c r="E15" s="17">
        <v>0.15727633292818999</v>
      </c>
      <c r="F15" s="17"/>
      <c r="G15" s="17">
        <v>0.20338648954208599</v>
      </c>
      <c r="H15" s="17">
        <v>0.18824638920512299</v>
      </c>
      <c r="I15" s="17">
        <v>0.15624179687078599</v>
      </c>
      <c r="J15" s="17">
        <v>0.19182767795365399</v>
      </c>
      <c r="K15" s="17"/>
      <c r="L15" s="17">
        <v>0.244510959026493</v>
      </c>
      <c r="M15" s="17">
        <v>0.19336616359124401</v>
      </c>
      <c r="N15" s="17">
        <v>0.13308658582860899</v>
      </c>
      <c r="O15" s="17">
        <v>0.137961692361944</v>
      </c>
      <c r="P15" s="17"/>
      <c r="Q15" s="17">
        <v>0.18921060811936799</v>
      </c>
      <c r="R15" s="17">
        <v>0.280578104997247</v>
      </c>
      <c r="S15" s="17">
        <v>0.126522226191076</v>
      </c>
      <c r="T15" s="17">
        <v>0.118576414704433</v>
      </c>
      <c r="U15" s="17">
        <v>0.20747287485659099</v>
      </c>
      <c r="V15" s="17">
        <v>0.146759924574873</v>
      </c>
      <c r="W15" s="17">
        <v>0.18061995848449999</v>
      </c>
      <c r="X15" s="17">
        <v>0.225884475398405</v>
      </c>
      <c r="Y15" s="17">
        <v>0.13010604102881401</v>
      </c>
      <c r="Z15" s="17"/>
      <c r="AA15" s="17">
        <v>0.119066264022556</v>
      </c>
      <c r="AB15" s="17">
        <v>0.139869479963799</v>
      </c>
      <c r="AC15" s="17">
        <v>0.243979052532656</v>
      </c>
      <c r="AD15" s="17">
        <v>0.24148302252780501</v>
      </c>
      <c r="AE15" s="17">
        <v>0.286970015726563</v>
      </c>
      <c r="AF15" s="17"/>
      <c r="AG15" s="17">
        <v>0.16295670193162001</v>
      </c>
      <c r="AH15" s="17">
        <v>0.19838504019841099</v>
      </c>
      <c r="AI15" s="17"/>
      <c r="AJ15" s="17">
        <v>0.20026137258787299</v>
      </c>
      <c r="AK15" s="17">
        <v>0.17924168283823</v>
      </c>
      <c r="AL15" s="17">
        <v>0.16292856850938101</v>
      </c>
      <c r="AM15" s="17">
        <v>0.17784175353971801</v>
      </c>
      <c r="AN15" s="17"/>
      <c r="AO15" s="17">
        <v>0.13270175363869199</v>
      </c>
      <c r="AP15" s="17">
        <v>0.20243541837166101</v>
      </c>
      <c r="AQ15" s="17">
        <v>0.194282832114715</v>
      </c>
      <c r="AR15" s="17"/>
      <c r="AS15" s="17">
        <v>0.163203435888649</v>
      </c>
      <c r="AT15" s="17">
        <v>0.16024688595855199</v>
      </c>
      <c r="AU15" s="17">
        <v>0.22566956707851299</v>
      </c>
      <c r="AV15" s="17">
        <v>0.23514884118513801</v>
      </c>
      <c r="AW15" s="17">
        <v>0.22136026684589899</v>
      </c>
      <c r="AX15" s="17"/>
      <c r="AY15" s="17">
        <v>0.17261522400268001</v>
      </c>
      <c r="AZ15" s="17">
        <v>0.175551206096006</v>
      </c>
      <c r="BA15" s="17">
        <v>0.24666840390619901</v>
      </c>
    </row>
    <row r="16" spans="2:53" x14ac:dyDescent="0.35">
      <c r="B16" s="18" t="s">
        <v>227</v>
      </c>
      <c r="C16" s="17">
        <v>0.157635064721284</v>
      </c>
      <c r="D16" s="17">
        <v>0.168682968337515</v>
      </c>
      <c r="E16" s="17">
        <v>0.14659804436025201</v>
      </c>
      <c r="F16" s="17"/>
      <c r="G16" s="17">
        <v>0.15829329427789801</v>
      </c>
      <c r="H16" s="17">
        <v>0.13187147322308601</v>
      </c>
      <c r="I16" s="17">
        <v>0.18177069114252201</v>
      </c>
      <c r="J16" s="17">
        <v>0.18963049723109701</v>
      </c>
      <c r="K16" s="17"/>
      <c r="L16" s="17">
        <v>0.154399488867075</v>
      </c>
      <c r="M16" s="17">
        <v>0.15675751345032199</v>
      </c>
      <c r="N16" s="17">
        <v>0.141944447164287</v>
      </c>
      <c r="O16" s="17">
        <v>0.17648042367467301</v>
      </c>
      <c r="P16" s="17"/>
      <c r="Q16" s="17">
        <v>0.12293067566386399</v>
      </c>
      <c r="R16" s="17">
        <v>0.16061228254325099</v>
      </c>
      <c r="S16" s="17">
        <v>0.15709818885911001</v>
      </c>
      <c r="T16" s="17">
        <v>0.247103908779475</v>
      </c>
      <c r="U16" s="17">
        <v>0.14310454280978699</v>
      </c>
      <c r="V16" s="17">
        <v>0.138626287648355</v>
      </c>
      <c r="W16" s="17">
        <v>0.15316280773524599</v>
      </c>
      <c r="X16" s="17">
        <v>0.14199400772276199</v>
      </c>
      <c r="Y16" s="17">
        <v>0.15936362811190499</v>
      </c>
      <c r="Z16" s="17"/>
      <c r="AA16" s="17">
        <v>0.13952157671753901</v>
      </c>
      <c r="AB16" s="17">
        <v>0.13283570283693</v>
      </c>
      <c r="AC16" s="17">
        <v>0.17617879168164299</v>
      </c>
      <c r="AD16" s="17">
        <v>0.17499166119260801</v>
      </c>
      <c r="AE16" s="17">
        <v>8.0076246281442207E-2</v>
      </c>
      <c r="AF16" s="17"/>
      <c r="AG16" s="17">
        <v>0.15970820674525599</v>
      </c>
      <c r="AH16" s="17">
        <v>0.15536886104585601</v>
      </c>
      <c r="AI16" s="17"/>
      <c r="AJ16" s="17">
        <v>0.16350590333252099</v>
      </c>
      <c r="AK16" s="17">
        <v>0.18855547646679699</v>
      </c>
      <c r="AL16" s="17">
        <v>0.12336133910413399</v>
      </c>
      <c r="AM16" s="17">
        <v>0.15087086506441</v>
      </c>
      <c r="AN16" s="17"/>
      <c r="AO16" s="17">
        <v>0.16351409172265999</v>
      </c>
      <c r="AP16" s="17">
        <v>0.147472541151318</v>
      </c>
      <c r="AQ16" s="17">
        <v>0.15928752924167799</v>
      </c>
      <c r="AR16" s="17"/>
      <c r="AS16" s="17">
        <v>0.144125392799765</v>
      </c>
      <c r="AT16" s="17">
        <v>0.17107799438159399</v>
      </c>
      <c r="AU16" s="17">
        <v>0.113930373930928</v>
      </c>
      <c r="AV16" s="17">
        <v>0.30219408618749499</v>
      </c>
      <c r="AW16" s="17">
        <v>0.15187511109792001</v>
      </c>
      <c r="AX16" s="17"/>
      <c r="AY16" s="17">
        <v>0.12198901554291899</v>
      </c>
      <c r="AZ16" s="17">
        <v>0.16026625001829201</v>
      </c>
      <c r="BA16" s="17">
        <v>0.16792326951422201</v>
      </c>
    </row>
    <row r="17" spans="2:53" x14ac:dyDescent="0.35">
      <c r="B17" s="18" t="s">
        <v>228</v>
      </c>
      <c r="C17" s="17">
        <v>0.15047381291522</v>
      </c>
      <c r="D17" s="17">
        <v>0.161475743211524</v>
      </c>
      <c r="E17" s="17">
        <v>0.13948272058594099</v>
      </c>
      <c r="F17" s="17"/>
      <c r="G17" s="17">
        <v>0.13176417128272599</v>
      </c>
      <c r="H17" s="17">
        <v>0.14440662008661201</v>
      </c>
      <c r="I17" s="17">
        <v>0.14873776385072299</v>
      </c>
      <c r="J17" s="17">
        <v>0.20238298916595701</v>
      </c>
      <c r="K17" s="17"/>
      <c r="L17" s="17">
        <v>0.15543285647802299</v>
      </c>
      <c r="M17" s="17">
        <v>0.13545573435524899</v>
      </c>
      <c r="N17" s="17">
        <v>0.14894638069659999</v>
      </c>
      <c r="O17" s="17">
        <v>0.162682883173808</v>
      </c>
      <c r="P17" s="17"/>
      <c r="Q17" s="17">
        <v>0.16564776784704799</v>
      </c>
      <c r="R17" s="17">
        <v>0.13138431703481901</v>
      </c>
      <c r="S17" s="17">
        <v>0.154319780743609</v>
      </c>
      <c r="T17" s="17">
        <v>0.163374996353091</v>
      </c>
      <c r="U17" s="17">
        <v>0.112905716118963</v>
      </c>
      <c r="V17" s="17">
        <v>0.13679369219301701</v>
      </c>
      <c r="W17" s="17">
        <v>0.14649139473603301</v>
      </c>
      <c r="X17" s="17">
        <v>0.15180050045996499</v>
      </c>
      <c r="Y17" s="17">
        <v>0.17807688587898499</v>
      </c>
      <c r="Z17" s="17"/>
      <c r="AA17" s="17">
        <v>0.16311050942701</v>
      </c>
      <c r="AB17" s="17">
        <v>0.141958913911019</v>
      </c>
      <c r="AC17" s="17">
        <v>0.10694706717611099</v>
      </c>
      <c r="AD17" s="17">
        <v>0.15257692891060401</v>
      </c>
      <c r="AE17" s="17">
        <v>5.9750328851735E-2</v>
      </c>
      <c r="AF17" s="17"/>
      <c r="AG17" s="17">
        <v>0.170194694165339</v>
      </c>
      <c r="AH17" s="17">
        <v>0.12891642174040499</v>
      </c>
      <c r="AI17" s="17"/>
      <c r="AJ17" s="17">
        <v>0.11740797396291</v>
      </c>
      <c r="AK17" s="17">
        <v>0.160997398021128</v>
      </c>
      <c r="AL17" s="17">
        <v>0.190170860487265</v>
      </c>
      <c r="AM17" s="17">
        <v>0.13287925007464499</v>
      </c>
      <c r="AN17" s="17"/>
      <c r="AO17" s="17">
        <v>0.158983814982188</v>
      </c>
      <c r="AP17" s="17">
        <v>0.13033924789783499</v>
      </c>
      <c r="AQ17" s="17">
        <v>0.15382646478821299</v>
      </c>
      <c r="AR17" s="17"/>
      <c r="AS17" s="17">
        <v>0.16006699720968201</v>
      </c>
      <c r="AT17" s="17">
        <v>0.132957513764769</v>
      </c>
      <c r="AU17" s="17">
        <v>0.16866486863435501</v>
      </c>
      <c r="AV17" s="17">
        <v>0.22653382433271799</v>
      </c>
      <c r="AW17" s="17">
        <v>0.177853279539752</v>
      </c>
      <c r="AX17" s="17"/>
      <c r="AY17" s="17">
        <v>0.16308224937270199</v>
      </c>
      <c r="AZ17" s="17">
        <v>0.14501541466457199</v>
      </c>
      <c r="BA17" s="17">
        <v>0.134383394514901</v>
      </c>
    </row>
    <row r="18" spans="2:53" x14ac:dyDescent="0.35">
      <c r="B18" s="18" t="s">
        <v>229</v>
      </c>
      <c r="C18" s="17">
        <v>0.117820893786138</v>
      </c>
      <c r="D18" s="17">
        <v>9.8248390837315805E-2</v>
      </c>
      <c r="E18" s="17">
        <v>0.1373741159237</v>
      </c>
      <c r="F18" s="17"/>
      <c r="G18" s="17">
        <v>0.14405326528547899</v>
      </c>
      <c r="H18" s="17">
        <v>0.12307628621755901</v>
      </c>
      <c r="I18" s="17">
        <v>0.120586718945045</v>
      </c>
      <c r="J18" s="17">
        <v>5.7607516389223602E-2</v>
      </c>
      <c r="K18" s="17"/>
      <c r="L18" s="17">
        <v>0.12526600572777899</v>
      </c>
      <c r="M18" s="17">
        <v>0.14461119273620099</v>
      </c>
      <c r="N18" s="17">
        <v>0.117538332270802</v>
      </c>
      <c r="O18" s="17">
        <v>8.2638199689742106E-2</v>
      </c>
      <c r="P18" s="17"/>
      <c r="Q18" s="17">
        <v>0.122900118993487</v>
      </c>
      <c r="R18" s="17">
        <v>0.143691028412782</v>
      </c>
      <c r="S18" s="17">
        <v>0.106452718790291</v>
      </c>
      <c r="T18" s="17">
        <v>0.12606729102811301</v>
      </c>
      <c r="U18" s="17">
        <v>0.133488222566539</v>
      </c>
      <c r="V18" s="17">
        <v>0.11975627913072701</v>
      </c>
      <c r="W18" s="17">
        <v>0.11175783285829299</v>
      </c>
      <c r="X18" s="17">
        <v>0.13780430689791701</v>
      </c>
      <c r="Y18" s="17">
        <v>6.6476763646576495E-2</v>
      </c>
      <c r="Z18" s="17"/>
      <c r="AA18" s="17">
        <v>0.102544193098195</v>
      </c>
      <c r="AB18" s="17">
        <v>0.155063009545581</v>
      </c>
      <c r="AC18" s="17">
        <v>9.9377566005846504E-2</v>
      </c>
      <c r="AD18" s="17">
        <v>0.13156295364362899</v>
      </c>
      <c r="AE18" s="17">
        <v>0.139511325074793</v>
      </c>
      <c r="AF18" s="17"/>
      <c r="AG18" s="17">
        <v>0.10242340210246299</v>
      </c>
      <c r="AH18" s="17">
        <v>0.13465227911451599</v>
      </c>
      <c r="AI18" s="17"/>
      <c r="AJ18" s="17">
        <v>0.103205716591507</v>
      </c>
      <c r="AK18" s="17">
        <v>0.159640467955104</v>
      </c>
      <c r="AL18" s="17">
        <v>0.12740498110962101</v>
      </c>
      <c r="AM18" s="17">
        <v>7.82363879919514E-2</v>
      </c>
      <c r="AN18" s="17"/>
      <c r="AO18" s="17">
        <v>0.1208349596199</v>
      </c>
      <c r="AP18" s="17">
        <v>0.13300647678174299</v>
      </c>
      <c r="AQ18" s="17">
        <v>0.10808147865118301</v>
      </c>
      <c r="AR18" s="17"/>
      <c r="AS18" s="17">
        <v>9.6252630244871296E-2</v>
      </c>
      <c r="AT18" s="17">
        <v>0.12694034101553101</v>
      </c>
      <c r="AU18" s="17">
        <v>0.113376977468478</v>
      </c>
      <c r="AV18" s="17">
        <v>0.27026683295430498</v>
      </c>
      <c r="AW18" s="17">
        <v>0.112556773573666</v>
      </c>
      <c r="AX18" s="17"/>
      <c r="AY18" s="17">
        <v>0.13137042117902001</v>
      </c>
      <c r="AZ18" s="17">
        <v>0.121133895726821</v>
      </c>
      <c r="BA18" s="17">
        <v>8.6436243658303297E-2</v>
      </c>
    </row>
    <row r="19" spans="2:53" x14ac:dyDescent="0.35">
      <c r="B19" s="18" t="s">
        <v>230</v>
      </c>
      <c r="C19" s="17">
        <v>0.114745424631884</v>
      </c>
      <c r="D19" s="17">
        <v>0.14262939912777001</v>
      </c>
      <c r="E19" s="17">
        <v>8.68889185518089E-2</v>
      </c>
      <c r="F19" s="17"/>
      <c r="G19" s="17">
        <v>9.5995000359552204E-2</v>
      </c>
      <c r="H19" s="17">
        <v>0.12633888706267099</v>
      </c>
      <c r="I19" s="17">
        <v>9.6648701472664897E-2</v>
      </c>
      <c r="J19" s="17">
        <v>0.14368641813087299</v>
      </c>
      <c r="K19" s="17"/>
      <c r="L19" s="17">
        <v>8.0508278523014606E-2</v>
      </c>
      <c r="M19" s="17">
        <v>0.11506793795761799</v>
      </c>
      <c r="N19" s="17">
        <v>0.15241632873451999</v>
      </c>
      <c r="O19" s="17">
        <v>0.11869471465890701</v>
      </c>
      <c r="P19" s="17"/>
      <c r="Q19" s="17">
        <v>0.135919990908308</v>
      </c>
      <c r="R19" s="17">
        <v>7.0478361790701702E-2</v>
      </c>
      <c r="S19" s="17">
        <v>8.3536465853393693E-2</v>
      </c>
      <c r="T19" s="17">
        <v>0.14027119575163599</v>
      </c>
      <c r="U19" s="17">
        <v>0.118861359877594</v>
      </c>
      <c r="V19" s="17">
        <v>0.120390519803277</v>
      </c>
      <c r="W19" s="17">
        <v>9.7097479483784804E-2</v>
      </c>
      <c r="X19" s="17">
        <v>0.12106036591198301</v>
      </c>
      <c r="Y19" s="17">
        <v>0.14388001695521699</v>
      </c>
      <c r="Z19" s="17"/>
      <c r="AA19" s="17">
        <v>0.13254939874628699</v>
      </c>
      <c r="AB19" s="17">
        <v>0.119074619266957</v>
      </c>
      <c r="AC19" s="17">
        <v>8.4287455939445199E-2</v>
      </c>
      <c r="AD19" s="17">
        <v>0.13567173938913499</v>
      </c>
      <c r="AE19" s="17">
        <v>0</v>
      </c>
      <c r="AF19" s="17"/>
      <c r="AG19" s="17">
        <v>0.104474261118638</v>
      </c>
      <c r="AH19" s="17">
        <v>0.12597309173596899</v>
      </c>
      <c r="AI19" s="17"/>
      <c r="AJ19" s="17">
        <v>0.13146763830521199</v>
      </c>
      <c r="AK19" s="17">
        <v>9.0173339717761897E-2</v>
      </c>
      <c r="AL19" s="17">
        <v>0.109960182616786</v>
      </c>
      <c r="AM19" s="17">
        <v>0.13007230749326301</v>
      </c>
      <c r="AN19" s="17"/>
      <c r="AO19" s="17">
        <v>0.100372678463925</v>
      </c>
      <c r="AP19" s="17">
        <v>0.10693093781292699</v>
      </c>
      <c r="AQ19" s="17">
        <v>0.125327670162899</v>
      </c>
      <c r="AR19" s="17"/>
      <c r="AS19" s="17">
        <v>0.14443843923208899</v>
      </c>
      <c r="AT19" s="17">
        <v>8.5182270535613003E-2</v>
      </c>
      <c r="AU19" s="17">
        <v>6.1900785971814601E-2</v>
      </c>
      <c r="AV19" s="17">
        <v>0</v>
      </c>
      <c r="AW19" s="17">
        <v>0.16214889534212801</v>
      </c>
      <c r="AX19" s="17"/>
      <c r="AY19" s="17">
        <v>0.153362582487544</v>
      </c>
      <c r="AZ19" s="17">
        <v>0.100544148520726</v>
      </c>
      <c r="BA19" s="17">
        <v>9.3756082054252093E-2</v>
      </c>
    </row>
    <row r="20" spans="2:53" x14ac:dyDescent="0.35">
      <c r="B20" s="18" t="s">
        <v>231</v>
      </c>
      <c r="C20" s="17">
        <v>0.10426117141466699</v>
      </c>
      <c r="D20" s="17">
        <v>0.11771711861623101</v>
      </c>
      <c r="E20" s="17">
        <v>9.0818479624482903E-2</v>
      </c>
      <c r="F20" s="17"/>
      <c r="G20" s="17">
        <v>9.3927730451361602E-2</v>
      </c>
      <c r="H20" s="17">
        <v>0.11120027031663</v>
      </c>
      <c r="I20" s="17">
        <v>0.100652407316989</v>
      </c>
      <c r="J20" s="17">
        <v>9.8129302217708894E-2</v>
      </c>
      <c r="K20" s="17"/>
      <c r="L20" s="17">
        <v>0.13957964324677399</v>
      </c>
      <c r="M20" s="17">
        <v>0.12183651517574801</v>
      </c>
      <c r="N20" s="17">
        <v>8.2853534156406894E-2</v>
      </c>
      <c r="O20" s="17">
        <v>6.7094629797393002E-2</v>
      </c>
      <c r="P20" s="17"/>
      <c r="Q20" s="17">
        <v>0.16655506636926201</v>
      </c>
      <c r="R20" s="17">
        <v>0.115859367307931</v>
      </c>
      <c r="S20" s="17">
        <v>0.12820250482412199</v>
      </c>
      <c r="T20" s="17">
        <v>8.6373805927324299E-2</v>
      </c>
      <c r="U20" s="17">
        <v>9.8027391683713203E-2</v>
      </c>
      <c r="V20" s="17">
        <v>6.6673102768103301E-2</v>
      </c>
      <c r="W20" s="17">
        <v>4.07376210973956E-2</v>
      </c>
      <c r="X20" s="17">
        <v>7.1669091189424702E-2</v>
      </c>
      <c r="Y20" s="17">
        <v>0.10091233076735399</v>
      </c>
      <c r="Z20" s="17"/>
      <c r="AA20" s="17">
        <v>7.8459245416388101E-2</v>
      </c>
      <c r="AB20" s="17">
        <v>8.23576129504658E-2</v>
      </c>
      <c r="AC20" s="17">
        <v>0.16236784100909099</v>
      </c>
      <c r="AD20" s="17">
        <v>8.8434834246753996E-2</v>
      </c>
      <c r="AE20" s="17">
        <v>0.28808248230734301</v>
      </c>
      <c r="AF20" s="17"/>
      <c r="AG20" s="17">
        <v>0.10213604479498101</v>
      </c>
      <c r="AH20" s="17">
        <v>0.106584200758819</v>
      </c>
      <c r="AI20" s="17"/>
      <c r="AJ20" s="17">
        <v>0.118438779803894</v>
      </c>
      <c r="AK20" s="17">
        <v>0.103484617246518</v>
      </c>
      <c r="AL20" s="17">
        <v>0.102213619179023</v>
      </c>
      <c r="AM20" s="17">
        <v>9.4419514696953602E-2</v>
      </c>
      <c r="AN20" s="17"/>
      <c r="AO20" s="17">
        <v>8.0895023120475806E-2</v>
      </c>
      <c r="AP20" s="17">
        <v>0.111106497299338</v>
      </c>
      <c r="AQ20" s="17">
        <v>0.11018079873032</v>
      </c>
      <c r="AR20" s="17"/>
      <c r="AS20" s="17">
        <v>9.0988901259284397E-2</v>
      </c>
      <c r="AT20" s="17">
        <v>0.13430799374066099</v>
      </c>
      <c r="AU20" s="17">
        <v>0.11486913818634099</v>
      </c>
      <c r="AV20" s="17">
        <v>0.109851597531007</v>
      </c>
      <c r="AW20" s="17">
        <v>7.5724483903409107E-2</v>
      </c>
      <c r="AX20" s="17"/>
      <c r="AY20" s="17">
        <v>9.8996319074737493E-2</v>
      </c>
      <c r="AZ20" s="17">
        <v>0.12890394593424201</v>
      </c>
      <c r="BA20" s="17">
        <v>0.11385889031544701</v>
      </c>
    </row>
    <row r="21" spans="2:53" x14ac:dyDescent="0.35">
      <c r="B21" s="18" t="s">
        <v>232</v>
      </c>
      <c r="C21" s="17">
        <v>7.7253404958942506E-2</v>
      </c>
      <c r="D21" s="17">
        <v>8.3253706987221093E-2</v>
      </c>
      <c r="E21" s="17">
        <v>7.1259013809370497E-2</v>
      </c>
      <c r="F21" s="17"/>
      <c r="G21" s="17">
        <v>7.2368831597484307E-2</v>
      </c>
      <c r="H21" s="17">
        <v>8.3940771825640997E-2</v>
      </c>
      <c r="I21" s="17">
        <v>7.41510523380082E-2</v>
      </c>
      <c r="J21" s="17">
        <v>6.44445063641126E-2</v>
      </c>
      <c r="K21" s="17"/>
      <c r="L21" s="17">
        <v>8.9560727576452795E-2</v>
      </c>
      <c r="M21" s="17">
        <v>5.7263365572965498E-2</v>
      </c>
      <c r="N21" s="17">
        <v>9.9107220518854705E-2</v>
      </c>
      <c r="O21" s="17">
        <v>6.5828793420560403E-2</v>
      </c>
      <c r="P21" s="17"/>
      <c r="Q21" s="17">
        <v>5.8557160300403803E-2</v>
      </c>
      <c r="R21" s="17">
        <v>6.1527575809798098E-2</v>
      </c>
      <c r="S21" s="17">
        <v>4.10396477464018E-2</v>
      </c>
      <c r="T21" s="17">
        <v>7.4247233120237094E-2</v>
      </c>
      <c r="U21" s="17">
        <v>0.15900647948590199</v>
      </c>
      <c r="V21" s="17">
        <v>8.4923401178614993E-2</v>
      </c>
      <c r="W21" s="17">
        <v>0.10706904649737201</v>
      </c>
      <c r="X21" s="17">
        <v>0.10198394441079101</v>
      </c>
      <c r="Y21" s="17">
        <v>5.8381849326701797E-2</v>
      </c>
      <c r="Z21" s="17"/>
      <c r="AA21" s="17">
        <v>4.5450619536990297E-2</v>
      </c>
      <c r="AB21" s="17">
        <v>6.6232414650590904E-2</v>
      </c>
      <c r="AC21" s="17">
        <v>0.113486509245384</v>
      </c>
      <c r="AD21" s="17">
        <v>0.107120492002234</v>
      </c>
      <c r="AE21" s="17">
        <v>6.6440257846674899E-2</v>
      </c>
      <c r="AF21" s="17"/>
      <c r="AG21" s="17">
        <v>7.2897898569319095E-2</v>
      </c>
      <c r="AH21" s="17">
        <v>8.2014518512371806E-2</v>
      </c>
      <c r="AI21" s="17"/>
      <c r="AJ21" s="17">
        <v>7.2923366936932202E-2</v>
      </c>
      <c r="AK21" s="17">
        <v>9.2587874022688102E-2</v>
      </c>
      <c r="AL21" s="17">
        <v>6.3588743848929194E-2</v>
      </c>
      <c r="AM21" s="17">
        <v>7.7284352555815797E-2</v>
      </c>
      <c r="AN21" s="17"/>
      <c r="AO21" s="17">
        <v>6.2583204465598799E-2</v>
      </c>
      <c r="AP21" s="17">
        <v>7.09169043231377E-2</v>
      </c>
      <c r="AQ21" s="17">
        <v>8.6664479872435002E-2</v>
      </c>
      <c r="AR21" s="17"/>
      <c r="AS21" s="17">
        <v>7.8284360121993093E-2</v>
      </c>
      <c r="AT21" s="17">
        <v>6.2922025896018793E-2</v>
      </c>
      <c r="AU21" s="17">
        <v>6.7845360236551702E-2</v>
      </c>
      <c r="AV21" s="17">
        <v>0</v>
      </c>
      <c r="AW21" s="17">
        <v>0.11366270384374701</v>
      </c>
      <c r="AX21" s="17"/>
      <c r="AY21" s="17">
        <v>8.2966100424326297E-2</v>
      </c>
      <c r="AZ21" s="17">
        <v>7.15002313152754E-2</v>
      </c>
      <c r="BA21" s="17">
        <v>0.113458667855839</v>
      </c>
    </row>
    <row r="22" spans="2:53" x14ac:dyDescent="0.35">
      <c r="B22" s="18" t="s">
        <v>233</v>
      </c>
      <c r="C22" s="17">
        <v>6.4283609571187506E-2</v>
      </c>
      <c r="D22" s="17">
        <v>8.9910157886143302E-2</v>
      </c>
      <c r="E22" s="17">
        <v>3.8682305888592901E-2</v>
      </c>
      <c r="F22" s="17"/>
      <c r="G22" s="17">
        <v>3.7196359147644499E-2</v>
      </c>
      <c r="H22" s="17">
        <v>8.8407365550121103E-2</v>
      </c>
      <c r="I22" s="17">
        <v>4.6134730086538997E-2</v>
      </c>
      <c r="J22" s="17">
        <v>5.0397543534041397E-2</v>
      </c>
      <c r="K22" s="17"/>
      <c r="L22" s="17">
        <v>4.8991527869489897E-2</v>
      </c>
      <c r="M22" s="17">
        <v>9.0743525417524895E-2</v>
      </c>
      <c r="N22" s="17">
        <v>6.8197923642864006E-2</v>
      </c>
      <c r="O22" s="17">
        <v>5.0093283384039199E-2</v>
      </c>
      <c r="P22" s="17"/>
      <c r="Q22" s="17">
        <v>0.122561969320271</v>
      </c>
      <c r="R22" s="17">
        <v>5.1169617476568903E-2</v>
      </c>
      <c r="S22" s="17">
        <v>1.97093530823984E-2</v>
      </c>
      <c r="T22" s="17">
        <v>4.2185536986960197E-2</v>
      </c>
      <c r="U22" s="17">
        <v>9.8609781979318301E-2</v>
      </c>
      <c r="V22" s="17">
        <v>6.5040757066540597E-2</v>
      </c>
      <c r="W22" s="17">
        <v>3.9862515456614303E-2</v>
      </c>
      <c r="X22" s="17">
        <v>5.2241503597513297E-2</v>
      </c>
      <c r="Y22" s="17">
        <v>5.3871803294792103E-2</v>
      </c>
      <c r="Z22" s="17"/>
      <c r="AA22" s="17">
        <v>4.7019084558677801E-2</v>
      </c>
      <c r="AB22" s="17">
        <v>5.6853510577777502E-2</v>
      </c>
      <c r="AC22" s="17">
        <v>7.4914056869047493E-2</v>
      </c>
      <c r="AD22" s="17">
        <v>0.10753916984413101</v>
      </c>
      <c r="AE22" s="17">
        <v>0.18398631134481999</v>
      </c>
      <c r="AF22" s="17"/>
      <c r="AG22" s="17">
        <v>6.4248181299068105E-2</v>
      </c>
      <c r="AH22" s="17">
        <v>6.4322337106282795E-2</v>
      </c>
      <c r="AI22" s="17"/>
      <c r="AJ22" s="17">
        <v>0.103637777029152</v>
      </c>
      <c r="AK22" s="17">
        <v>6.7835292147209902E-2</v>
      </c>
      <c r="AL22" s="17">
        <v>4.7379070299255303E-2</v>
      </c>
      <c r="AM22" s="17">
        <v>4.1074853912213501E-2</v>
      </c>
      <c r="AN22" s="17"/>
      <c r="AO22" s="17">
        <v>9.6691906293595101E-2</v>
      </c>
      <c r="AP22" s="17">
        <v>6.0944681019302498E-2</v>
      </c>
      <c r="AQ22" s="17">
        <v>4.9381501013879697E-2</v>
      </c>
      <c r="AR22" s="17"/>
      <c r="AS22" s="17">
        <v>7.0971126889465205E-2</v>
      </c>
      <c r="AT22" s="17">
        <v>5.0709971901437098E-2</v>
      </c>
      <c r="AU22" s="17">
        <v>0.102954154529816</v>
      </c>
      <c r="AV22" s="17">
        <v>0.19609403059288499</v>
      </c>
      <c r="AW22" s="17">
        <v>5.8516452037604499E-2</v>
      </c>
      <c r="AX22" s="17"/>
      <c r="AY22" s="17">
        <v>8.8053217118628693E-2</v>
      </c>
      <c r="AZ22" s="17">
        <v>4.6210106967759401E-2</v>
      </c>
      <c r="BA22" s="17">
        <v>0.116336333825345</v>
      </c>
    </row>
    <row r="23" spans="2:53" x14ac:dyDescent="0.35">
      <c r="B23" s="18" t="s">
        <v>234</v>
      </c>
      <c r="C23" s="17">
        <v>4.0784583453623902E-2</v>
      </c>
      <c r="D23" s="17">
        <v>4.1667299226689998E-2</v>
      </c>
      <c r="E23" s="17">
        <v>3.99027372410969E-2</v>
      </c>
      <c r="F23" s="17"/>
      <c r="G23" s="17">
        <v>3.9776284906368899E-2</v>
      </c>
      <c r="H23" s="17">
        <v>4.2760680994669703E-2</v>
      </c>
      <c r="I23" s="17">
        <v>4.0527083199863798E-2</v>
      </c>
      <c r="J23" s="17">
        <v>3.4459063879365898E-2</v>
      </c>
      <c r="K23" s="17"/>
      <c r="L23" s="17">
        <v>3.9998086706069101E-2</v>
      </c>
      <c r="M23" s="17">
        <v>4.3904708368466001E-2</v>
      </c>
      <c r="N23" s="17">
        <v>4.0687964492359001E-2</v>
      </c>
      <c r="O23" s="17">
        <v>3.8637233049274702E-2</v>
      </c>
      <c r="P23" s="17"/>
      <c r="Q23" s="17">
        <v>6.16259495939055E-2</v>
      </c>
      <c r="R23" s="17">
        <v>4.5515518685147E-2</v>
      </c>
      <c r="S23" s="17">
        <v>3.0320676116529801E-2</v>
      </c>
      <c r="T23" s="17">
        <v>2.2398991758422301E-2</v>
      </c>
      <c r="U23" s="17">
        <v>5.7616826827006203E-2</v>
      </c>
      <c r="V23" s="17">
        <v>3.3210096086524497E-2</v>
      </c>
      <c r="W23" s="17">
        <v>3.9591283622309702E-2</v>
      </c>
      <c r="X23" s="17">
        <v>3.3683720148631899E-2</v>
      </c>
      <c r="Y23" s="17">
        <v>2.99148549535804E-2</v>
      </c>
      <c r="Z23" s="17"/>
      <c r="AA23" s="17">
        <v>3.0877971743886901E-2</v>
      </c>
      <c r="AB23" s="17">
        <v>4.26280561292329E-2</v>
      </c>
      <c r="AC23" s="17">
        <v>3.5403346521092401E-2</v>
      </c>
      <c r="AD23" s="17">
        <v>3.31984172543855E-2</v>
      </c>
      <c r="AE23" s="17">
        <v>0.155865696043303</v>
      </c>
      <c r="AF23" s="17"/>
      <c r="AG23" s="17">
        <v>4.9259679398815003E-2</v>
      </c>
      <c r="AH23" s="17">
        <v>3.15202429701852E-2</v>
      </c>
      <c r="AI23" s="17"/>
      <c r="AJ23" s="17">
        <v>1.5075304896306201E-2</v>
      </c>
      <c r="AK23" s="17">
        <v>4.6706337409642799E-2</v>
      </c>
      <c r="AL23" s="17">
        <v>5.3078689438519303E-2</v>
      </c>
      <c r="AM23" s="17">
        <v>4.6179818318325398E-2</v>
      </c>
      <c r="AN23" s="17"/>
      <c r="AO23" s="17">
        <v>3.6938185004759899E-2</v>
      </c>
      <c r="AP23" s="17">
        <v>5.22695905844986E-2</v>
      </c>
      <c r="AQ23" s="17">
        <v>3.6701780790397799E-2</v>
      </c>
      <c r="AR23" s="17"/>
      <c r="AS23" s="17">
        <v>2.7276566642339101E-2</v>
      </c>
      <c r="AT23" s="17">
        <v>4.3040343624159601E-2</v>
      </c>
      <c r="AU23" s="17">
        <v>5.1657195960081698E-2</v>
      </c>
      <c r="AV23" s="17">
        <v>0</v>
      </c>
      <c r="AW23" s="17">
        <v>4.2613858614115603E-2</v>
      </c>
      <c r="AX23" s="17"/>
      <c r="AY23" s="17">
        <v>2.2158725409281502E-2</v>
      </c>
      <c r="AZ23" s="17">
        <v>4.1805370877493399E-2</v>
      </c>
      <c r="BA23" s="17">
        <v>3.9752874503400697E-2</v>
      </c>
    </row>
    <row r="24" spans="2:53" x14ac:dyDescent="0.35">
      <c r="B24" s="18" t="s">
        <v>235</v>
      </c>
      <c r="C24" s="17">
        <v>3.7793843282551497E-2</v>
      </c>
      <c r="D24" s="17">
        <v>4.7110715247111697E-2</v>
      </c>
      <c r="E24" s="17">
        <v>2.8486149339339101E-2</v>
      </c>
      <c r="F24" s="17"/>
      <c r="G24" s="17">
        <v>3.4120877030658102E-2</v>
      </c>
      <c r="H24" s="17">
        <v>3.8243136657393102E-2</v>
      </c>
      <c r="I24" s="17">
        <v>3.6041612752268699E-2</v>
      </c>
      <c r="J24" s="17">
        <v>4.5510409482099702E-2</v>
      </c>
      <c r="K24" s="17"/>
      <c r="L24" s="17">
        <v>4.0696503152578799E-2</v>
      </c>
      <c r="M24" s="17">
        <v>4.6510226207331799E-2</v>
      </c>
      <c r="N24" s="17">
        <v>4.08255549293585E-2</v>
      </c>
      <c r="O24" s="17">
        <v>2.3077201505090801E-2</v>
      </c>
      <c r="P24" s="17"/>
      <c r="Q24" s="17">
        <v>2.1923934021602101E-2</v>
      </c>
      <c r="R24" s="17">
        <v>5.22208151136851E-2</v>
      </c>
      <c r="S24" s="17">
        <v>3.1969672214150799E-2</v>
      </c>
      <c r="T24" s="17">
        <v>0</v>
      </c>
      <c r="U24" s="17">
        <v>5.8038690332123798E-2</v>
      </c>
      <c r="V24" s="17">
        <v>5.8332162356930901E-2</v>
      </c>
      <c r="W24" s="17">
        <v>2.97333788170085E-2</v>
      </c>
      <c r="X24" s="17">
        <v>1.6648509267462398E-2</v>
      </c>
      <c r="Y24" s="17">
        <v>6.11152973833178E-2</v>
      </c>
      <c r="Z24" s="17"/>
      <c r="AA24" s="17">
        <v>2.5468445128041101E-2</v>
      </c>
      <c r="AB24" s="17">
        <v>2.8678853246711399E-2</v>
      </c>
      <c r="AC24" s="17">
        <v>5.4464637448386199E-2</v>
      </c>
      <c r="AD24" s="17">
        <v>7.1380627252190104E-2</v>
      </c>
      <c r="AE24" s="17">
        <v>0</v>
      </c>
      <c r="AF24" s="17"/>
      <c r="AG24" s="17">
        <v>3.7092473932448702E-2</v>
      </c>
      <c r="AH24" s="17">
        <v>3.8560527755036801E-2</v>
      </c>
      <c r="AI24" s="17"/>
      <c r="AJ24" s="17">
        <v>3.0931862884748001E-2</v>
      </c>
      <c r="AK24" s="17">
        <v>3.6610889850284198E-2</v>
      </c>
      <c r="AL24" s="17">
        <v>2.7276827689980201E-2</v>
      </c>
      <c r="AM24" s="17">
        <v>5.4543408413072203E-2</v>
      </c>
      <c r="AN24" s="17"/>
      <c r="AO24" s="17">
        <v>3.1842636293883599E-2</v>
      </c>
      <c r="AP24" s="17">
        <v>2.9046196574228699E-2</v>
      </c>
      <c r="AQ24" s="17">
        <v>4.1806326025367803E-2</v>
      </c>
      <c r="AR24" s="17"/>
      <c r="AS24" s="17">
        <v>4.2530302395046599E-2</v>
      </c>
      <c r="AT24" s="17">
        <v>3.86435527462307E-2</v>
      </c>
      <c r="AU24" s="17">
        <v>5.6776378352543899E-2</v>
      </c>
      <c r="AV24" s="17">
        <v>0</v>
      </c>
      <c r="AW24" s="17">
        <v>1.16381604570071E-2</v>
      </c>
      <c r="AX24" s="17"/>
      <c r="AY24" s="17">
        <v>3.1130668634755599E-2</v>
      </c>
      <c r="AZ24" s="17">
        <v>3.2500487393099999E-2</v>
      </c>
      <c r="BA24" s="17">
        <v>6.3507325780285104E-2</v>
      </c>
    </row>
    <row r="25" spans="2:53" x14ac:dyDescent="0.35">
      <c r="B25" s="18" t="s">
        <v>236</v>
      </c>
      <c r="C25" s="17">
        <v>3.2557712011316103E-2</v>
      </c>
      <c r="D25" s="17">
        <v>4.3769765400981098E-2</v>
      </c>
      <c r="E25" s="17">
        <v>2.1356703580275901E-2</v>
      </c>
      <c r="F25" s="17"/>
      <c r="G25" s="17">
        <v>1.9549464826928799E-2</v>
      </c>
      <c r="H25" s="17">
        <v>2.9069824617057701E-2</v>
      </c>
      <c r="I25" s="17">
        <v>3.57742253387755E-2</v>
      </c>
      <c r="J25" s="17">
        <v>5.1844561581751901E-2</v>
      </c>
      <c r="K25" s="17"/>
      <c r="L25" s="17">
        <v>4.8353778608193898E-2</v>
      </c>
      <c r="M25" s="17">
        <v>3.9739549022741398E-2</v>
      </c>
      <c r="N25" s="17">
        <v>2.14364550697047E-2</v>
      </c>
      <c r="O25" s="17">
        <v>1.39457865514689E-2</v>
      </c>
      <c r="P25" s="17"/>
      <c r="Q25" s="17">
        <v>6.0113595269538599E-2</v>
      </c>
      <c r="R25" s="17">
        <v>2.3274635700952701E-2</v>
      </c>
      <c r="S25" s="17">
        <v>2.1706579195398399E-2</v>
      </c>
      <c r="T25" s="17">
        <v>1.1896472961171901E-2</v>
      </c>
      <c r="U25" s="17">
        <v>2.4446775166179199E-2</v>
      </c>
      <c r="V25" s="17">
        <v>5.0071264074299501E-2</v>
      </c>
      <c r="W25" s="17">
        <v>1.03420203611304E-2</v>
      </c>
      <c r="X25" s="17">
        <v>1.7145558588151501E-2</v>
      </c>
      <c r="Y25" s="17">
        <v>4.54095076761813E-2</v>
      </c>
      <c r="Z25" s="17"/>
      <c r="AA25" s="17">
        <v>1.6071094573872201E-2</v>
      </c>
      <c r="AB25" s="17">
        <v>3.3951491980617997E-2</v>
      </c>
      <c r="AC25" s="17">
        <v>2.02438988606473E-2</v>
      </c>
      <c r="AD25" s="17">
        <v>9.8083157117582795E-2</v>
      </c>
      <c r="AE25" s="17">
        <v>7.0429625696104101E-2</v>
      </c>
      <c r="AF25" s="17"/>
      <c r="AG25" s="17">
        <v>4.0287626088611798E-2</v>
      </c>
      <c r="AH25" s="17">
        <v>2.4107948565224701E-2</v>
      </c>
      <c r="AI25" s="17"/>
      <c r="AJ25" s="17">
        <v>3.0888622021102301E-2</v>
      </c>
      <c r="AK25" s="17">
        <v>3.8137115604383501E-2</v>
      </c>
      <c r="AL25" s="17">
        <v>1.7573959084294499E-2</v>
      </c>
      <c r="AM25" s="17">
        <v>4.1657506351902303E-2</v>
      </c>
      <c r="AN25" s="17"/>
      <c r="AO25" s="17">
        <v>2.4426758645977899E-2</v>
      </c>
      <c r="AP25" s="17">
        <v>2.0096128151385301E-2</v>
      </c>
      <c r="AQ25" s="17">
        <v>4.2462127179559897E-2</v>
      </c>
      <c r="AR25" s="17"/>
      <c r="AS25" s="17">
        <v>4.4792174719359201E-2</v>
      </c>
      <c r="AT25" s="17">
        <v>2.7126740298281299E-2</v>
      </c>
      <c r="AU25" s="17">
        <v>2.6949393136718E-2</v>
      </c>
      <c r="AV25" s="17">
        <v>0.18981307424246099</v>
      </c>
      <c r="AW25" s="17">
        <v>2.82221322962833E-2</v>
      </c>
      <c r="AX25" s="17"/>
      <c r="AY25" s="17">
        <v>4.8137597145674199E-2</v>
      </c>
      <c r="AZ25" s="17">
        <v>2.9229149468801799E-2</v>
      </c>
      <c r="BA25" s="17">
        <v>4.9404154003359499E-2</v>
      </c>
    </row>
    <row r="26" spans="2:53" ht="58" x14ac:dyDescent="0.35">
      <c r="B26" s="18" t="s">
        <v>237</v>
      </c>
      <c r="C26" s="17">
        <v>1.16287708086606E-2</v>
      </c>
      <c r="D26" s="17">
        <v>1.1721307049054899E-2</v>
      </c>
      <c r="E26" s="17">
        <v>1.1536325725426601E-2</v>
      </c>
      <c r="F26" s="17"/>
      <c r="G26" s="17">
        <v>1.7330897051582399E-2</v>
      </c>
      <c r="H26" s="17">
        <v>1.4256577412672999E-2</v>
      </c>
      <c r="I26" s="17">
        <v>9.7614086858094397E-3</v>
      </c>
      <c r="J26" s="17">
        <v>0</v>
      </c>
      <c r="K26" s="17"/>
      <c r="L26" s="17">
        <v>1.01966534456052E-2</v>
      </c>
      <c r="M26" s="17">
        <v>7.45184690823209E-3</v>
      </c>
      <c r="N26" s="17">
        <v>2.3146745986770901E-2</v>
      </c>
      <c r="O26" s="17">
        <v>7.43015534370387E-3</v>
      </c>
      <c r="P26" s="17"/>
      <c r="Q26" s="17">
        <v>1.44352358462927E-2</v>
      </c>
      <c r="R26" s="17">
        <v>5.9351585323573304E-3</v>
      </c>
      <c r="S26" s="17">
        <v>0</v>
      </c>
      <c r="T26" s="17">
        <v>0</v>
      </c>
      <c r="U26" s="17">
        <v>1.20521761647868E-2</v>
      </c>
      <c r="V26" s="17">
        <v>2.5193875766767099E-2</v>
      </c>
      <c r="W26" s="17">
        <v>9.2289918088937998E-3</v>
      </c>
      <c r="X26" s="17">
        <v>3.3683720148631899E-2</v>
      </c>
      <c r="Y26" s="17">
        <v>1.4567093643402499E-2</v>
      </c>
      <c r="Z26" s="17"/>
      <c r="AA26" s="17">
        <v>1.06891494316032E-2</v>
      </c>
      <c r="AB26" s="17">
        <v>8.2072184012188798E-3</v>
      </c>
      <c r="AC26" s="17">
        <v>8.4740813506649203E-3</v>
      </c>
      <c r="AD26" s="17">
        <v>0</v>
      </c>
      <c r="AE26" s="17">
        <v>0.19662021239451399</v>
      </c>
      <c r="AF26" s="17"/>
      <c r="AG26" s="17">
        <v>1.47626125451951E-2</v>
      </c>
      <c r="AH26" s="17">
        <v>8.2030896062030307E-3</v>
      </c>
      <c r="AI26" s="17"/>
      <c r="AJ26" s="17">
        <v>1.7412066619434001E-2</v>
      </c>
      <c r="AK26" s="17">
        <v>1.4529175937285799E-2</v>
      </c>
      <c r="AL26" s="17">
        <v>4.3554293718930399E-3</v>
      </c>
      <c r="AM26" s="17">
        <v>1.00323337528222E-2</v>
      </c>
      <c r="AN26" s="17"/>
      <c r="AO26" s="17">
        <v>7.1997208494663104E-3</v>
      </c>
      <c r="AP26" s="17">
        <v>0</v>
      </c>
      <c r="AQ26" s="17">
        <v>1.70411012594705E-2</v>
      </c>
      <c r="AR26" s="17"/>
      <c r="AS26" s="17">
        <v>1.55620329136459E-2</v>
      </c>
      <c r="AT26" s="17">
        <v>2.3411018570786701E-3</v>
      </c>
      <c r="AU26" s="17">
        <v>2.7956356811965601E-2</v>
      </c>
      <c r="AV26" s="17">
        <v>0</v>
      </c>
      <c r="AW26" s="17">
        <v>1.8715765034870699E-2</v>
      </c>
      <c r="AX26" s="17"/>
      <c r="AY26" s="17">
        <v>1.4681951021688899E-2</v>
      </c>
      <c r="AZ26" s="17">
        <v>4.2786920725670797E-3</v>
      </c>
      <c r="BA26" s="17">
        <v>3.5325829013483301E-2</v>
      </c>
    </row>
    <row r="27" spans="2:53" x14ac:dyDescent="0.35">
      <c r="B27" s="18" t="s">
        <v>92</v>
      </c>
      <c r="C27" s="17">
        <v>9.1763746461194992E-3</v>
      </c>
      <c r="D27" s="17">
        <v>1.13699139005918E-2</v>
      </c>
      <c r="E27" s="17">
        <v>6.9849962402862599E-3</v>
      </c>
      <c r="F27" s="17"/>
      <c r="G27" s="17">
        <v>1.57353960926402E-2</v>
      </c>
      <c r="H27" s="17">
        <v>7.8413000489110408E-3</v>
      </c>
      <c r="I27" s="17">
        <v>1.15412016522161E-2</v>
      </c>
      <c r="J27" s="17">
        <v>0</v>
      </c>
      <c r="K27" s="17"/>
      <c r="L27" s="17">
        <v>3.3682006496174202E-3</v>
      </c>
      <c r="M27" s="17">
        <v>8.0750066308974393E-3</v>
      </c>
      <c r="N27" s="17">
        <v>1.58076126344176E-2</v>
      </c>
      <c r="O27" s="17">
        <v>1.07958413670548E-2</v>
      </c>
      <c r="P27" s="17"/>
      <c r="Q27" s="17">
        <v>0</v>
      </c>
      <c r="R27" s="17">
        <v>1.0852124882340599E-2</v>
      </c>
      <c r="S27" s="17">
        <v>2.1161580669344801E-2</v>
      </c>
      <c r="T27" s="17">
        <v>0</v>
      </c>
      <c r="U27" s="17">
        <v>0</v>
      </c>
      <c r="V27" s="17">
        <v>1.6244238820637101E-2</v>
      </c>
      <c r="W27" s="17">
        <v>2.9353723177481E-2</v>
      </c>
      <c r="X27" s="17">
        <v>0</v>
      </c>
      <c r="Y27" s="17">
        <v>7.0641543709468102E-3</v>
      </c>
      <c r="Z27" s="17"/>
      <c r="AA27" s="17">
        <v>7.0973134285654202E-3</v>
      </c>
      <c r="AB27" s="17">
        <v>9.8291448747592595E-3</v>
      </c>
      <c r="AC27" s="17">
        <v>1.1430680706339401E-2</v>
      </c>
      <c r="AD27" s="17">
        <v>1.7159557591708199E-2</v>
      </c>
      <c r="AE27" s="17">
        <v>0</v>
      </c>
      <c r="AF27" s="17"/>
      <c r="AG27" s="17">
        <v>1.0620717691285199E-2</v>
      </c>
      <c r="AH27" s="17">
        <v>7.5975269455345702E-3</v>
      </c>
      <c r="AI27" s="17"/>
      <c r="AJ27" s="17">
        <v>7.6835484102368403E-3</v>
      </c>
      <c r="AK27" s="17">
        <v>6.2927458218588802E-3</v>
      </c>
      <c r="AL27" s="17">
        <v>1.5670397160852601E-2</v>
      </c>
      <c r="AM27" s="17">
        <v>7.6741557309653596E-3</v>
      </c>
      <c r="AN27" s="17"/>
      <c r="AO27" s="17">
        <v>7.1689546180951904E-3</v>
      </c>
      <c r="AP27" s="17">
        <v>1.1615713095885501E-2</v>
      </c>
      <c r="AQ27" s="17">
        <v>9.2471347018209804E-3</v>
      </c>
      <c r="AR27" s="17"/>
      <c r="AS27" s="17">
        <v>9.4626014493675008E-3</v>
      </c>
      <c r="AT27" s="17">
        <v>5.0361127885325801E-3</v>
      </c>
      <c r="AU27" s="17">
        <v>0</v>
      </c>
      <c r="AV27" s="17">
        <v>0</v>
      </c>
      <c r="AW27" s="17">
        <v>1.5724494751384901E-2</v>
      </c>
      <c r="AX27" s="17"/>
      <c r="AY27" s="17">
        <v>1.06545166258704E-2</v>
      </c>
      <c r="AZ27" s="17">
        <v>5.5081251326853002E-3</v>
      </c>
      <c r="BA27" s="17">
        <v>0</v>
      </c>
    </row>
    <row r="28" spans="2:53" x14ac:dyDescent="0.35">
      <c r="B28" s="18" t="s">
        <v>82</v>
      </c>
      <c r="C28" s="19">
        <v>9.0801467536689203E-4</v>
      </c>
      <c r="D28" s="19">
        <v>0</v>
      </c>
      <c r="E28" s="19">
        <v>1.8151348683252901E-3</v>
      </c>
      <c r="F28" s="19"/>
      <c r="G28" s="19">
        <v>0</v>
      </c>
      <c r="H28" s="19">
        <v>2.0451574579493101E-3</v>
      </c>
      <c r="I28" s="19">
        <v>0</v>
      </c>
      <c r="J28" s="19">
        <v>0</v>
      </c>
      <c r="K28" s="19"/>
      <c r="L28" s="19">
        <v>3.3663803334898499E-3</v>
      </c>
      <c r="M28" s="19">
        <v>0</v>
      </c>
      <c r="N28" s="19">
        <v>0</v>
      </c>
      <c r="O28" s="19">
        <v>0</v>
      </c>
      <c r="P28" s="19"/>
      <c r="Q28" s="19">
        <v>0</v>
      </c>
      <c r="R28" s="19">
        <v>0</v>
      </c>
      <c r="S28" s="19">
        <v>0</v>
      </c>
      <c r="T28" s="19">
        <v>0</v>
      </c>
      <c r="U28" s="19">
        <v>0</v>
      </c>
      <c r="V28" s="19">
        <v>0</v>
      </c>
      <c r="W28" s="19">
        <v>9.5679449732236303E-3</v>
      </c>
      <c r="X28" s="19">
        <v>0</v>
      </c>
      <c r="Y28" s="19">
        <v>0</v>
      </c>
      <c r="Z28" s="19"/>
      <c r="AA28" s="19">
        <v>0</v>
      </c>
      <c r="AB28" s="19">
        <v>0</v>
      </c>
      <c r="AC28" s="19">
        <v>3.7126940848272402E-3</v>
      </c>
      <c r="AD28" s="19">
        <v>0</v>
      </c>
      <c r="AE28" s="19">
        <v>0</v>
      </c>
      <c r="AF28" s="19"/>
      <c r="AG28" s="19">
        <v>0</v>
      </c>
      <c r="AH28" s="19">
        <v>1.90058834898189E-3</v>
      </c>
      <c r="AI28" s="19"/>
      <c r="AJ28" s="19">
        <v>0</v>
      </c>
      <c r="AK28" s="19">
        <v>3.31649026062582E-3</v>
      </c>
      <c r="AL28" s="19">
        <v>0</v>
      </c>
      <c r="AM28" s="19">
        <v>0</v>
      </c>
      <c r="AN28" s="19"/>
      <c r="AO28" s="19">
        <v>0</v>
      </c>
      <c r="AP28" s="19">
        <v>0</v>
      </c>
      <c r="AQ28" s="19">
        <v>1.7589338125251601E-3</v>
      </c>
      <c r="AR28" s="19"/>
      <c r="AS28" s="19">
        <v>0</v>
      </c>
      <c r="AT28" s="19">
        <v>2.5530960862108101E-3</v>
      </c>
      <c r="AU28" s="19">
        <v>0</v>
      </c>
      <c r="AV28" s="19">
        <v>0</v>
      </c>
      <c r="AW28" s="19">
        <v>0</v>
      </c>
      <c r="AX28" s="19"/>
      <c r="AY28" s="19">
        <v>0</v>
      </c>
      <c r="AZ28" s="19">
        <v>1.8638186021463601E-3</v>
      </c>
      <c r="BA28" s="19">
        <v>0</v>
      </c>
    </row>
    <row r="29" spans="2:53" x14ac:dyDescent="0.35">
      <c r="B29" s="16"/>
    </row>
    <row r="30" spans="2:53" x14ac:dyDescent="0.35">
      <c r="B30" t="s">
        <v>85</v>
      </c>
    </row>
    <row r="31" spans="2:53" x14ac:dyDescent="0.35">
      <c r="B31" t="s">
        <v>86</v>
      </c>
    </row>
    <row r="33" spans="2:2" x14ac:dyDescent="0.35">
      <c r="B33"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A26"/>
  <sheetViews>
    <sheetView showGridLines="0"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43.5" x14ac:dyDescent="0.35">
      <c r="B9" s="18" t="s">
        <v>239</v>
      </c>
      <c r="C9" s="17">
        <v>0.45595506569744998</v>
      </c>
      <c r="D9" s="17">
        <v>0.46053855179179698</v>
      </c>
      <c r="E9" s="17">
        <v>0.45137609478087798</v>
      </c>
      <c r="F9" s="17"/>
      <c r="G9" s="17">
        <v>0.32094656002688898</v>
      </c>
      <c r="H9" s="17">
        <v>0.47609043019639702</v>
      </c>
      <c r="I9" s="17">
        <v>0.45817592791148198</v>
      </c>
      <c r="J9" s="17">
        <v>0.51736337305717806</v>
      </c>
      <c r="K9" s="17"/>
      <c r="L9" s="17">
        <v>0.41377056920880001</v>
      </c>
      <c r="M9" s="17">
        <v>0.47837520030231201</v>
      </c>
      <c r="N9" s="17">
        <v>0.47826857856094501</v>
      </c>
      <c r="O9" s="17">
        <v>0.45638531085905099</v>
      </c>
      <c r="P9" s="17"/>
      <c r="Q9" s="17">
        <v>0.37887118932942598</v>
      </c>
      <c r="R9" s="17">
        <v>0.49486367809117399</v>
      </c>
      <c r="S9" s="17">
        <v>0.472075751151326</v>
      </c>
      <c r="T9" s="17">
        <v>0.45270778098369102</v>
      </c>
      <c r="U9" s="17">
        <v>0.387738888304693</v>
      </c>
      <c r="V9" s="17">
        <v>0.45382194172391999</v>
      </c>
      <c r="W9" s="17">
        <v>0.48661870573364502</v>
      </c>
      <c r="X9" s="17">
        <v>0.48620269517657499</v>
      </c>
      <c r="Y9" s="17">
        <v>0.51433489471813099</v>
      </c>
      <c r="Z9" s="17"/>
      <c r="AA9" s="17">
        <v>0.43594639561350301</v>
      </c>
      <c r="AB9" s="17">
        <v>0.47228761184004098</v>
      </c>
      <c r="AC9" s="17">
        <v>0.43022718835391399</v>
      </c>
      <c r="AD9" s="17">
        <v>0.509393898478539</v>
      </c>
      <c r="AE9" s="17">
        <v>0.38075180621488602</v>
      </c>
      <c r="AF9" s="17"/>
      <c r="AG9" s="17">
        <v>0.45231446838580802</v>
      </c>
      <c r="AH9" s="17">
        <v>0.45993469416139499</v>
      </c>
      <c r="AI9" s="17"/>
      <c r="AJ9" s="17">
        <v>0.43225261961435602</v>
      </c>
      <c r="AK9" s="17">
        <v>0.48131173662989002</v>
      </c>
      <c r="AL9" s="17">
        <v>0.47495171721423601</v>
      </c>
      <c r="AM9" s="17">
        <v>0.43317511141114901</v>
      </c>
      <c r="AN9" s="17"/>
      <c r="AO9" s="17">
        <v>0.45555995612420402</v>
      </c>
      <c r="AP9" s="17">
        <v>0.52265772627943996</v>
      </c>
      <c r="AQ9" s="17">
        <v>0.42691588101826</v>
      </c>
      <c r="AR9" s="17"/>
      <c r="AS9" s="17">
        <v>0.442978656199709</v>
      </c>
      <c r="AT9" s="17">
        <v>0.46544557047482099</v>
      </c>
      <c r="AU9" s="17">
        <v>0.43390201765706099</v>
      </c>
      <c r="AV9" s="17">
        <v>0.61409289516465404</v>
      </c>
      <c r="AW9" s="17">
        <v>0.45278590814539199</v>
      </c>
      <c r="AX9" s="17"/>
      <c r="AY9" s="17">
        <v>0.40396164526803602</v>
      </c>
      <c r="AZ9" s="17">
        <v>0.47677057128849298</v>
      </c>
      <c r="BA9" s="17">
        <v>0.44662724141561</v>
      </c>
    </row>
    <row r="10" spans="2:53" ht="43.5" x14ac:dyDescent="0.35">
      <c r="B10" s="18" t="s">
        <v>240</v>
      </c>
      <c r="C10" s="17">
        <v>0.43713605249369902</v>
      </c>
      <c r="D10" s="17">
        <v>0.455662813544364</v>
      </c>
      <c r="E10" s="17">
        <v>0.41862754209723202</v>
      </c>
      <c r="F10" s="17"/>
      <c r="G10" s="17">
        <v>0.343698974717489</v>
      </c>
      <c r="H10" s="17">
        <v>0.45688841507190397</v>
      </c>
      <c r="I10" s="17">
        <v>0.429909228363268</v>
      </c>
      <c r="J10" s="17">
        <v>0.482545291955427</v>
      </c>
      <c r="K10" s="17"/>
      <c r="L10" s="17">
        <v>0.46492154507045902</v>
      </c>
      <c r="M10" s="17">
        <v>0.46773093910348001</v>
      </c>
      <c r="N10" s="17">
        <v>0.420062860908334</v>
      </c>
      <c r="O10" s="17">
        <v>0.39208199124172399</v>
      </c>
      <c r="P10" s="17"/>
      <c r="Q10" s="17">
        <v>0.49177315498715501</v>
      </c>
      <c r="R10" s="17">
        <v>0.48160790355257199</v>
      </c>
      <c r="S10" s="17">
        <v>0.44092250351943801</v>
      </c>
      <c r="T10" s="17">
        <v>0.45397787590188698</v>
      </c>
      <c r="U10" s="17">
        <v>0.45939171335315299</v>
      </c>
      <c r="V10" s="17">
        <v>0.37163197473544102</v>
      </c>
      <c r="W10" s="17">
        <v>0.43101338523199001</v>
      </c>
      <c r="X10" s="17">
        <v>0.46848063090917302</v>
      </c>
      <c r="Y10" s="17">
        <v>0.32845760925767298</v>
      </c>
      <c r="Z10" s="17"/>
      <c r="AA10" s="17">
        <v>0.40930689490182498</v>
      </c>
      <c r="AB10" s="17">
        <v>0.37795479761991202</v>
      </c>
      <c r="AC10" s="17">
        <v>0.50696483967300898</v>
      </c>
      <c r="AD10" s="17">
        <v>0.45924340050212498</v>
      </c>
      <c r="AE10" s="17">
        <v>0.57317825094199004</v>
      </c>
      <c r="AF10" s="17"/>
      <c r="AG10" s="17">
        <v>0.42831954447945902</v>
      </c>
      <c r="AH10" s="17">
        <v>0.44677359909460101</v>
      </c>
      <c r="AI10" s="17"/>
      <c r="AJ10" s="17">
        <v>0.48293162450317301</v>
      </c>
      <c r="AK10" s="17">
        <v>0.45658636089881399</v>
      </c>
      <c r="AL10" s="17">
        <v>0.41511729889397903</v>
      </c>
      <c r="AM10" s="17">
        <v>0.39618023355952797</v>
      </c>
      <c r="AN10" s="17"/>
      <c r="AO10" s="17">
        <v>0.44783081537108799</v>
      </c>
      <c r="AP10" s="17">
        <v>0.38075975236161103</v>
      </c>
      <c r="AQ10" s="17">
        <v>0.45655534201574199</v>
      </c>
      <c r="AR10" s="17"/>
      <c r="AS10" s="17">
        <v>0.42988685652247599</v>
      </c>
      <c r="AT10" s="17">
        <v>0.45920212732968202</v>
      </c>
      <c r="AU10" s="17">
        <v>0.53158652601018697</v>
      </c>
      <c r="AV10" s="17">
        <v>0.15015608642092201</v>
      </c>
      <c r="AW10" s="17">
        <v>0.39192761820028799</v>
      </c>
      <c r="AX10" s="17"/>
      <c r="AY10" s="17">
        <v>0.45825379007257</v>
      </c>
      <c r="AZ10" s="17">
        <v>0.436850928648367</v>
      </c>
      <c r="BA10" s="17">
        <v>0.53182451079550996</v>
      </c>
    </row>
    <row r="11" spans="2:53" ht="29" x14ac:dyDescent="0.35">
      <c r="B11" s="18" t="s">
        <v>241</v>
      </c>
      <c r="C11" s="17">
        <v>0.38732560016220102</v>
      </c>
      <c r="D11" s="17">
        <v>0.34986118791145598</v>
      </c>
      <c r="E11" s="17">
        <v>0.42475310633795399</v>
      </c>
      <c r="F11" s="17"/>
      <c r="G11" s="17">
        <v>0.34298656865150801</v>
      </c>
      <c r="H11" s="17">
        <v>0.35931641761432098</v>
      </c>
      <c r="I11" s="17">
        <v>0.46583270980612701</v>
      </c>
      <c r="J11" s="17">
        <v>0.31055533972636301</v>
      </c>
      <c r="K11" s="17"/>
      <c r="L11" s="17">
        <v>0.38069397536406802</v>
      </c>
      <c r="M11" s="17">
        <v>0.44336470743017797</v>
      </c>
      <c r="N11" s="17">
        <v>0.35947491954430899</v>
      </c>
      <c r="O11" s="17">
        <v>0.358264984729883</v>
      </c>
      <c r="P11" s="17"/>
      <c r="Q11" s="17">
        <v>0.44297772421093901</v>
      </c>
      <c r="R11" s="17">
        <v>0.44997997205644202</v>
      </c>
      <c r="S11" s="17">
        <v>0.454164838283592</v>
      </c>
      <c r="T11" s="17">
        <v>0.358778810329765</v>
      </c>
      <c r="U11" s="17">
        <v>0.35946867162694701</v>
      </c>
      <c r="V11" s="17">
        <v>0.30885803075273</v>
      </c>
      <c r="W11" s="17">
        <v>0.34523802343110899</v>
      </c>
      <c r="X11" s="17">
        <v>0.33011081347812699</v>
      </c>
      <c r="Y11" s="17">
        <v>0.35203696746721203</v>
      </c>
      <c r="Z11" s="17"/>
      <c r="AA11" s="17">
        <v>0.32842211556717099</v>
      </c>
      <c r="AB11" s="17">
        <v>0.41765429447097302</v>
      </c>
      <c r="AC11" s="17">
        <v>0.43429874011464498</v>
      </c>
      <c r="AD11" s="17">
        <v>0.37844118576602198</v>
      </c>
      <c r="AE11" s="17">
        <v>0.243736640196555</v>
      </c>
      <c r="AF11" s="17"/>
      <c r="AG11" s="17">
        <v>0.40973960796450798</v>
      </c>
      <c r="AH11" s="17">
        <v>0.36282428463469402</v>
      </c>
      <c r="AI11" s="17"/>
      <c r="AJ11" s="17">
        <v>0.34975455454380799</v>
      </c>
      <c r="AK11" s="17">
        <v>0.320169087969153</v>
      </c>
      <c r="AL11" s="17">
        <v>0.39008099053189099</v>
      </c>
      <c r="AM11" s="17">
        <v>0.48837811933610098</v>
      </c>
      <c r="AN11" s="17"/>
      <c r="AO11" s="17">
        <v>0.40267684770877399</v>
      </c>
      <c r="AP11" s="17">
        <v>0.358142004753219</v>
      </c>
      <c r="AQ11" s="17">
        <v>0.39343196181364598</v>
      </c>
      <c r="AR11" s="17"/>
      <c r="AS11" s="17">
        <v>0.416898726205995</v>
      </c>
      <c r="AT11" s="17">
        <v>0.38407461949252703</v>
      </c>
      <c r="AU11" s="17">
        <v>0.42488046512129202</v>
      </c>
      <c r="AV11" s="17">
        <v>0.38265431305031899</v>
      </c>
      <c r="AW11" s="17">
        <v>0.34444187573388402</v>
      </c>
      <c r="AX11" s="17"/>
      <c r="AY11" s="17">
        <v>0.448593591533819</v>
      </c>
      <c r="AZ11" s="17">
        <v>0.37481851710605102</v>
      </c>
      <c r="BA11" s="17">
        <v>0.44170560051625202</v>
      </c>
    </row>
    <row r="12" spans="2:53" ht="29" x14ac:dyDescent="0.35">
      <c r="B12" s="18" t="s">
        <v>242</v>
      </c>
      <c r="C12" s="17">
        <v>0.32784372757449198</v>
      </c>
      <c r="D12" s="17">
        <v>0.34631528481083701</v>
      </c>
      <c r="E12" s="17">
        <v>0.30939036661124097</v>
      </c>
      <c r="F12" s="17"/>
      <c r="G12" s="17">
        <v>0.33119671192336497</v>
      </c>
      <c r="H12" s="17">
        <v>0.348026539071707</v>
      </c>
      <c r="I12" s="17">
        <v>0.316566562966131</v>
      </c>
      <c r="J12" s="17">
        <v>0.27469230260024502</v>
      </c>
      <c r="K12" s="17"/>
      <c r="L12" s="17">
        <v>0.36707727733482898</v>
      </c>
      <c r="M12" s="17">
        <v>0.33557163141448998</v>
      </c>
      <c r="N12" s="17">
        <v>0.32703558228653001</v>
      </c>
      <c r="O12" s="17">
        <v>0.27945701660343703</v>
      </c>
      <c r="P12" s="17"/>
      <c r="Q12" s="17">
        <v>0.29782912218364399</v>
      </c>
      <c r="R12" s="17">
        <v>0.40680464799535998</v>
      </c>
      <c r="S12" s="17">
        <v>0.272924626947812</v>
      </c>
      <c r="T12" s="17">
        <v>0.35778565698859599</v>
      </c>
      <c r="U12" s="17">
        <v>0.29029104303650899</v>
      </c>
      <c r="V12" s="17">
        <v>0.31650843881523899</v>
      </c>
      <c r="W12" s="17">
        <v>0.35876126241459799</v>
      </c>
      <c r="X12" s="17">
        <v>0.27611205872977601</v>
      </c>
      <c r="Y12" s="17">
        <v>0.31944958120148997</v>
      </c>
      <c r="Z12" s="17"/>
      <c r="AA12" s="17">
        <v>0.32592855832106299</v>
      </c>
      <c r="AB12" s="17">
        <v>0.33590043669165698</v>
      </c>
      <c r="AC12" s="17">
        <v>0.34880946741951302</v>
      </c>
      <c r="AD12" s="17">
        <v>0.309958060098317</v>
      </c>
      <c r="AE12" s="17">
        <v>0.40676219257330398</v>
      </c>
      <c r="AF12" s="17"/>
      <c r="AG12" s="17">
        <v>0.31961132230045097</v>
      </c>
      <c r="AH12" s="17">
        <v>0.33684277678285601</v>
      </c>
      <c r="AI12" s="17"/>
      <c r="AJ12" s="17">
        <v>0.35795645115976699</v>
      </c>
      <c r="AK12" s="17">
        <v>0.41621352835386999</v>
      </c>
      <c r="AL12" s="17">
        <v>0.28481589230321502</v>
      </c>
      <c r="AM12" s="17">
        <v>0.247350478672556</v>
      </c>
      <c r="AN12" s="17"/>
      <c r="AO12" s="17">
        <v>0.321538179211112</v>
      </c>
      <c r="AP12" s="17">
        <v>0.32290945931416498</v>
      </c>
      <c r="AQ12" s="17">
        <v>0.334867198257427</v>
      </c>
      <c r="AR12" s="17"/>
      <c r="AS12" s="17">
        <v>0.36030098318201897</v>
      </c>
      <c r="AT12" s="17">
        <v>0.326915552894193</v>
      </c>
      <c r="AU12" s="17">
        <v>0.35824974101914803</v>
      </c>
      <c r="AV12" s="17">
        <v>0.509031166357932</v>
      </c>
      <c r="AW12" s="17">
        <v>0.27366392120563598</v>
      </c>
      <c r="AX12" s="17"/>
      <c r="AY12" s="17">
        <v>0.36515070797002303</v>
      </c>
      <c r="AZ12" s="17">
        <v>0.35127092980854302</v>
      </c>
      <c r="BA12" s="17">
        <v>0.30092347143338399</v>
      </c>
    </row>
    <row r="13" spans="2:53" ht="43.5" x14ac:dyDescent="0.35">
      <c r="B13" s="18" t="s">
        <v>243</v>
      </c>
      <c r="C13" s="17">
        <v>0.224037988110663</v>
      </c>
      <c r="D13" s="17">
        <v>0.22534903724514499</v>
      </c>
      <c r="E13" s="17">
        <v>0.222728230486571</v>
      </c>
      <c r="F13" s="17"/>
      <c r="G13" s="17">
        <v>0.33899148724683098</v>
      </c>
      <c r="H13" s="17">
        <v>0.243209452182817</v>
      </c>
      <c r="I13" s="17">
        <v>0.17990749471544601</v>
      </c>
      <c r="J13" s="17">
        <v>0.151147508967898</v>
      </c>
      <c r="K13" s="17"/>
      <c r="L13" s="17">
        <v>0.19979311168247299</v>
      </c>
      <c r="M13" s="17">
        <v>0.214566470155444</v>
      </c>
      <c r="N13" s="17">
        <v>0.234029043660959</v>
      </c>
      <c r="O13" s="17">
        <v>0.25217685639471599</v>
      </c>
      <c r="P13" s="17"/>
      <c r="Q13" s="17">
        <v>0.23328358754236</v>
      </c>
      <c r="R13" s="17">
        <v>0.192867261142811</v>
      </c>
      <c r="S13" s="17">
        <v>0.21664611099987199</v>
      </c>
      <c r="T13" s="17">
        <v>0.17898565644050701</v>
      </c>
      <c r="U13" s="17">
        <v>0.204343134727166</v>
      </c>
      <c r="V13" s="17">
        <v>0.26415647523277602</v>
      </c>
      <c r="W13" s="17">
        <v>0.231541868302578</v>
      </c>
      <c r="X13" s="17">
        <v>0.27570922755196198</v>
      </c>
      <c r="Y13" s="17">
        <v>0.24610134884502</v>
      </c>
      <c r="Z13" s="17"/>
      <c r="AA13" s="17">
        <v>0.267479474293359</v>
      </c>
      <c r="AB13" s="17">
        <v>0.21449294401473301</v>
      </c>
      <c r="AC13" s="17">
        <v>0.178451480681071</v>
      </c>
      <c r="AD13" s="17">
        <v>0.243497634061174</v>
      </c>
      <c r="AE13" s="17">
        <v>0.187609271621208</v>
      </c>
      <c r="AF13" s="17"/>
      <c r="AG13" s="17">
        <v>0.21782409822243801</v>
      </c>
      <c r="AH13" s="17">
        <v>0.230830547395349</v>
      </c>
      <c r="AI13" s="17"/>
      <c r="AJ13" s="17">
        <v>0.266463302672025</v>
      </c>
      <c r="AK13" s="17">
        <v>0.26463672159600299</v>
      </c>
      <c r="AL13" s="17">
        <v>0.21670154768345301</v>
      </c>
      <c r="AM13" s="17">
        <v>0.150672322835122</v>
      </c>
      <c r="AN13" s="17"/>
      <c r="AO13" s="17">
        <v>0.263944688219023</v>
      </c>
      <c r="AP13" s="17">
        <v>0.250401160135309</v>
      </c>
      <c r="AQ13" s="17">
        <v>0.19525205565817499</v>
      </c>
      <c r="AR13" s="17"/>
      <c r="AS13" s="17">
        <v>0.22138727353912999</v>
      </c>
      <c r="AT13" s="17">
        <v>0.22968799802671699</v>
      </c>
      <c r="AU13" s="17">
        <v>0.155256393673045</v>
      </c>
      <c r="AV13" s="17">
        <v>0.14548045082106001</v>
      </c>
      <c r="AW13" s="17">
        <v>0.24912552840996799</v>
      </c>
      <c r="AX13" s="17"/>
      <c r="AY13" s="17">
        <v>0.25120811552432798</v>
      </c>
      <c r="AZ13" s="17">
        <v>0.234512895149042</v>
      </c>
      <c r="BA13" s="17">
        <v>0.18102695194898</v>
      </c>
    </row>
    <row r="14" spans="2:53" ht="43.5" x14ac:dyDescent="0.35">
      <c r="B14" s="18" t="s">
        <v>244</v>
      </c>
      <c r="C14" s="17">
        <v>0.220283502988633</v>
      </c>
      <c r="D14" s="17">
        <v>0.19566188079157801</v>
      </c>
      <c r="E14" s="17">
        <v>0.24488087050289301</v>
      </c>
      <c r="F14" s="17"/>
      <c r="G14" s="17">
        <v>0.32169787899295998</v>
      </c>
      <c r="H14" s="17">
        <v>0.21484906703864801</v>
      </c>
      <c r="I14" s="17">
        <v>0.20579772050084899</v>
      </c>
      <c r="J14" s="17">
        <v>0.173463026195458</v>
      </c>
      <c r="K14" s="17"/>
      <c r="L14" s="17">
        <v>0.16505685386512001</v>
      </c>
      <c r="M14" s="17">
        <v>0.17104689143795601</v>
      </c>
      <c r="N14" s="17">
        <v>0.29494003623021797</v>
      </c>
      <c r="O14" s="17">
        <v>0.26631774481409098</v>
      </c>
      <c r="P14" s="17"/>
      <c r="Q14" s="17">
        <v>0.15428907277658899</v>
      </c>
      <c r="R14" s="17">
        <v>0.169572046671423</v>
      </c>
      <c r="S14" s="17">
        <v>0.23769546513203699</v>
      </c>
      <c r="T14" s="17">
        <v>0.236653104776128</v>
      </c>
      <c r="U14" s="17">
        <v>0.393491247778744</v>
      </c>
      <c r="V14" s="17">
        <v>0.20341245486278001</v>
      </c>
      <c r="W14" s="17">
        <v>0.28010467488860502</v>
      </c>
      <c r="X14" s="17">
        <v>0.237990543939579</v>
      </c>
      <c r="Y14" s="17">
        <v>0.19157835923248701</v>
      </c>
      <c r="Z14" s="17"/>
      <c r="AA14" s="17">
        <v>0.26902452743675997</v>
      </c>
      <c r="AB14" s="17">
        <v>0.259274235771425</v>
      </c>
      <c r="AC14" s="17">
        <v>0.129437884818487</v>
      </c>
      <c r="AD14" s="17">
        <v>0.13836334766494701</v>
      </c>
      <c r="AE14" s="17">
        <v>0.24844212963757101</v>
      </c>
      <c r="AF14" s="17"/>
      <c r="AG14" s="17">
        <v>0.219522358819212</v>
      </c>
      <c r="AH14" s="17">
        <v>0.22111552881914801</v>
      </c>
      <c r="AI14" s="17"/>
      <c r="AJ14" s="17">
        <v>0.29300858851041001</v>
      </c>
      <c r="AK14" s="17">
        <v>0.232668776212207</v>
      </c>
      <c r="AL14" s="17">
        <v>0.21323591701992001</v>
      </c>
      <c r="AM14" s="17">
        <v>0.149529567702329</v>
      </c>
      <c r="AN14" s="17"/>
      <c r="AO14" s="17">
        <v>0.26921786081017601</v>
      </c>
      <c r="AP14" s="17">
        <v>0.24529094473615901</v>
      </c>
      <c r="AQ14" s="17">
        <v>0.18740041718753001</v>
      </c>
      <c r="AR14" s="17"/>
      <c r="AS14" s="17">
        <v>0.226016759003002</v>
      </c>
      <c r="AT14" s="17">
        <v>0.18265621257838299</v>
      </c>
      <c r="AU14" s="17">
        <v>0.12882803103711901</v>
      </c>
      <c r="AV14" s="17">
        <v>0.30219408618749499</v>
      </c>
      <c r="AW14" s="17">
        <v>0.287871965835028</v>
      </c>
      <c r="AX14" s="17"/>
      <c r="AY14" s="17">
        <v>0.22673013317579899</v>
      </c>
      <c r="AZ14" s="17">
        <v>0.18519925626872799</v>
      </c>
      <c r="BA14" s="17">
        <v>0.18671743165922799</v>
      </c>
    </row>
    <row r="15" spans="2:53" ht="29" x14ac:dyDescent="0.35">
      <c r="B15" s="18" t="s">
        <v>245</v>
      </c>
      <c r="C15" s="17">
        <v>0.19077314166009901</v>
      </c>
      <c r="D15" s="17">
        <v>0.17227253862369499</v>
      </c>
      <c r="E15" s="17">
        <v>0.20925551981048399</v>
      </c>
      <c r="F15" s="17"/>
      <c r="G15" s="17">
        <v>0.201615191714653</v>
      </c>
      <c r="H15" s="17">
        <v>0.18165038417643001</v>
      </c>
      <c r="I15" s="17">
        <v>0.200354752836613</v>
      </c>
      <c r="J15" s="17">
        <v>0.18689911658404201</v>
      </c>
      <c r="K15" s="17"/>
      <c r="L15" s="17">
        <v>0.287283065941697</v>
      </c>
      <c r="M15" s="17">
        <v>0.143636917511033</v>
      </c>
      <c r="N15" s="17">
        <v>0.164597262144345</v>
      </c>
      <c r="O15" s="17">
        <v>0.15936196309150699</v>
      </c>
      <c r="P15" s="17"/>
      <c r="Q15" s="17">
        <v>0.28563763476371501</v>
      </c>
      <c r="R15" s="17">
        <v>0.16632642949141499</v>
      </c>
      <c r="S15" s="17">
        <v>0.15667689965620299</v>
      </c>
      <c r="T15" s="17">
        <v>0.19296647498602101</v>
      </c>
      <c r="U15" s="17">
        <v>0.12992128622680099</v>
      </c>
      <c r="V15" s="17">
        <v>0.19494478334029799</v>
      </c>
      <c r="W15" s="17">
        <v>0.18347612723377801</v>
      </c>
      <c r="X15" s="17">
        <v>0.19025452284056099</v>
      </c>
      <c r="Y15" s="17">
        <v>0.15989514281873499</v>
      </c>
      <c r="Z15" s="17"/>
      <c r="AA15" s="17">
        <v>0.120817496967054</v>
      </c>
      <c r="AB15" s="17">
        <v>0.16787022529162299</v>
      </c>
      <c r="AC15" s="17">
        <v>0.251070010047868</v>
      </c>
      <c r="AD15" s="17">
        <v>0.28592452164444399</v>
      </c>
      <c r="AE15" s="17">
        <v>0.59259914591206697</v>
      </c>
      <c r="AF15" s="17"/>
      <c r="AG15" s="17">
        <v>0.17177843179230501</v>
      </c>
      <c r="AH15" s="17">
        <v>0.21153673663736</v>
      </c>
      <c r="AI15" s="17"/>
      <c r="AJ15" s="17">
        <v>0.17206215169522801</v>
      </c>
      <c r="AK15" s="17">
        <v>0.185955831254979</v>
      </c>
      <c r="AL15" s="17">
        <v>0.1853110071229</v>
      </c>
      <c r="AM15" s="17">
        <v>0.21723122611044501</v>
      </c>
      <c r="AN15" s="17"/>
      <c r="AO15" s="17">
        <v>0.182373387598458</v>
      </c>
      <c r="AP15" s="17">
        <v>0.16820086080753899</v>
      </c>
      <c r="AQ15" s="17">
        <v>0.206114952951402</v>
      </c>
      <c r="AR15" s="17"/>
      <c r="AS15" s="17">
        <v>0.15423809865315199</v>
      </c>
      <c r="AT15" s="17">
        <v>0.209328071275693</v>
      </c>
      <c r="AU15" s="17">
        <v>0.318296234081269</v>
      </c>
      <c r="AV15" s="17">
        <v>8.4992754764215903E-2</v>
      </c>
      <c r="AW15" s="17">
        <v>0.160432295855232</v>
      </c>
      <c r="AX15" s="17"/>
      <c r="AY15" s="17">
        <v>0.14962649954974999</v>
      </c>
      <c r="AZ15" s="17">
        <v>0.21582065094668401</v>
      </c>
      <c r="BA15" s="17">
        <v>0.24063802851140001</v>
      </c>
    </row>
    <row r="16" spans="2:53" x14ac:dyDescent="0.35">
      <c r="B16" s="18" t="s">
        <v>246</v>
      </c>
      <c r="C16" s="17">
        <v>0.183643545257204</v>
      </c>
      <c r="D16" s="17">
        <v>0.211425561907047</v>
      </c>
      <c r="E16" s="17">
        <v>0.155888896584817</v>
      </c>
      <c r="F16" s="17"/>
      <c r="G16" s="17">
        <v>0.124286289555393</v>
      </c>
      <c r="H16" s="17">
        <v>0.17083553419359601</v>
      </c>
      <c r="I16" s="17">
        <v>0.212923624540997</v>
      </c>
      <c r="J16" s="17">
        <v>0.21326576893468499</v>
      </c>
      <c r="K16" s="17"/>
      <c r="L16" s="17">
        <v>0.233614934487934</v>
      </c>
      <c r="M16" s="17">
        <v>0.18511291589359</v>
      </c>
      <c r="N16" s="17">
        <v>0.115919009643144</v>
      </c>
      <c r="O16" s="17">
        <v>0.188478464947574</v>
      </c>
      <c r="P16" s="17"/>
      <c r="Q16" s="17">
        <v>0.227173486585587</v>
      </c>
      <c r="R16" s="17">
        <v>0.199665902327198</v>
      </c>
      <c r="S16" s="17">
        <v>0.188680408033225</v>
      </c>
      <c r="T16" s="17">
        <v>0.15195966496302099</v>
      </c>
      <c r="U16" s="17">
        <v>0.15830402416962999</v>
      </c>
      <c r="V16" s="17">
        <v>0.15436587548528299</v>
      </c>
      <c r="W16" s="17">
        <v>0.13722453020265199</v>
      </c>
      <c r="X16" s="17">
        <v>0.227544444558132</v>
      </c>
      <c r="Y16" s="17">
        <v>0.18871622972937699</v>
      </c>
      <c r="Z16" s="17"/>
      <c r="AA16" s="17">
        <v>0.152239920231868</v>
      </c>
      <c r="AB16" s="17">
        <v>0.175271210544721</v>
      </c>
      <c r="AC16" s="17">
        <v>0.206450065547505</v>
      </c>
      <c r="AD16" s="17">
        <v>0.26561570039393401</v>
      </c>
      <c r="AE16" s="17">
        <v>0.173894206792617</v>
      </c>
      <c r="AF16" s="17"/>
      <c r="AG16" s="17">
        <v>0.182771337943504</v>
      </c>
      <c r="AH16" s="17">
        <v>0.18459697700340599</v>
      </c>
      <c r="AI16" s="17"/>
      <c r="AJ16" s="17">
        <v>0.12815491696963</v>
      </c>
      <c r="AK16" s="17">
        <v>0.12881366278203699</v>
      </c>
      <c r="AL16" s="17">
        <v>0.20042719518969301</v>
      </c>
      <c r="AM16" s="17">
        <v>0.27494758008914799</v>
      </c>
      <c r="AN16" s="17"/>
      <c r="AO16" s="17">
        <v>0.16214812862049399</v>
      </c>
      <c r="AP16" s="17">
        <v>0.14443370370980799</v>
      </c>
      <c r="AQ16" s="17">
        <v>0.21240656046113501</v>
      </c>
      <c r="AR16" s="17"/>
      <c r="AS16" s="17">
        <v>0.18488715889110899</v>
      </c>
      <c r="AT16" s="17">
        <v>0.21367577977982699</v>
      </c>
      <c r="AU16" s="17">
        <v>0.23208445308312101</v>
      </c>
      <c r="AV16" s="17">
        <v>0.31287540694963101</v>
      </c>
      <c r="AW16" s="17">
        <v>0.123620986268057</v>
      </c>
      <c r="AX16" s="17"/>
      <c r="AY16" s="17">
        <v>0.21290807485002999</v>
      </c>
      <c r="AZ16" s="17">
        <v>0.204198285946147</v>
      </c>
      <c r="BA16" s="17">
        <v>0.21254608571196301</v>
      </c>
    </row>
    <row r="17" spans="2:53" ht="43.5" x14ac:dyDescent="0.35">
      <c r="B17" s="18" t="s">
        <v>247</v>
      </c>
      <c r="C17" s="17">
        <v>0.103490540768632</v>
      </c>
      <c r="D17" s="17">
        <v>0.10931162551331</v>
      </c>
      <c r="E17" s="17">
        <v>9.7675190356276295E-2</v>
      </c>
      <c r="F17" s="17"/>
      <c r="G17" s="17">
        <v>0.11677818182534799</v>
      </c>
      <c r="H17" s="17">
        <v>0.115784378083349</v>
      </c>
      <c r="I17" s="17">
        <v>8.7183152007751105E-2</v>
      </c>
      <c r="J17" s="17">
        <v>8.7745485014939006E-2</v>
      </c>
      <c r="K17" s="17"/>
      <c r="L17" s="17">
        <v>9.58300538678237E-2</v>
      </c>
      <c r="M17" s="17">
        <v>0.11208317453885799</v>
      </c>
      <c r="N17" s="17">
        <v>8.5755241954613301E-2</v>
      </c>
      <c r="O17" s="17">
        <v>0.11484855261988</v>
      </c>
      <c r="P17" s="17"/>
      <c r="Q17" s="17">
        <v>0.13128351725037199</v>
      </c>
      <c r="R17" s="17">
        <v>6.9891205827047706E-2</v>
      </c>
      <c r="S17" s="17">
        <v>0.136208810949526</v>
      </c>
      <c r="T17" s="17">
        <v>0.12496168760929301</v>
      </c>
      <c r="U17" s="17">
        <v>9.45886255780298E-2</v>
      </c>
      <c r="V17" s="17">
        <v>0.11530872160974</v>
      </c>
      <c r="W17" s="17">
        <v>5.9494820291086901E-2</v>
      </c>
      <c r="X17" s="17">
        <v>0.136312453909267</v>
      </c>
      <c r="Y17" s="17">
        <v>8.0248545567253401E-2</v>
      </c>
      <c r="Z17" s="17"/>
      <c r="AA17" s="17">
        <v>8.8759554525468201E-2</v>
      </c>
      <c r="AB17" s="17">
        <v>9.3382992686001295E-2</v>
      </c>
      <c r="AC17" s="17">
        <v>9.7480259287296006E-2</v>
      </c>
      <c r="AD17" s="17">
        <v>0.14330368430061299</v>
      </c>
      <c r="AE17" s="17">
        <v>6.8423863976122101E-2</v>
      </c>
      <c r="AF17" s="17"/>
      <c r="AG17" s="17">
        <v>0.124909259631964</v>
      </c>
      <c r="AH17" s="17">
        <v>8.0077200606795407E-2</v>
      </c>
      <c r="AI17" s="17"/>
      <c r="AJ17" s="17">
        <v>0.112237031432247</v>
      </c>
      <c r="AK17" s="17">
        <v>0.115194265221075</v>
      </c>
      <c r="AL17" s="17">
        <v>9.7370459292472497E-2</v>
      </c>
      <c r="AM17" s="17">
        <v>8.9014576675466001E-2</v>
      </c>
      <c r="AN17" s="17"/>
      <c r="AO17" s="17">
        <v>0.108797850716536</v>
      </c>
      <c r="AP17" s="17">
        <v>8.0527661090811498E-2</v>
      </c>
      <c r="AQ17" s="17">
        <v>0.110931966463794</v>
      </c>
      <c r="AR17" s="17"/>
      <c r="AS17" s="17">
        <v>8.2737471143336003E-2</v>
      </c>
      <c r="AT17" s="17">
        <v>0.10424998319631899</v>
      </c>
      <c r="AU17" s="17">
        <v>0.115719144557237</v>
      </c>
      <c r="AV17" s="17">
        <v>7.5973754612739197E-2</v>
      </c>
      <c r="AW17" s="17">
        <v>0.106740351041177</v>
      </c>
      <c r="AX17" s="17"/>
      <c r="AY17" s="17">
        <v>8.1158612998742899E-2</v>
      </c>
      <c r="AZ17" s="17">
        <v>9.5287379768931799E-2</v>
      </c>
      <c r="BA17" s="17">
        <v>8.1959226661830198E-2</v>
      </c>
    </row>
    <row r="18" spans="2:53" ht="29" x14ac:dyDescent="0.35">
      <c r="B18" s="18" t="s">
        <v>248</v>
      </c>
      <c r="C18" s="17">
        <v>6.69796157853466E-2</v>
      </c>
      <c r="D18" s="17">
        <v>6.9026930329472602E-2</v>
      </c>
      <c r="E18" s="17">
        <v>6.4934318044356107E-2</v>
      </c>
      <c r="F18" s="17"/>
      <c r="G18" s="17">
        <v>7.2721618342754299E-2</v>
      </c>
      <c r="H18" s="17">
        <v>5.3560055888047901E-2</v>
      </c>
      <c r="I18" s="17">
        <v>8.5347354437802406E-2</v>
      </c>
      <c r="J18" s="17">
        <v>5.9530259396837898E-2</v>
      </c>
      <c r="K18" s="17"/>
      <c r="L18" s="17">
        <v>3.8037977849521197E-2</v>
      </c>
      <c r="M18" s="17">
        <v>0.104069953686533</v>
      </c>
      <c r="N18" s="17">
        <v>5.8834881146763003E-2</v>
      </c>
      <c r="O18" s="17">
        <v>6.7097918283899396E-2</v>
      </c>
      <c r="P18" s="17"/>
      <c r="Q18" s="17">
        <v>5.29233101909201E-2</v>
      </c>
      <c r="R18" s="17">
        <v>6.8367284061789699E-2</v>
      </c>
      <c r="S18" s="17">
        <v>8.2473835755408897E-2</v>
      </c>
      <c r="T18" s="17">
        <v>6.82900472806586E-2</v>
      </c>
      <c r="U18" s="17">
        <v>4.7980103296433103E-2</v>
      </c>
      <c r="V18" s="17">
        <v>9.1703799650021206E-2</v>
      </c>
      <c r="W18" s="17">
        <v>5.9281367417497503E-2</v>
      </c>
      <c r="X18" s="17">
        <v>3.33877729985304E-2</v>
      </c>
      <c r="Y18" s="17">
        <v>8.1452587262371201E-2</v>
      </c>
      <c r="Z18" s="17"/>
      <c r="AA18" s="17">
        <v>8.4418808927837999E-2</v>
      </c>
      <c r="AB18" s="17">
        <v>5.3234193621867501E-2</v>
      </c>
      <c r="AC18" s="17">
        <v>7.2546918578620306E-2</v>
      </c>
      <c r="AD18" s="17">
        <v>7.8176091479455895E-3</v>
      </c>
      <c r="AE18" s="17">
        <v>5.9750328851735E-2</v>
      </c>
      <c r="AF18" s="17"/>
      <c r="AG18" s="17">
        <v>6.9528790235904497E-2</v>
      </c>
      <c r="AH18" s="17">
        <v>6.4193049094611696E-2</v>
      </c>
      <c r="AI18" s="17"/>
      <c r="AJ18" s="17">
        <v>4.5252481966954403E-2</v>
      </c>
      <c r="AK18" s="17">
        <v>6.2914124971540406E-2</v>
      </c>
      <c r="AL18" s="17">
        <v>9.4680422714440104E-2</v>
      </c>
      <c r="AM18" s="17">
        <v>6.5477130686787399E-2</v>
      </c>
      <c r="AN18" s="17"/>
      <c r="AO18" s="17">
        <v>4.1945688762754202E-2</v>
      </c>
      <c r="AP18" s="17">
        <v>9.0410181501735895E-2</v>
      </c>
      <c r="AQ18" s="17">
        <v>7.0106853138331607E-2</v>
      </c>
      <c r="AR18" s="17"/>
      <c r="AS18" s="17">
        <v>9.0557472092756594E-2</v>
      </c>
      <c r="AT18" s="17">
        <v>5.1169267920440603E-2</v>
      </c>
      <c r="AU18" s="17">
        <v>3.9708261135298101E-2</v>
      </c>
      <c r="AV18" s="17">
        <v>0.109851597531007</v>
      </c>
      <c r="AW18" s="17">
        <v>8.0418789019665093E-2</v>
      </c>
      <c r="AX18" s="17"/>
      <c r="AY18" s="17">
        <v>8.7167433622437507E-2</v>
      </c>
      <c r="AZ18" s="17">
        <v>5.7141554559548099E-2</v>
      </c>
      <c r="BA18" s="17">
        <v>3.3134538299030299E-2</v>
      </c>
    </row>
    <row r="19" spans="2:53" x14ac:dyDescent="0.35">
      <c r="B19" s="18" t="s">
        <v>92</v>
      </c>
      <c r="C19" s="17">
        <v>4.3648339036726103E-2</v>
      </c>
      <c r="D19" s="17">
        <v>4.3410771944460101E-2</v>
      </c>
      <c r="E19" s="17">
        <v>4.38856721023946E-2</v>
      </c>
      <c r="F19" s="17"/>
      <c r="G19" s="17">
        <v>5.7567161067598703E-2</v>
      </c>
      <c r="H19" s="17">
        <v>4.7029669954303598E-2</v>
      </c>
      <c r="I19" s="17">
        <v>3.6145937503055003E-2</v>
      </c>
      <c r="J19" s="17">
        <v>3.7099545434548499E-2</v>
      </c>
      <c r="K19" s="17"/>
      <c r="L19" s="17">
        <v>5.0618341108665199E-2</v>
      </c>
      <c r="M19" s="17">
        <v>3.7557723050622001E-2</v>
      </c>
      <c r="N19" s="17">
        <v>4.9704678266674102E-2</v>
      </c>
      <c r="O19" s="17">
        <v>3.7299992258372598E-2</v>
      </c>
      <c r="P19" s="17"/>
      <c r="Q19" s="17">
        <v>2.3123565217482701E-2</v>
      </c>
      <c r="R19" s="17">
        <v>2.2423493041111901E-2</v>
      </c>
      <c r="S19" s="17">
        <v>5.2678997936585703E-2</v>
      </c>
      <c r="T19" s="17">
        <v>3.1480630315910703E-2</v>
      </c>
      <c r="U19" s="17">
        <v>4.9906888559306702E-2</v>
      </c>
      <c r="V19" s="17">
        <v>7.9438634405945494E-2</v>
      </c>
      <c r="W19" s="17">
        <v>5.8933367342555103E-2</v>
      </c>
      <c r="X19" s="17">
        <v>1.7145558588151501E-2</v>
      </c>
      <c r="Y19" s="17">
        <v>6.4324647646201299E-2</v>
      </c>
      <c r="Z19" s="17"/>
      <c r="AA19" s="17">
        <v>3.3084610503314703E-2</v>
      </c>
      <c r="AB19" s="17">
        <v>5.2399129793184798E-2</v>
      </c>
      <c r="AC19" s="17">
        <v>5.1074872832440103E-2</v>
      </c>
      <c r="AD19" s="17">
        <v>3.41899868923752E-2</v>
      </c>
      <c r="AE19" s="17">
        <v>0</v>
      </c>
      <c r="AF19" s="17"/>
      <c r="AG19" s="17">
        <v>4.0454641229637101E-2</v>
      </c>
      <c r="AH19" s="17">
        <v>4.7139450414983901E-2</v>
      </c>
      <c r="AI19" s="17"/>
      <c r="AJ19" s="17">
        <v>4.8074504378595902E-2</v>
      </c>
      <c r="AK19" s="17">
        <v>4.69052534953453E-2</v>
      </c>
      <c r="AL19" s="17">
        <v>3.49802285219536E-2</v>
      </c>
      <c r="AM19" s="17">
        <v>4.4129070585633701E-2</v>
      </c>
      <c r="AN19" s="17"/>
      <c r="AO19" s="17">
        <v>2.8611310481286099E-2</v>
      </c>
      <c r="AP19" s="17">
        <v>4.1259639719360301E-2</v>
      </c>
      <c r="AQ19" s="17">
        <v>5.0966877626981801E-2</v>
      </c>
      <c r="AR19" s="17"/>
      <c r="AS19" s="17">
        <v>4.8667999156460202E-2</v>
      </c>
      <c r="AT19" s="17">
        <v>4.0288274349051897E-2</v>
      </c>
      <c r="AU19" s="17">
        <v>1.4924150342365499E-2</v>
      </c>
      <c r="AV19" s="17">
        <v>0</v>
      </c>
      <c r="AW19" s="17">
        <v>5.26346502749842E-2</v>
      </c>
      <c r="AX19" s="17"/>
      <c r="AY19" s="17">
        <v>3.7223085043471299E-2</v>
      </c>
      <c r="AZ19" s="17">
        <v>3.4938894526325398E-2</v>
      </c>
      <c r="BA19" s="17">
        <v>5.7963153209253999E-2</v>
      </c>
    </row>
    <row r="20" spans="2:53" ht="58" x14ac:dyDescent="0.35">
      <c r="B20" s="18" t="s">
        <v>249</v>
      </c>
      <c r="C20" s="17">
        <v>3.01668226440912E-2</v>
      </c>
      <c r="D20" s="17">
        <v>2.43634445254283E-2</v>
      </c>
      <c r="E20" s="17">
        <v>3.5964483873172998E-2</v>
      </c>
      <c r="F20" s="17"/>
      <c r="G20" s="17">
        <v>3.0050737002985599E-2</v>
      </c>
      <c r="H20" s="17">
        <v>2.0892682178035402E-2</v>
      </c>
      <c r="I20" s="17">
        <v>3.3343115116098797E-2</v>
      </c>
      <c r="J20" s="17">
        <v>5.9214580524009602E-2</v>
      </c>
      <c r="K20" s="17"/>
      <c r="L20" s="17">
        <v>2.2509801795091301E-2</v>
      </c>
      <c r="M20" s="17">
        <v>2.9878817225371501E-2</v>
      </c>
      <c r="N20" s="17">
        <v>2.5607054837965899E-2</v>
      </c>
      <c r="O20" s="17">
        <v>4.28691937564461E-2</v>
      </c>
      <c r="P20" s="17"/>
      <c r="Q20" s="17">
        <v>3.0489514161621899E-2</v>
      </c>
      <c r="R20" s="17">
        <v>5.7932928426153796E-3</v>
      </c>
      <c r="S20" s="17">
        <v>3.0592002219153001E-2</v>
      </c>
      <c r="T20" s="17">
        <v>4.1906807543475297E-2</v>
      </c>
      <c r="U20" s="17">
        <v>3.72299718081716E-2</v>
      </c>
      <c r="V20" s="17">
        <v>4.0304731411585103E-2</v>
      </c>
      <c r="W20" s="17">
        <v>2.88296086443081E-2</v>
      </c>
      <c r="X20" s="17">
        <v>4.9767538662706702E-2</v>
      </c>
      <c r="Y20" s="17">
        <v>2.88073200988779E-2</v>
      </c>
      <c r="Z20" s="17"/>
      <c r="AA20" s="17">
        <v>6.0147963334534899E-2</v>
      </c>
      <c r="AB20" s="17">
        <v>3.1482669234059797E-2</v>
      </c>
      <c r="AC20" s="17">
        <v>1.4947412591437E-2</v>
      </c>
      <c r="AD20" s="17">
        <v>0</v>
      </c>
      <c r="AE20" s="17">
        <v>0</v>
      </c>
      <c r="AF20" s="17"/>
      <c r="AG20" s="17">
        <v>2.6531569500567499E-2</v>
      </c>
      <c r="AH20" s="17">
        <v>3.4140609263486797E-2</v>
      </c>
      <c r="AI20" s="17"/>
      <c r="AJ20" s="17">
        <v>1.9079703146732099E-2</v>
      </c>
      <c r="AK20" s="17">
        <v>1.55073249948692E-2</v>
      </c>
      <c r="AL20" s="17">
        <v>5.6992091526870403E-2</v>
      </c>
      <c r="AM20" s="17">
        <v>3.11801843637972E-2</v>
      </c>
      <c r="AN20" s="17"/>
      <c r="AO20" s="17">
        <v>2.4460934818215499E-2</v>
      </c>
      <c r="AP20" s="17">
        <v>4.1361904244165297E-2</v>
      </c>
      <c r="AQ20" s="17">
        <v>2.6889127103018499E-2</v>
      </c>
      <c r="AR20" s="17"/>
      <c r="AS20" s="17">
        <v>2.4465365578875999E-2</v>
      </c>
      <c r="AT20" s="17">
        <v>2.67198920475403E-2</v>
      </c>
      <c r="AU20" s="17">
        <v>1.9162786666663201E-2</v>
      </c>
      <c r="AV20" s="17">
        <v>0</v>
      </c>
      <c r="AW20" s="17">
        <v>6.06630254645774E-2</v>
      </c>
      <c r="AX20" s="17"/>
      <c r="AY20" s="17">
        <v>1.09208892230506E-2</v>
      </c>
      <c r="AZ20" s="17">
        <v>2.9749921975270099E-2</v>
      </c>
      <c r="BA20" s="17">
        <v>1.0193770552233901E-2</v>
      </c>
    </row>
    <row r="21" spans="2:53" x14ac:dyDescent="0.35">
      <c r="B21" s="18" t="s">
        <v>196</v>
      </c>
      <c r="C21" s="19">
        <v>5.95625435848199E-3</v>
      </c>
      <c r="D21" s="19">
        <v>6.0685327464250699E-3</v>
      </c>
      <c r="E21" s="19">
        <v>5.8440865756266896E-3</v>
      </c>
      <c r="F21" s="19"/>
      <c r="G21" s="19">
        <v>8.0859874117969899E-3</v>
      </c>
      <c r="H21" s="19">
        <v>6.6608047378101196E-3</v>
      </c>
      <c r="I21" s="19">
        <v>6.1503903997059102E-3</v>
      </c>
      <c r="J21" s="19">
        <v>0</v>
      </c>
      <c r="K21" s="19"/>
      <c r="L21" s="19">
        <v>6.4109635593265204E-3</v>
      </c>
      <c r="M21" s="19">
        <v>3.7334544046916099E-3</v>
      </c>
      <c r="N21" s="19">
        <v>1.04558679066801E-2</v>
      </c>
      <c r="O21" s="19">
        <v>3.8410454685314601E-3</v>
      </c>
      <c r="P21" s="19"/>
      <c r="Q21" s="19">
        <v>0</v>
      </c>
      <c r="R21" s="19">
        <v>1.2055280417167E-2</v>
      </c>
      <c r="S21" s="19">
        <v>1.0109992653584201E-2</v>
      </c>
      <c r="T21" s="19">
        <v>2.09245403710498E-2</v>
      </c>
      <c r="U21" s="19">
        <v>0</v>
      </c>
      <c r="V21" s="19">
        <v>0</v>
      </c>
      <c r="W21" s="19">
        <v>0</v>
      </c>
      <c r="X21" s="19">
        <v>1.6648509267462398E-2</v>
      </c>
      <c r="Y21" s="19">
        <v>0</v>
      </c>
      <c r="Z21" s="19"/>
      <c r="AA21" s="19">
        <v>3.7947852482961902E-3</v>
      </c>
      <c r="AB21" s="19">
        <v>3.6295443244058001E-3</v>
      </c>
      <c r="AC21" s="19">
        <v>7.0704864355239597E-3</v>
      </c>
      <c r="AD21" s="19">
        <v>0</v>
      </c>
      <c r="AE21" s="19">
        <v>0</v>
      </c>
      <c r="AF21" s="19"/>
      <c r="AG21" s="19">
        <v>7.9749238634484899E-3</v>
      </c>
      <c r="AH21" s="19">
        <v>3.74959596328638E-3</v>
      </c>
      <c r="AI21" s="19"/>
      <c r="AJ21" s="19">
        <v>4.2127623951141897E-3</v>
      </c>
      <c r="AK21" s="19">
        <v>0</v>
      </c>
      <c r="AL21" s="19">
        <v>8.9035814661784906E-3</v>
      </c>
      <c r="AM21" s="19">
        <v>1.10869270567369E-2</v>
      </c>
      <c r="AN21" s="19"/>
      <c r="AO21" s="19">
        <v>3.8188652898353001E-3</v>
      </c>
      <c r="AP21" s="19">
        <v>5.2049776234390404E-3</v>
      </c>
      <c r="AQ21" s="19">
        <v>7.42121731982248E-3</v>
      </c>
      <c r="AR21" s="19"/>
      <c r="AS21" s="19">
        <v>8.8590278587232195E-3</v>
      </c>
      <c r="AT21" s="19">
        <v>6.4613457877622802E-3</v>
      </c>
      <c r="AU21" s="19">
        <v>0</v>
      </c>
      <c r="AV21" s="19">
        <v>0</v>
      </c>
      <c r="AW21" s="19">
        <v>5.0853605375127502E-3</v>
      </c>
      <c r="AX21" s="19"/>
      <c r="AY21" s="19">
        <v>1.0235762443871799E-2</v>
      </c>
      <c r="AZ21" s="19">
        <v>8.2664024931128101E-3</v>
      </c>
      <c r="BA21" s="19">
        <v>0</v>
      </c>
    </row>
    <row r="22" spans="2:53" x14ac:dyDescent="0.35">
      <c r="B22" s="16"/>
    </row>
    <row r="23" spans="2:53" x14ac:dyDescent="0.35">
      <c r="B23" t="s">
        <v>85</v>
      </c>
    </row>
    <row r="24" spans="2:53" x14ac:dyDescent="0.35">
      <c r="B24" t="s">
        <v>86</v>
      </c>
    </row>
    <row r="26" spans="2:53" x14ac:dyDescent="0.35">
      <c r="B2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A28"/>
  <sheetViews>
    <sheetView showGridLines="0"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251</v>
      </c>
      <c r="C9" s="17">
        <v>0.90575370100453501</v>
      </c>
      <c r="D9" s="17">
        <v>0.91210585598629101</v>
      </c>
      <c r="E9" s="17">
        <v>0.89940780351072702</v>
      </c>
      <c r="F9" s="17"/>
      <c r="G9" s="17">
        <v>0.82278535129673103</v>
      </c>
      <c r="H9" s="17">
        <v>0.89285252252488201</v>
      </c>
      <c r="I9" s="17">
        <v>0.93532339986476398</v>
      </c>
      <c r="J9" s="17">
        <v>0.96154023499432995</v>
      </c>
      <c r="K9" s="17"/>
      <c r="L9" s="17">
        <v>0.916263659862118</v>
      </c>
      <c r="M9" s="17">
        <v>0.92364949822746201</v>
      </c>
      <c r="N9" s="17">
        <v>0.92557079049800395</v>
      </c>
      <c r="O9" s="17">
        <v>0.85797529237626802</v>
      </c>
      <c r="P9" s="17"/>
      <c r="Q9" s="17">
        <v>0.89447916122997195</v>
      </c>
      <c r="R9" s="17">
        <v>0.93707038639070594</v>
      </c>
      <c r="S9" s="17">
        <v>0.88981562856138696</v>
      </c>
      <c r="T9" s="17">
        <v>0.92586493820530802</v>
      </c>
      <c r="U9" s="17">
        <v>0.94174499425796399</v>
      </c>
      <c r="V9" s="17">
        <v>0.86764847264331002</v>
      </c>
      <c r="W9" s="17">
        <v>0.874608876639281</v>
      </c>
      <c r="X9" s="17">
        <v>0.91331668142607803</v>
      </c>
      <c r="Y9" s="17">
        <v>0.90645034393816104</v>
      </c>
      <c r="Z9" s="17"/>
      <c r="AA9" s="17">
        <v>0.91249709966857495</v>
      </c>
      <c r="AB9" s="17">
        <v>0.90441862071776002</v>
      </c>
      <c r="AC9" s="17">
        <v>0.91010772260371697</v>
      </c>
      <c r="AD9" s="17">
        <v>0.91546275974497404</v>
      </c>
      <c r="AE9" s="17">
        <v>0.90618203948882503</v>
      </c>
      <c r="AF9" s="17"/>
      <c r="AG9" s="17">
        <v>0.90124362000429503</v>
      </c>
      <c r="AH9" s="17">
        <v>0.91068378395159899</v>
      </c>
      <c r="AI9" s="17"/>
      <c r="AJ9" s="17">
        <v>0.91097983435679097</v>
      </c>
      <c r="AK9" s="17">
        <v>0.89018890641413695</v>
      </c>
      <c r="AL9" s="17">
        <v>0.91858766175663698</v>
      </c>
      <c r="AM9" s="17">
        <v>0.90592156768642595</v>
      </c>
      <c r="AN9" s="17"/>
      <c r="AO9" s="17">
        <v>0.90001808343543399</v>
      </c>
      <c r="AP9" s="17">
        <v>0.89741734596711098</v>
      </c>
      <c r="AQ9" s="17">
        <v>0.91059681987290197</v>
      </c>
      <c r="AR9" s="17"/>
      <c r="AS9" s="17">
        <v>0.93709068535750395</v>
      </c>
      <c r="AT9" s="17">
        <v>0.88589224018672097</v>
      </c>
      <c r="AU9" s="17">
        <v>0.91979345036835702</v>
      </c>
      <c r="AV9" s="17">
        <v>0.84984391357907796</v>
      </c>
      <c r="AW9" s="17">
        <v>0.89148819745938401</v>
      </c>
      <c r="AX9" s="17"/>
      <c r="AY9" s="17">
        <v>0.92006341123257496</v>
      </c>
      <c r="AZ9" s="17">
        <v>0.90349056641838599</v>
      </c>
      <c r="BA9" s="17">
        <v>0.94119031910420703</v>
      </c>
    </row>
    <row r="10" spans="2:53" x14ac:dyDescent="0.35">
      <c r="B10" s="18" t="s">
        <v>252</v>
      </c>
      <c r="C10" s="17">
        <v>0.87751815975391501</v>
      </c>
      <c r="D10" s="17">
        <v>0.86331084638260502</v>
      </c>
      <c r="E10" s="17">
        <v>0.89171147754538804</v>
      </c>
      <c r="F10" s="17"/>
      <c r="G10" s="17">
        <v>0.92118098398382797</v>
      </c>
      <c r="H10" s="17">
        <v>0.83795137672334297</v>
      </c>
      <c r="I10" s="17">
        <v>0.89474203154037601</v>
      </c>
      <c r="J10" s="17">
        <v>0.94014311674619</v>
      </c>
      <c r="K10" s="17"/>
      <c r="L10" s="17">
        <v>0.87750547401726597</v>
      </c>
      <c r="M10" s="17">
        <v>0.87045221482462098</v>
      </c>
      <c r="N10" s="17">
        <v>0.87888096149436901</v>
      </c>
      <c r="O10" s="17">
        <v>0.88719125018337797</v>
      </c>
      <c r="P10" s="17"/>
      <c r="Q10" s="17">
        <v>0.82484005684121997</v>
      </c>
      <c r="R10" s="17">
        <v>0.93694209652242999</v>
      </c>
      <c r="S10" s="17">
        <v>0.864104290028753</v>
      </c>
      <c r="T10" s="17">
        <v>0.85039854454077501</v>
      </c>
      <c r="U10" s="17">
        <v>0.86269273893589005</v>
      </c>
      <c r="V10" s="17">
        <v>0.85363564357067701</v>
      </c>
      <c r="W10" s="17">
        <v>0.90240102614267304</v>
      </c>
      <c r="X10" s="17">
        <v>0.93136089720542603</v>
      </c>
      <c r="Y10" s="17">
        <v>0.89972190881417402</v>
      </c>
      <c r="Z10" s="17"/>
      <c r="AA10" s="17">
        <v>0.89756227084825302</v>
      </c>
      <c r="AB10" s="17">
        <v>0.90881166699938198</v>
      </c>
      <c r="AC10" s="17">
        <v>0.88180806249145205</v>
      </c>
      <c r="AD10" s="17">
        <v>0.77411969373578704</v>
      </c>
      <c r="AE10" s="17">
        <v>0.93324677502685505</v>
      </c>
      <c r="AF10" s="17"/>
      <c r="AG10" s="17">
        <v>0.88566169815081897</v>
      </c>
      <c r="AH10" s="17">
        <v>0.86861625316350399</v>
      </c>
      <c r="AI10" s="17"/>
      <c r="AJ10" s="17">
        <v>0.87886436708823401</v>
      </c>
      <c r="AK10" s="17">
        <v>0.87163811889880005</v>
      </c>
      <c r="AL10" s="17">
        <v>0.87674600720093898</v>
      </c>
      <c r="AM10" s="17">
        <v>0.88319111092281999</v>
      </c>
      <c r="AN10" s="17"/>
      <c r="AO10" s="17">
        <v>0.84582678359571295</v>
      </c>
      <c r="AP10" s="17">
        <v>0.89175416799657203</v>
      </c>
      <c r="AQ10" s="17">
        <v>0.88648818239779004</v>
      </c>
      <c r="AR10" s="17"/>
      <c r="AS10" s="17">
        <v>0.87196814280480295</v>
      </c>
      <c r="AT10" s="17">
        <v>0.88426716039336195</v>
      </c>
      <c r="AU10" s="17">
        <v>0.87091823323673201</v>
      </c>
      <c r="AV10" s="17">
        <v>0.80174231672233298</v>
      </c>
      <c r="AW10" s="17">
        <v>0.88783273901006698</v>
      </c>
      <c r="AX10" s="17"/>
      <c r="AY10" s="17">
        <v>0.88049037104248595</v>
      </c>
      <c r="AZ10" s="17">
        <v>0.88600300419410605</v>
      </c>
      <c r="BA10" s="17">
        <v>0.80730926018392102</v>
      </c>
    </row>
    <row r="11" spans="2:53" ht="29" x14ac:dyDescent="0.35">
      <c r="B11" s="18" t="s">
        <v>253</v>
      </c>
      <c r="C11" s="17">
        <v>0.68325195927746396</v>
      </c>
      <c r="D11" s="17">
        <v>0.71409554969498001</v>
      </c>
      <c r="E11" s="17">
        <v>0.65243875278412</v>
      </c>
      <c r="F11" s="17"/>
      <c r="G11" s="17">
        <v>0.63164970746860005</v>
      </c>
      <c r="H11" s="17">
        <v>0.68481960426450195</v>
      </c>
      <c r="I11" s="17">
        <v>0.69209514276033901</v>
      </c>
      <c r="J11" s="17">
        <v>0.70750755199728799</v>
      </c>
      <c r="K11" s="17"/>
      <c r="L11" s="17">
        <v>0.70982675530768502</v>
      </c>
      <c r="M11" s="17">
        <v>0.72954391303315103</v>
      </c>
      <c r="N11" s="17">
        <v>0.62589960974259395</v>
      </c>
      <c r="O11" s="17">
        <v>0.65561062308670703</v>
      </c>
      <c r="P11" s="17"/>
      <c r="Q11" s="17">
        <v>0.68366833987672004</v>
      </c>
      <c r="R11" s="17">
        <v>0.67392787378368701</v>
      </c>
      <c r="S11" s="17">
        <v>0.65782813858191502</v>
      </c>
      <c r="T11" s="17">
        <v>0.73183804811231401</v>
      </c>
      <c r="U11" s="17">
        <v>0.71204014559162199</v>
      </c>
      <c r="V11" s="17">
        <v>0.66781490668374899</v>
      </c>
      <c r="W11" s="17">
        <v>0.70232558680928103</v>
      </c>
      <c r="X11" s="17">
        <v>0.628053456985604</v>
      </c>
      <c r="Y11" s="17">
        <v>0.67285856928190801</v>
      </c>
      <c r="Z11" s="17"/>
      <c r="AA11" s="17">
        <v>0.62765644834704604</v>
      </c>
      <c r="AB11" s="17">
        <v>0.65956824914860601</v>
      </c>
      <c r="AC11" s="17">
        <v>0.73022186070816397</v>
      </c>
      <c r="AD11" s="17">
        <v>0.73121833252745805</v>
      </c>
      <c r="AE11" s="17">
        <v>0.79294364820166297</v>
      </c>
      <c r="AF11" s="17"/>
      <c r="AG11" s="17">
        <v>0.69696367328423503</v>
      </c>
      <c r="AH11" s="17">
        <v>0.66826333991648401</v>
      </c>
      <c r="AI11" s="17"/>
      <c r="AJ11" s="17">
        <v>0.65432967652323704</v>
      </c>
      <c r="AK11" s="17">
        <v>0.67862258903274097</v>
      </c>
      <c r="AL11" s="17">
        <v>0.675487448638597</v>
      </c>
      <c r="AM11" s="17">
        <v>0.72058539579228398</v>
      </c>
      <c r="AN11" s="17"/>
      <c r="AO11" s="17">
        <v>0.63450357600212104</v>
      </c>
      <c r="AP11" s="17">
        <v>0.64853020633092695</v>
      </c>
      <c r="AQ11" s="17">
        <v>0.72282017179796498</v>
      </c>
      <c r="AR11" s="17"/>
      <c r="AS11" s="17">
        <v>0.70509925977869603</v>
      </c>
      <c r="AT11" s="17">
        <v>0.68973287186018295</v>
      </c>
      <c r="AU11" s="17">
        <v>0.69070107058901498</v>
      </c>
      <c r="AV11" s="17">
        <v>0.49917819151757298</v>
      </c>
      <c r="AW11" s="17">
        <v>0.68856123202970099</v>
      </c>
      <c r="AX11" s="17"/>
      <c r="AY11" s="17">
        <v>0.72502745646641698</v>
      </c>
      <c r="AZ11" s="17">
        <v>0.71805663689857602</v>
      </c>
      <c r="BA11" s="17">
        <v>0.67021069474103701</v>
      </c>
    </row>
    <row r="12" spans="2:53" x14ac:dyDescent="0.35">
      <c r="B12" s="18" t="s">
        <v>254</v>
      </c>
      <c r="C12" s="17">
        <v>0.67335302841214095</v>
      </c>
      <c r="D12" s="17">
        <v>0.73598892544133199</v>
      </c>
      <c r="E12" s="17">
        <v>0.61077883380864095</v>
      </c>
      <c r="F12" s="17"/>
      <c r="G12" s="17">
        <v>0.58388908211467905</v>
      </c>
      <c r="H12" s="17">
        <v>0.67914634010319197</v>
      </c>
      <c r="I12" s="17">
        <v>0.68886237497232905</v>
      </c>
      <c r="J12" s="17">
        <v>0.70199004871577397</v>
      </c>
      <c r="K12" s="17"/>
      <c r="L12" s="17">
        <v>0.68755748462659605</v>
      </c>
      <c r="M12" s="17">
        <v>0.70616682172666201</v>
      </c>
      <c r="N12" s="17">
        <v>0.68500029487885805</v>
      </c>
      <c r="O12" s="17">
        <v>0.61232968827636602</v>
      </c>
      <c r="P12" s="17"/>
      <c r="Q12" s="17">
        <v>0.63452117549175502</v>
      </c>
      <c r="R12" s="17">
        <v>0.67628246868920905</v>
      </c>
      <c r="S12" s="17">
        <v>0.70990067371775101</v>
      </c>
      <c r="T12" s="17">
        <v>0.60891496957214897</v>
      </c>
      <c r="U12" s="17">
        <v>0.73467940509201901</v>
      </c>
      <c r="V12" s="17">
        <v>0.69953118800932201</v>
      </c>
      <c r="W12" s="17">
        <v>0.63462843864302498</v>
      </c>
      <c r="X12" s="17">
        <v>0.75544070144894404</v>
      </c>
      <c r="Y12" s="17">
        <v>0.68323417421534804</v>
      </c>
      <c r="Z12" s="17"/>
      <c r="AA12" s="17">
        <v>0.69027347221414803</v>
      </c>
      <c r="AB12" s="17">
        <v>0.69727490599282105</v>
      </c>
      <c r="AC12" s="17">
        <v>0.69070761098439604</v>
      </c>
      <c r="AD12" s="17">
        <v>0.59472474853528401</v>
      </c>
      <c r="AE12" s="17">
        <v>0.57351865919864398</v>
      </c>
      <c r="AF12" s="17"/>
      <c r="AG12" s="17">
        <v>0.69766835576763098</v>
      </c>
      <c r="AH12" s="17">
        <v>0.64677333267249004</v>
      </c>
      <c r="AI12" s="17"/>
      <c r="AJ12" s="17">
        <v>0.59882351495701103</v>
      </c>
      <c r="AK12" s="17">
        <v>0.70068727949521203</v>
      </c>
      <c r="AL12" s="17">
        <v>0.69189624274486095</v>
      </c>
      <c r="AM12" s="17">
        <v>0.69371202711409696</v>
      </c>
      <c r="AN12" s="17"/>
      <c r="AO12" s="17">
        <v>0.60385280409422304</v>
      </c>
      <c r="AP12" s="17">
        <v>0.70748549270807104</v>
      </c>
      <c r="AQ12" s="17">
        <v>0.69061687492874302</v>
      </c>
      <c r="AR12" s="17"/>
      <c r="AS12" s="17">
        <v>0.74011591705730095</v>
      </c>
      <c r="AT12" s="17">
        <v>0.64329909639429605</v>
      </c>
      <c r="AU12" s="17">
        <v>0.62303492248819703</v>
      </c>
      <c r="AV12" s="17">
        <v>0.73999231604807103</v>
      </c>
      <c r="AW12" s="17">
        <v>0.681889852706004</v>
      </c>
      <c r="AX12" s="17"/>
      <c r="AY12" s="17">
        <v>0.68833915495670195</v>
      </c>
      <c r="AZ12" s="17">
        <v>0.69215621437492603</v>
      </c>
      <c r="BA12" s="17">
        <v>0.62179479505453195</v>
      </c>
    </row>
    <row r="13" spans="2:53" ht="43.5" x14ac:dyDescent="0.35">
      <c r="B13" s="18" t="s">
        <v>255</v>
      </c>
      <c r="C13" s="17">
        <v>0.47116600464859398</v>
      </c>
      <c r="D13" s="17">
        <v>0.39539516009751902</v>
      </c>
      <c r="E13" s="17">
        <v>0.546862207578376</v>
      </c>
      <c r="F13" s="17"/>
      <c r="G13" s="17">
        <v>0.60204546063172304</v>
      </c>
      <c r="H13" s="17">
        <v>0.47895333142716701</v>
      </c>
      <c r="I13" s="17">
        <v>0.43809615023322102</v>
      </c>
      <c r="J13" s="17">
        <v>0.39351908783834699</v>
      </c>
      <c r="K13" s="17"/>
      <c r="L13" s="17">
        <v>0.41876604135810602</v>
      </c>
      <c r="M13" s="17">
        <v>0.43121843590255898</v>
      </c>
      <c r="N13" s="17">
        <v>0.49050922078722198</v>
      </c>
      <c r="O13" s="17">
        <v>0.55016607031480103</v>
      </c>
      <c r="P13" s="17"/>
      <c r="Q13" s="17">
        <v>0.35573408198637702</v>
      </c>
      <c r="R13" s="17">
        <v>0.47270565765134998</v>
      </c>
      <c r="S13" s="17">
        <v>0.53621506414106701</v>
      </c>
      <c r="T13" s="17">
        <v>0.49174092114305801</v>
      </c>
      <c r="U13" s="17">
        <v>0.54250392927727598</v>
      </c>
      <c r="V13" s="17">
        <v>0.49187309286755898</v>
      </c>
      <c r="W13" s="17">
        <v>0.47920941253986699</v>
      </c>
      <c r="X13" s="17">
        <v>0.48112046743917902</v>
      </c>
      <c r="Y13" s="17">
        <v>0.48247969568747601</v>
      </c>
      <c r="Z13" s="17"/>
      <c r="AA13" s="17">
        <v>0.57260960597645105</v>
      </c>
      <c r="AB13" s="17">
        <v>0.489724041386431</v>
      </c>
      <c r="AC13" s="17">
        <v>0.365942775200302</v>
      </c>
      <c r="AD13" s="17">
        <v>0.41408941397180399</v>
      </c>
      <c r="AE13" s="17">
        <v>0.47951259724210898</v>
      </c>
      <c r="AF13" s="17"/>
      <c r="AG13" s="17">
        <v>0.48770706964132499</v>
      </c>
      <c r="AH13" s="17">
        <v>0.45308455058100999</v>
      </c>
      <c r="AI13" s="17"/>
      <c r="AJ13" s="17">
        <v>0.47919466734146099</v>
      </c>
      <c r="AK13" s="17">
        <v>0.46020356740276303</v>
      </c>
      <c r="AL13" s="17">
        <v>0.492162876971318</v>
      </c>
      <c r="AM13" s="17">
        <v>0.45669517958950101</v>
      </c>
      <c r="AN13" s="17"/>
      <c r="AO13" s="17">
        <v>0.51217105810623897</v>
      </c>
      <c r="AP13" s="17">
        <v>0.48706764881236098</v>
      </c>
      <c r="AQ13" s="17">
        <v>0.446628540418538</v>
      </c>
      <c r="AR13" s="17"/>
      <c r="AS13" s="17">
        <v>0.48100424401004999</v>
      </c>
      <c r="AT13" s="17">
        <v>0.45353536667654598</v>
      </c>
      <c r="AU13" s="17">
        <v>0.44475082103303598</v>
      </c>
      <c r="AV13" s="17">
        <v>0.22801909296311501</v>
      </c>
      <c r="AW13" s="17">
        <v>0.53350411926473695</v>
      </c>
      <c r="AX13" s="17"/>
      <c r="AY13" s="17">
        <v>0.45080693367910402</v>
      </c>
      <c r="AZ13" s="17">
        <v>0.46843527697264797</v>
      </c>
      <c r="BA13" s="17">
        <v>0.47298958274995201</v>
      </c>
    </row>
    <row r="14" spans="2:53" x14ac:dyDescent="0.35">
      <c r="B14" s="18" t="s">
        <v>256</v>
      </c>
      <c r="C14" s="17">
        <v>0.41135242987888099</v>
      </c>
      <c r="D14" s="17">
        <v>0.38901320672370099</v>
      </c>
      <c r="E14" s="17">
        <v>0.43366964673540198</v>
      </c>
      <c r="F14" s="17"/>
      <c r="G14" s="17">
        <v>0.51864428024717701</v>
      </c>
      <c r="H14" s="17">
        <v>0.428119095931006</v>
      </c>
      <c r="I14" s="17">
        <v>0.38731648212398501</v>
      </c>
      <c r="J14" s="17">
        <v>0.29471925169979901</v>
      </c>
      <c r="K14" s="17"/>
      <c r="L14" s="17">
        <v>0.32090543305996899</v>
      </c>
      <c r="M14" s="17">
        <v>0.40793483233935002</v>
      </c>
      <c r="N14" s="17">
        <v>0.42096984308513602</v>
      </c>
      <c r="O14" s="17">
        <v>0.505771573982428</v>
      </c>
      <c r="P14" s="17"/>
      <c r="Q14" s="17">
        <v>0.37828736936885698</v>
      </c>
      <c r="R14" s="17">
        <v>0.471054853111808</v>
      </c>
      <c r="S14" s="17">
        <v>0.47516863481515098</v>
      </c>
      <c r="T14" s="17">
        <v>0.47903424952747797</v>
      </c>
      <c r="U14" s="17">
        <v>0.31513518116349298</v>
      </c>
      <c r="V14" s="17">
        <v>0.37669326313253698</v>
      </c>
      <c r="W14" s="17">
        <v>0.41777610927298597</v>
      </c>
      <c r="X14" s="17">
        <v>0.37880127282267501</v>
      </c>
      <c r="Y14" s="17">
        <v>0.37986424569156402</v>
      </c>
      <c r="Z14" s="17"/>
      <c r="AA14" s="17">
        <v>0.46660467192101601</v>
      </c>
      <c r="AB14" s="17">
        <v>0.38685889771343601</v>
      </c>
      <c r="AC14" s="17">
        <v>0.38538970639716502</v>
      </c>
      <c r="AD14" s="17">
        <v>0.38010586108051803</v>
      </c>
      <c r="AE14" s="17">
        <v>0.29254968256837299</v>
      </c>
      <c r="AF14" s="17"/>
      <c r="AG14" s="17">
        <v>0.45082381814616801</v>
      </c>
      <c r="AH14" s="17">
        <v>0.36820526285835398</v>
      </c>
      <c r="AI14" s="17"/>
      <c r="AJ14" s="17">
        <v>0.479518014938906</v>
      </c>
      <c r="AK14" s="17">
        <v>0.47800969065753401</v>
      </c>
      <c r="AL14" s="17">
        <v>0.349128582376383</v>
      </c>
      <c r="AM14" s="17">
        <v>0.33734766992797999</v>
      </c>
      <c r="AN14" s="17"/>
      <c r="AO14" s="17">
        <v>0.49265713045548198</v>
      </c>
      <c r="AP14" s="17">
        <v>0.40146307292611599</v>
      </c>
      <c r="AQ14" s="17">
        <v>0.36977265588473801</v>
      </c>
      <c r="AR14" s="17"/>
      <c r="AS14" s="17">
        <v>0.39092153292333998</v>
      </c>
      <c r="AT14" s="17">
        <v>0.42937154348246498</v>
      </c>
      <c r="AU14" s="17">
        <v>0.31161402577740499</v>
      </c>
      <c r="AV14" s="17">
        <v>0.41791093646014699</v>
      </c>
      <c r="AW14" s="17">
        <v>0.42190531823385202</v>
      </c>
      <c r="AX14" s="17"/>
      <c r="AY14" s="17">
        <v>0.39192949135120803</v>
      </c>
      <c r="AZ14" s="17">
        <v>0.40326796359814199</v>
      </c>
      <c r="BA14" s="17">
        <v>0.44011698827178902</v>
      </c>
    </row>
    <row r="15" spans="2:53" ht="29" x14ac:dyDescent="0.35">
      <c r="B15" s="18" t="s">
        <v>257</v>
      </c>
      <c r="C15" s="17">
        <v>0.342590012206137</v>
      </c>
      <c r="D15" s="17">
        <v>0.34159440586794498</v>
      </c>
      <c r="E15" s="17">
        <v>0.34358463777564902</v>
      </c>
      <c r="F15" s="17"/>
      <c r="G15" s="17">
        <v>0.32012942394873101</v>
      </c>
      <c r="H15" s="17">
        <v>0.35226180980726202</v>
      </c>
      <c r="I15" s="17">
        <v>0.316080676807244</v>
      </c>
      <c r="J15" s="17">
        <v>0.40990745055540201</v>
      </c>
      <c r="K15" s="17"/>
      <c r="L15" s="17">
        <v>0.35049375417123502</v>
      </c>
      <c r="M15" s="17">
        <v>0.32974676825920901</v>
      </c>
      <c r="N15" s="17">
        <v>0.39354084948646501</v>
      </c>
      <c r="O15" s="17">
        <v>0.30394456783077201</v>
      </c>
      <c r="P15" s="17"/>
      <c r="Q15" s="17">
        <v>0.29448513318877201</v>
      </c>
      <c r="R15" s="17">
        <v>0.33099697465772698</v>
      </c>
      <c r="S15" s="17">
        <v>0.364746299948908</v>
      </c>
      <c r="T15" s="17">
        <v>0.32588335332840301</v>
      </c>
      <c r="U15" s="17">
        <v>0.38399281466415702</v>
      </c>
      <c r="V15" s="17">
        <v>0.34635640162620301</v>
      </c>
      <c r="W15" s="17">
        <v>0.359072421431893</v>
      </c>
      <c r="X15" s="17">
        <v>0.41498552266289102</v>
      </c>
      <c r="Y15" s="17">
        <v>0.34751524600211497</v>
      </c>
      <c r="Z15" s="17"/>
      <c r="AA15" s="17">
        <v>0.32442882981409299</v>
      </c>
      <c r="AB15" s="17">
        <v>0.30460735040856801</v>
      </c>
      <c r="AC15" s="17">
        <v>0.35379874756045498</v>
      </c>
      <c r="AD15" s="17">
        <v>0.403986737670461</v>
      </c>
      <c r="AE15" s="17">
        <v>0.41315831949305898</v>
      </c>
      <c r="AF15" s="17"/>
      <c r="AG15" s="17">
        <v>0.33537811301986897</v>
      </c>
      <c r="AH15" s="17">
        <v>0.35047352054939501</v>
      </c>
      <c r="AI15" s="17"/>
      <c r="AJ15" s="17">
        <v>0.32451083915639101</v>
      </c>
      <c r="AK15" s="17">
        <v>0.29842769865777702</v>
      </c>
      <c r="AL15" s="17">
        <v>0.36680687487528402</v>
      </c>
      <c r="AM15" s="17">
        <v>0.38304620967063202</v>
      </c>
      <c r="AN15" s="17"/>
      <c r="AO15" s="17">
        <v>0.30108175935730802</v>
      </c>
      <c r="AP15" s="17">
        <v>0.30781921742595802</v>
      </c>
      <c r="AQ15" s="17">
        <v>0.38180476811321901</v>
      </c>
      <c r="AR15" s="17"/>
      <c r="AS15" s="17">
        <v>0.32710513960401999</v>
      </c>
      <c r="AT15" s="17">
        <v>0.33647038779532201</v>
      </c>
      <c r="AU15" s="17">
        <v>0.47838120199022299</v>
      </c>
      <c r="AV15" s="17">
        <v>0.39842736408088902</v>
      </c>
      <c r="AW15" s="17">
        <v>0.28619354966779498</v>
      </c>
      <c r="AX15" s="17"/>
      <c r="AY15" s="17">
        <v>0.33308789183672599</v>
      </c>
      <c r="AZ15" s="17">
        <v>0.33665953290588002</v>
      </c>
      <c r="BA15" s="17">
        <v>0.34768201631339102</v>
      </c>
    </row>
    <row r="16" spans="2:53" x14ac:dyDescent="0.35">
      <c r="B16" s="18" t="s">
        <v>258</v>
      </c>
      <c r="C16" s="17">
        <v>0.25113819817467198</v>
      </c>
      <c r="D16" s="17">
        <v>0.26125335668164101</v>
      </c>
      <c r="E16" s="17">
        <v>0.241033004078619</v>
      </c>
      <c r="F16" s="17"/>
      <c r="G16" s="17">
        <v>0.23616965369781701</v>
      </c>
      <c r="H16" s="17">
        <v>0.21778686855099399</v>
      </c>
      <c r="I16" s="17">
        <v>0.300439373172112</v>
      </c>
      <c r="J16" s="17">
        <v>0.254305805651385</v>
      </c>
      <c r="K16" s="17"/>
      <c r="L16" s="17">
        <v>0.29820714345530203</v>
      </c>
      <c r="M16" s="17">
        <v>0.26061595062121501</v>
      </c>
      <c r="N16" s="17">
        <v>0.21455300616932699</v>
      </c>
      <c r="O16" s="17">
        <v>0.219646396484587</v>
      </c>
      <c r="P16" s="17"/>
      <c r="Q16" s="17">
        <v>0.34925117234832298</v>
      </c>
      <c r="R16" s="17">
        <v>0.24642730035174301</v>
      </c>
      <c r="S16" s="17">
        <v>0.20865463153306499</v>
      </c>
      <c r="T16" s="17">
        <v>0.248927149321435</v>
      </c>
      <c r="U16" s="17">
        <v>0.18208848779650599</v>
      </c>
      <c r="V16" s="17">
        <v>0.22491441201354601</v>
      </c>
      <c r="W16" s="17">
        <v>0.156386917419465</v>
      </c>
      <c r="X16" s="17">
        <v>0.19217285619833999</v>
      </c>
      <c r="Y16" s="17">
        <v>0.31978765206041398</v>
      </c>
      <c r="Z16" s="17"/>
      <c r="AA16" s="17">
        <v>0.20519506986469299</v>
      </c>
      <c r="AB16" s="17">
        <v>0.261899352431539</v>
      </c>
      <c r="AC16" s="17">
        <v>0.27610980381402001</v>
      </c>
      <c r="AD16" s="17">
        <v>0.275834717984899</v>
      </c>
      <c r="AE16" s="17">
        <v>0.33644983183086002</v>
      </c>
      <c r="AF16" s="17"/>
      <c r="AG16" s="17">
        <v>0.219929669271651</v>
      </c>
      <c r="AH16" s="17">
        <v>0.28525302585504397</v>
      </c>
      <c r="AI16" s="17"/>
      <c r="AJ16" s="17">
        <v>0.20566954477350899</v>
      </c>
      <c r="AK16" s="17">
        <v>0.24771230886496801</v>
      </c>
      <c r="AL16" s="17">
        <v>0.29046353222862697</v>
      </c>
      <c r="AM16" s="17">
        <v>0.25943685715834403</v>
      </c>
      <c r="AN16" s="17"/>
      <c r="AO16" s="17">
        <v>0.24249688923266099</v>
      </c>
      <c r="AP16" s="17">
        <v>0.22407599474032699</v>
      </c>
      <c r="AQ16" s="17">
        <v>0.26949620175358602</v>
      </c>
      <c r="AR16" s="17"/>
      <c r="AS16" s="17">
        <v>0.24926647064634</v>
      </c>
      <c r="AT16" s="17">
        <v>0.249374885171327</v>
      </c>
      <c r="AU16" s="17">
        <v>0.28869026768408002</v>
      </c>
      <c r="AV16" s="17">
        <v>0.26217133663671</v>
      </c>
      <c r="AW16" s="17">
        <v>0.28235703351089297</v>
      </c>
      <c r="AX16" s="17"/>
      <c r="AY16" s="17">
        <v>0.29336315479073599</v>
      </c>
      <c r="AZ16" s="17">
        <v>0.22842785426634099</v>
      </c>
      <c r="BA16" s="17">
        <v>0.31648852627965302</v>
      </c>
    </row>
    <row r="17" spans="2:53" x14ac:dyDescent="0.35">
      <c r="B17" s="18" t="s">
        <v>259</v>
      </c>
      <c r="C17" s="17">
        <v>0.103345199133132</v>
      </c>
      <c r="D17" s="17">
        <v>0.12150543378548299</v>
      </c>
      <c r="E17" s="17">
        <v>8.5202854070972694E-2</v>
      </c>
      <c r="F17" s="17"/>
      <c r="G17" s="17">
        <v>0.12587813976669401</v>
      </c>
      <c r="H17" s="17">
        <v>0.111245943257495</v>
      </c>
      <c r="I17" s="17">
        <v>7.7744594634398104E-2</v>
      </c>
      <c r="J17" s="17">
        <v>0.12441379842868899</v>
      </c>
      <c r="K17" s="17"/>
      <c r="L17" s="17">
        <v>9.5130117524250796E-2</v>
      </c>
      <c r="M17" s="17">
        <v>0.107187202374233</v>
      </c>
      <c r="N17" s="17">
        <v>7.9658877238173706E-2</v>
      </c>
      <c r="O17" s="17">
        <v>0.129479147964074</v>
      </c>
      <c r="P17" s="17"/>
      <c r="Q17" s="17">
        <v>0.15283027003358801</v>
      </c>
      <c r="R17" s="17">
        <v>6.2294778695881799E-2</v>
      </c>
      <c r="S17" s="17">
        <v>8.3528431369715203E-2</v>
      </c>
      <c r="T17" s="17">
        <v>7.3827299834172397E-2</v>
      </c>
      <c r="U17" s="17">
        <v>9.5319646055235394E-2</v>
      </c>
      <c r="V17" s="17">
        <v>9.1243625777021498E-2</v>
      </c>
      <c r="W17" s="17">
        <v>0.136498245772216</v>
      </c>
      <c r="X17" s="17">
        <v>6.6287076176955506E-2</v>
      </c>
      <c r="Y17" s="17">
        <v>0.13212539300741999</v>
      </c>
      <c r="Z17" s="17"/>
      <c r="AA17" s="17">
        <v>9.8272036374138297E-2</v>
      </c>
      <c r="AB17" s="17">
        <v>0.104724483789809</v>
      </c>
      <c r="AC17" s="17">
        <v>0.112971743800877</v>
      </c>
      <c r="AD17" s="17">
        <v>0.100186924062642</v>
      </c>
      <c r="AE17" s="17">
        <v>5.9750328851735E-2</v>
      </c>
      <c r="AF17" s="17"/>
      <c r="AG17" s="17">
        <v>8.7926279131705906E-2</v>
      </c>
      <c r="AH17" s="17">
        <v>0.120200008294456</v>
      </c>
      <c r="AI17" s="17"/>
      <c r="AJ17" s="17">
        <v>0.12986381473759701</v>
      </c>
      <c r="AK17" s="17">
        <v>0.110736817488668</v>
      </c>
      <c r="AL17" s="17">
        <v>8.4899984284918295E-2</v>
      </c>
      <c r="AM17" s="17">
        <v>8.8810908014357495E-2</v>
      </c>
      <c r="AN17" s="17"/>
      <c r="AO17" s="17">
        <v>0.141052618211161</v>
      </c>
      <c r="AP17" s="17">
        <v>0.133610692497281</v>
      </c>
      <c r="AQ17" s="17">
        <v>7.3580273276856803E-2</v>
      </c>
      <c r="AR17" s="17"/>
      <c r="AS17" s="17">
        <v>9.5298542658022706E-2</v>
      </c>
      <c r="AT17" s="17">
        <v>0.11797543491317899</v>
      </c>
      <c r="AU17" s="17">
        <v>7.6065284927547799E-2</v>
      </c>
      <c r="AV17" s="17">
        <v>0.19609403059288499</v>
      </c>
      <c r="AW17" s="17">
        <v>9.5121101208454698E-2</v>
      </c>
      <c r="AX17" s="17"/>
      <c r="AY17" s="17">
        <v>8.1048117286531496E-2</v>
      </c>
      <c r="AZ17" s="17">
        <v>0.102277819253475</v>
      </c>
      <c r="BA17" s="17">
        <v>0.13445138324163899</v>
      </c>
    </row>
    <row r="18" spans="2:53" x14ac:dyDescent="0.35">
      <c r="B18" s="18" t="s">
        <v>260</v>
      </c>
      <c r="C18" s="17">
        <v>9.9556508963265095E-2</v>
      </c>
      <c r="D18" s="17">
        <v>8.10613134517989E-2</v>
      </c>
      <c r="E18" s="17">
        <v>0.118033484915648</v>
      </c>
      <c r="F18" s="17"/>
      <c r="G18" s="17">
        <v>5.2120084638101298E-2</v>
      </c>
      <c r="H18" s="17">
        <v>0.14221375911328199</v>
      </c>
      <c r="I18" s="17">
        <v>7.9539530643726902E-2</v>
      </c>
      <c r="J18" s="17">
        <v>3.6950322966151E-2</v>
      </c>
      <c r="K18" s="17"/>
      <c r="L18" s="17">
        <v>0.10419765060953499</v>
      </c>
      <c r="M18" s="17">
        <v>8.8711846996252203E-2</v>
      </c>
      <c r="N18" s="17">
        <v>0.12812006844814</v>
      </c>
      <c r="O18" s="17">
        <v>8.1084818120150795E-2</v>
      </c>
      <c r="P18" s="17"/>
      <c r="Q18" s="17">
        <v>0.15279703051643101</v>
      </c>
      <c r="R18" s="17">
        <v>0.10155542350980901</v>
      </c>
      <c r="S18" s="17">
        <v>9.36527501546809E-2</v>
      </c>
      <c r="T18" s="17">
        <v>9.4542932359454906E-2</v>
      </c>
      <c r="U18" s="17">
        <v>9.4600979799809498E-2</v>
      </c>
      <c r="V18" s="17">
        <v>8.2558151015385606E-2</v>
      </c>
      <c r="W18" s="17">
        <v>0.10548719095723499</v>
      </c>
      <c r="X18" s="17">
        <v>0.135986531269219</v>
      </c>
      <c r="Y18" s="17">
        <v>3.4911521542412602E-2</v>
      </c>
      <c r="Z18" s="17"/>
      <c r="AA18" s="17">
        <v>6.3695177221823399E-2</v>
      </c>
      <c r="AB18" s="17">
        <v>6.8137690034835205E-2</v>
      </c>
      <c r="AC18" s="17">
        <v>0.13699159673924699</v>
      </c>
      <c r="AD18" s="17">
        <v>0.18196003166470001</v>
      </c>
      <c r="AE18" s="17">
        <v>5.9435078793350901E-2</v>
      </c>
      <c r="AF18" s="17"/>
      <c r="AG18" s="17">
        <v>9.4558552000815602E-2</v>
      </c>
      <c r="AH18" s="17">
        <v>0.10501990139223</v>
      </c>
      <c r="AI18" s="17"/>
      <c r="AJ18" s="17">
        <v>0.121988436239166</v>
      </c>
      <c r="AK18" s="17">
        <v>0.11768813154350399</v>
      </c>
      <c r="AL18" s="17">
        <v>6.6885999715289801E-2</v>
      </c>
      <c r="AM18" s="17">
        <v>9.0160134386042298E-2</v>
      </c>
      <c r="AN18" s="17"/>
      <c r="AO18" s="17">
        <v>0.123623514026286</v>
      </c>
      <c r="AP18" s="17">
        <v>9.3883301183489101E-2</v>
      </c>
      <c r="AQ18" s="17">
        <v>8.9446172030734794E-2</v>
      </c>
      <c r="AR18" s="17"/>
      <c r="AS18" s="17">
        <v>7.8536255218011303E-2</v>
      </c>
      <c r="AT18" s="17">
        <v>0.11874468764032201</v>
      </c>
      <c r="AU18" s="17">
        <v>4.9012534761792702E-2</v>
      </c>
      <c r="AV18" s="17">
        <v>0.224328888782341</v>
      </c>
      <c r="AW18" s="17">
        <v>7.8769873851884706E-2</v>
      </c>
      <c r="AX18" s="17"/>
      <c r="AY18" s="17">
        <v>9.0904607377240099E-2</v>
      </c>
      <c r="AZ18" s="17">
        <v>0.101284259819996</v>
      </c>
      <c r="BA18" s="17">
        <v>8.5124417745329695E-2</v>
      </c>
    </row>
    <row r="19" spans="2:53" x14ac:dyDescent="0.35">
      <c r="B19" s="18" t="s">
        <v>261</v>
      </c>
      <c r="C19" s="17">
        <v>5.0293636188634298E-2</v>
      </c>
      <c r="D19" s="17">
        <v>5.1727261968602098E-2</v>
      </c>
      <c r="E19" s="17">
        <v>4.88614226689255E-2</v>
      </c>
      <c r="F19" s="17"/>
      <c r="G19" s="17">
        <v>5.5135371184925702E-2</v>
      </c>
      <c r="H19" s="17">
        <v>4.50342166833788E-2</v>
      </c>
      <c r="I19" s="17">
        <v>5.1812446953514397E-2</v>
      </c>
      <c r="J19" s="17">
        <v>6.2100423656894103E-2</v>
      </c>
      <c r="K19" s="17"/>
      <c r="L19" s="17">
        <v>6.3417702325241604E-2</v>
      </c>
      <c r="M19" s="17">
        <v>4.43522924828611E-2</v>
      </c>
      <c r="N19" s="17">
        <v>2.7191509835214001E-2</v>
      </c>
      <c r="O19" s="17">
        <v>6.2829687950867005E-2</v>
      </c>
      <c r="P19" s="17"/>
      <c r="Q19" s="17">
        <v>7.5639160304306494E-2</v>
      </c>
      <c r="R19" s="17">
        <v>5.6128829520881801E-2</v>
      </c>
      <c r="S19" s="17">
        <v>1.1451848510140099E-2</v>
      </c>
      <c r="T19" s="17">
        <v>6.4438243193695094E-2</v>
      </c>
      <c r="U19" s="17">
        <v>1.32560440620499E-2</v>
      </c>
      <c r="V19" s="17">
        <v>5.8187345583847E-2</v>
      </c>
      <c r="W19" s="17">
        <v>5.0146288724408801E-2</v>
      </c>
      <c r="X19" s="17">
        <v>3.4643932768372701E-2</v>
      </c>
      <c r="Y19" s="17">
        <v>5.0054597304394502E-2</v>
      </c>
      <c r="Z19" s="17"/>
      <c r="AA19" s="17">
        <v>4.9614811206472501E-2</v>
      </c>
      <c r="AB19" s="17">
        <v>5.4674865129091102E-2</v>
      </c>
      <c r="AC19" s="17">
        <v>4.3752558912230899E-2</v>
      </c>
      <c r="AD19" s="17">
        <v>4.9474709853419598E-2</v>
      </c>
      <c r="AE19" s="17">
        <v>5.9435078793350901E-2</v>
      </c>
      <c r="AF19" s="17"/>
      <c r="AG19" s="17">
        <v>4.0614261726662999E-2</v>
      </c>
      <c r="AH19" s="17">
        <v>6.0874403800272502E-2</v>
      </c>
      <c r="AI19" s="17"/>
      <c r="AJ19" s="17">
        <v>7.0089064016214994E-2</v>
      </c>
      <c r="AK19" s="17">
        <v>2.0361009681170598E-2</v>
      </c>
      <c r="AL19" s="17">
        <v>5.7158944710615597E-2</v>
      </c>
      <c r="AM19" s="17">
        <v>5.8051821441395E-2</v>
      </c>
      <c r="AN19" s="17"/>
      <c r="AO19" s="17">
        <v>7.8889244687469703E-2</v>
      </c>
      <c r="AP19" s="17">
        <v>4.3939212197765198E-2</v>
      </c>
      <c r="AQ19" s="17">
        <v>3.8263375856432399E-2</v>
      </c>
      <c r="AR19" s="17"/>
      <c r="AS19" s="17">
        <v>5.0182556758199701E-2</v>
      </c>
      <c r="AT19" s="17">
        <v>6.5721556075192603E-2</v>
      </c>
      <c r="AU19" s="17">
        <v>4.1690130793422001E-2</v>
      </c>
      <c r="AV19" s="17">
        <v>0.19609403059288499</v>
      </c>
      <c r="AW19" s="17">
        <v>1.80283301457776E-2</v>
      </c>
      <c r="AX19" s="17"/>
      <c r="AY19" s="17">
        <v>6.8976028299746001E-2</v>
      </c>
      <c r="AZ19" s="17">
        <v>5.2706918398344398E-2</v>
      </c>
      <c r="BA19" s="17">
        <v>1.10704625426996E-2</v>
      </c>
    </row>
    <row r="20" spans="2:53" x14ac:dyDescent="0.35">
      <c r="B20" s="18" t="s">
        <v>262</v>
      </c>
      <c r="C20" s="17">
        <v>4.9024914322846898E-2</v>
      </c>
      <c r="D20" s="17">
        <v>4.8811050020490798E-2</v>
      </c>
      <c r="E20" s="17">
        <v>4.92385679481495E-2</v>
      </c>
      <c r="F20" s="17"/>
      <c r="G20" s="17">
        <v>4.3534108552895301E-2</v>
      </c>
      <c r="H20" s="17">
        <v>5.05736773800982E-2</v>
      </c>
      <c r="I20" s="17">
        <v>5.3654198190307603E-2</v>
      </c>
      <c r="J20" s="17">
        <v>3.4362082807317798E-2</v>
      </c>
      <c r="K20" s="17"/>
      <c r="L20" s="17">
        <v>4.7646688514566597E-2</v>
      </c>
      <c r="M20" s="17">
        <v>4.4208299852813701E-2</v>
      </c>
      <c r="N20" s="17">
        <v>5.1407331877382098E-2</v>
      </c>
      <c r="O20" s="17">
        <v>5.3622249453924402E-2</v>
      </c>
      <c r="P20" s="17"/>
      <c r="Q20" s="17">
        <v>0.126739985151094</v>
      </c>
      <c r="R20" s="17">
        <v>1.7355227717755901E-2</v>
      </c>
      <c r="S20" s="17">
        <v>1.02193780718126E-2</v>
      </c>
      <c r="T20" s="17">
        <v>3.1119297207781099E-2</v>
      </c>
      <c r="U20" s="17">
        <v>2.4831067556665701E-2</v>
      </c>
      <c r="V20" s="17">
        <v>8.3391638190001893E-2</v>
      </c>
      <c r="W20" s="17">
        <v>4.7455208032963402E-2</v>
      </c>
      <c r="X20" s="17">
        <v>3.4643932768372701E-2</v>
      </c>
      <c r="Y20" s="17">
        <v>2.14119883446326E-2</v>
      </c>
      <c r="Z20" s="17"/>
      <c r="AA20" s="17">
        <v>4.1039898369930702E-2</v>
      </c>
      <c r="AB20" s="17">
        <v>5.7403347846703798E-2</v>
      </c>
      <c r="AC20" s="17">
        <v>3.2790314307210897E-2</v>
      </c>
      <c r="AD20" s="17">
        <v>7.6501298092717801E-2</v>
      </c>
      <c r="AE20" s="17">
        <v>9.38179605111749E-2</v>
      </c>
      <c r="AF20" s="17"/>
      <c r="AG20" s="17">
        <v>4.7475094665878903E-2</v>
      </c>
      <c r="AH20" s="17">
        <v>5.0719061159995603E-2</v>
      </c>
      <c r="AI20" s="17"/>
      <c r="AJ20" s="17">
        <v>4.1564386171382799E-2</v>
      </c>
      <c r="AK20" s="17">
        <v>4.5721218536010903E-2</v>
      </c>
      <c r="AL20" s="17">
        <v>3.2853366051972102E-2</v>
      </c>
      <c r="AM20" s="17">
        <v>7.3612070392851406E-2</v>
      </c>
      <c r="AN20" s="17"/>
      <c r="AO20" s="17">
        <v>3.6279545868923499E-2</v>
      </c>
      <c r="AP20" s="17">
        <v>7.79145670404707E-2</v>
      </c>
      <c r="AQ20" s="17">
        <v>4.3505560542586801E-2</v>
      </c>
      <c r="AR20" s="17"/>
      <c r="AS20" s="17">
        <v>2.3745740382440501E-2</v>
      </c>
      <c r="AT20" s="17">
        <v>5.8909473725164301E-2</v>
      </c>
      <c r="AU20" s="17">
        <v>4.7866438869678299E-2</v>
      </c>
      <c r="AV20" s="17">
        <v>0.18619758202397099</v>
      </c>
      <c r="AW20" s="17">
        <v>5.1034083531643598E-2</v>
      </c>
      <c r="AX20" s="17"/>
      <c r="AY20" s="17">
        <v>2.89167531227978E-2</v>
      </c>
      <c r="AZ20" s="17">
        <v>5.4314152747113001E-2</v>
      </c>
      <c r="BA20" s="17">
        <v>3.6835691561374E-2</v>
      </c>
    </row>
    <row r="21" spans="2:53" x14ac:dyDescent="0.35">
      <c r="B21" s="18" t="s">
        <v>263</v>
      </c>
      <c r="C21" s="17">
        <v>3.4444107535220002E-2</v>
      </c>
      <c r="D21" s="17">
        <v>2.1321554891674199E-2</v>
      </c>
      <c r="E21" s="17">
        <v>4.7553733193318501E-2</v>
      </c>
      <c r="F21" s="17"/>
      <c r="G21" s="17">
        <v>5.0302758139236702E-2</v>
      </c>
      <c r="H21" s="17">
        <v>4.37053034613437E-2</v>
      </c>
      <c r="I21" s="17">
        <v>2.4518962299197599E-2</v>
      </c>
      <c r="J21" s="17">
        <v>8.6415434225452607E-3</v>
      </c>
      <c r="K21" s="17"/>
      <c r="L21" s="17">
        <v>2.1803659843003899E-2</v>
      </c>
      <c r="M21" s="17">
        <v>3.9058268705160402E-2</v>
      </c>
      <c r="N21" s="17">
        <v>3.0144046497876501E-2</v>
      </c>
      <c r="O21" s="17">
        <v>4.72188935690784E-2</v>
      </c>
      <c r="P21" s="17"/>
      <c r="Q21" s="17">
        <v>3.87632823065839E-2</v>
      </c>
      <c r="R21" s="17">
        <v>5.4678947172432397E-3</v>
      </c>
      <c r="S21" s="17">
        <v>1.1119859704215E-2</v>
      </c>
      <c r="T21" s="17">
        <v>5.1071061895553702E-2</v>
      </c>
      <c r="U21" s="17">
        <v>2.4701154224936701E-2</v>
      </c>
      <c r="V21" s="17">
        <v>5.02153652243622E-2</v>
      </c>
      <c r="W21" s="17">
        <v>7.8100769623962396E-2</v>
      </c>
      <c r="X21" s="17">
        <v>1.6648509267462398E-2</v>
      </c>
      <c r="Y21" s="17">
        <v>3.4263892255246002E-2</v>
      </c>
      <c r="Z21" s="17"/>
      <c r="AA21" s="17">
        <v>3.9353646784419598E-2</v>
      </c>
      <c r="AB21" s="17">
        <v>2.9746809076515401E-2</v>
      </c>
      <c r="AC21" s="17">
        <v>2.6685277675441901E-2</v>
      </c>
      <c r="AD21" s="17">
        <v>5.5770067269621998E-2</v>
      </c>
      <c r="AE21" s="17">
        <v>0</v>
      </c>
      <c r="AF21" s="17"/>
      <c r="AG21" s="17">
        <v>2.3689429850012701E-2</v>
      </c>
      <c r="AH21" s="17">
        <v>4.6200316138608602E-2</v>
      </c>
      <c r="AI21" s="17"/>
      <c r="AJ21" s="17">
        <v>5.2001262111156403E-2</v>
      </c>
      <c r="AK21" s="17">
        <v>5.25538437316449E-2</v>
      </c>
      <c r="AL21" s="17">
        <v>1.9532937025660599E-2</v>
      </c>
      <c r="AM21" s="17">
        <v>1.33927762724743E-2</v>
      </c>
      <c r="AN21" s="17"/>
      <c r="AO21" s="17">
        <v>5.8802097076939501E-2</v>
      </c>
      <c r="AP21" s="17">
        <v>3.7917205122819202E-2</v>
      </c>
      <c r="AQ21" s="17">
        <v>2.1656341285275198E-2</v>
      </c>
      <c r="AR21" s="17"/>
      <c r="AS21" s="17">
        <v>2.52837697263818E-2</v>
      </c>
      <c r="AT21" s="17">
        <v>3.2286856046271697E-2</v>
      </c>
      <c r="AU21" s="17">
        <v>4.7925105676824203E-2</v>
      </c>
      <c r="AV21" s="17">
        <v>0</v>
      </c>
      <c r="AW21" s="17">
        <v>2.4329724070149401E-2</v>
      </c>
      <c r="AX21" s="17"/>
      <c r="AY21" s="17">
        <v>3.7413788628373301E-2</v>
      </c>
      <c r="AZ21" s="17">
        <v>1.9925807976858698E-2</v>
      </c>
      <c r="BA21" s="17">
        <v>4.6731401815519699E-2</v>
      </c>
    </row>
    <row r="22" spans="2:53" x14ac:dyDescent="0.35">
      <c r="B22" s="18" t="s">
        <v>92</v>
      </c>
      <c r="C22" s="17">
        <v>6.8696079981615402E-3</v>
      </c>
      <c r="D22" s="17">
        <v>9.7700193668021299E-3</v>
      </c>
      <c r="E22" s="17">
        <v>3.9720538156623698E-3</v>
      </c>
      <c r="F22" s="17"/>
      <c r="G22" s="17">
        <v>7.3071188657721602E-3</v>
      </c>
      <c r="H22" s="17">
        <v>4.3230506227715602E-3</v>
      </c>
      <c r="I22" s="17">
        <v>8.41394849432648E-3</v>
      </c>
      <c r="J22" s="17">
        <v>1.2226247246316E-2</v>
      </c>
      <c r="K22" s="17"/>
      <c r="L22" s="17">
        <v>1.55465033197872E-2</v>
      </c>
      <c r="M22" s="17">
        <v>0</v>
      </c>
      <c r="N22" s="17">
        <v>8.1610878547133999E-3</v>
      </c>
      <c r="O22" s="17">
        <v>3.5339295271208898E-3</v>
      </c>
      <c r="P22" s="17"/>
      <c r="Q22" s="17">
        <v>7.5927562711999696E-3</v>
      </c>
      <c r="R22" s="17">
        <v>0</v>
      </c>
      <c r="S22" s="17">
        <v>1.0287564909441599E-2</v>
      </c>
      <c r="T22" s="17">
        <v>0</v>
      </c>
      <c r="U22" s="17">
        <v>1.19083319701622E-2</v>
      </c>
      <c r="V22" s="17">
        <v>1.6244238820637101E-2</v>
      </c>
      <c r="W22" s="17">
        <v>9.3001428023462701E-3</v>
      </c>
      <c r="X22" s="17">
        <v>0</v>
      </c>
      <c r="Y22" s="17">
        <v>7.0641543709468102E-3</v>
      </c>
      <c r="Z22" s="17"/>
      <c r="AA22" s="17">
        <v>0</v>
      </c>
      <c r="AB22" s="17">
        <v>1.22057693480862E-2</v>
      </c>
      <c r="AC22" s="17">
        <v>7.2978066396189199E-3</v>
      </c>
      <c r="AD22" s="17">
        <v>7.6908504506085704E-3</v>
      </c>
      <c r="AE22" s="17">
        <v>0</v>
      </c>
      <c r="AF22" s="17"/>
      <c r="AG22" s="17">
        <v>3.5471294267297501E-3</v>
      </c>
      <c r="AH22" s="17">
        <v>1.0501492868106701E-2</v>
      </c>
      <c r="AI22" s="17"/>
      <c r="AJ22" s="17">
        <v>8.1983999094699094E-3</v>
      </c>
      <c r="AK22" s="17">
        <v>3.2236632957995401E-3</v>
      </c>
      <c r="AL22" s="17">
        <v>1.3548692820176201E-2</v>
      </c>
      <c r="AM22" s="17">
        <v>3.51290680237596E-3</v>
      </c>
      <c r="AN22" s="17"/>
      <c r="AO22" s="17">
        <v>3.6166509945892E-3</v>
      </c>
      <c r="AP22" s="17">
        <v>5.7940725860603799E-3</v>
      </c>
      <c r="AQ22" s="17">
        <v>9.0332790906465094E-3</v>
      </c>
      <c r="AR22" s="17"/>
      <c r="AS22" s="17">
        <v>3.1686573244014801E-3</v>
      </c>
      <c r="AT22" s="17">
        <v>5.0361127885325801E-3</v>
      </c>
      <c r="AU22" s="17">
        <v>1.9162786666663201E-2</v>
      </c>
      <c r="AV22" s="17">
        <v>0</v>
      </c>
      <c r="AW22" s="17">
        <v>5.9658388664806999E-3</v>
      </c>
      <c r="AX22" s="17"/>
      <c r="AY22" s="17">
        <v>0</v>
      </c>
      <c r="AZ22" s="17">
        <v>3.6764776494193998E-3</v>
      </c>
      <c r="BA22" s="17">
        <v>1.1485767604530401E-2</v>
      </c>
    </row>
    <row r="23" spans="2:53" x14ac:dyDescent="0.35">
      <c r="B23" s="18" t="s">
        <v>196</v>
      </c>
      <c r="C23" s="19">
        <v>1.28641005097541E-2</v>
      </c>
      <c r="D23" s="19">
        <v>1.3965982171926E-2</v>
      </c>
      <c r="E23" s="19">
        <v>1.1763304307751399E-2</v>
      </c>
      <c r="F23" s="19"/>
      <c r="G23" s="19">
        <v>0</v>
      </c>
      <c r="H23" s="19">
        <v>1.3720897658198099E-2</v>
      </c>
      <c r="I23" s="19">
        <v>1.77048933328534E-2</v>
      </c>
      <c r="J23" s="19">
        <v>8.7680442883077293E-3</v>
      </c>
      <c r="K23" s="19"/>
      <c r="L23" s="19">
        <v>1.05459187261874E-2</v>
      </c>
      <c r="M23" s="19">
        <v>1.71536546544513E-2</v>
      </c>
      <c r="N23" s="19">
        <v>7.7481506876719303E-3</v>
      </c>
      <c r="O23" s="19">
        <v>1.5460092770992501E-2</v>
      </c>
      <c r="P23" s="19"/>
      <c r="Q23" s="19">
        <v>0</v>
      </c>
      <c r="R23" s="19">
        <v>1.17902346797674E-2</v>
      </c>
      <c r="S23" s="19">
        <v>3.2156546314231101E-2</v>
      </c>
      <c r="T23" s="19">
        <v>2.2398991758422301E-2</v>
      </c>
      <c r="U23" s="19">
        <v>1.28717516715635E-2</v>
      </c>
      <c r="V23" s="19">
        <v>2.4715299559294499E-2</v>
      </c>
      <c r="W23" s="19">
        <v>9.4027939790116196E-3</v>
      </c>
      <c r="X23" s="19">
        <v>1.6538161560480401E-2</v>
      </c>
      <c r="Y23" s="19">
        <v>0</v>
      </c>
      <c r="Z23" s="19"/>
      <c r="AA23" s="19">
        <v>1.1196961388941801E-2</v>
      </c>
      <c r="AB23" s="19">
        <v>1.11208725840709E-2</v>
      </c>
      <c r="AC23" s="19">
        <v>1.6233185607228501E-2</v>
      </c>
      <c r="AD23" s="19">
        <v>8.1104515526713404E-3</v>
      </c>
      <c r="AE23" s="19">
        <v>0</v>
      </c>
      <c r="AF23" s="19"/>
      <c r="AG23" s="19">
        <v>1.2624718205282499E-2</v>
      </c>
      <c r="AH23" s="19">
        <v>1.3125775326025E-2</v>
      </c>
      <c r="AI23" s="19"/>
      <c r="AJ23" s="19">
        <v>1.16105780415924E-2</v>
      </c>
      <c r="AK23" s="19">
        <v>1.1330503116070499E-2</v>
      </c>
      <c r="AL23" s="19">
        <v>9.6460773180171797E-3</v>
      </c>
      <c r="AM23" s="19">
        <v>1.8471737618915199E-2</v>
      </c>
      <c r="AN23" s="19"/>
      <c r="AO23" s="19">
        <v>1.0661640877093899E-2</v>
      </c>
      <c r="AP23" s="19">
        <v>1.8151512120430299E-2</v>
      </c>
      <c r="AQ23" s="19">
        <v>1.0157666387400101E-2</v>
      </c>
      <c r="AR23" s="19"/>
      <c r="AS23" s="19">
        <v>8.5384564528825507E-3</v>
      </c>
      <c r="AT23" s="19">
        <v>9.2378756969855608E-3</v>
      </c>
      <c r="AU23" s="19">
        <v>1.37425784703743E-2</v>
      </c>
      <c r="AV23" s="19">
        <v>0</v>
      </c>
      <c r="AW23" s="19">
        <v>2.9155650977252701E-2</v>
      </c>
      <c r="AX23" s="19"/>
      <c r="AY23" s="19">
        <v>9.6328399293580096E-3</v>
      </c>
      <c r="AZ23" s="19">
        <v>1.4611603928110201E-2</v>
      </c>
      <c r="BA23" s="19">
        <v>1.0575622372303899E-2</v>
      </c>
    </row>
    <row r="24" spans="2:53" x14ac:dyDescent="0.35">
      <c r="B24" s="16"/>
    </row>
    <row r="25" spans="2:53" x14ac:dyDescent="0.35">
      <c r="B25" t="s">
        <v>85</v>
      </c>
    </row>
    <row r="26" spans="2:53" x14ac:dyDescent="0.35">
      <c r="B26" t="s">
        <v>86</v>
      </c>
    </row>
    <row r="28" spans="2:53" x14ac:dyDescent="0.35">
      <c r="B2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A16"/>
  <sheetViews>
    <sheetView showGridLines="0" workbookViewId="0">
      <pane xSplit="2" topLeftCell="C1" activePane="topRight" state="frozen"/>
      <selection pane="topRight" activeCell="T22" sqref="T22"/>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43.5" x14ac:dyDescent="0.35">
      <c r="B9" s="18" t="s">
        <v>265</v>
      </c>
      <c r="C9" s="17">
        <v>0.33891946448344101</v>
      </c>
      <c r="D9" s="17">
        <v>0.38731083638848102</v>
      </c>
      <c r="E9" s="17">
        <v>0.29057576276707398</v>
      </c>
      <c r="F9" s="17"/>
      <c r="G9" s="17">
        <v>0.25102760131659302</v>
      </c>
      <c r="H9" s="17">
        <v>0.32100315453610101</v>
      </c>
      <c r="I9" s="17">
        <v>0.34100116567596001</v>
      </c>
      <c r="J9" s="17">
        <v>0.506680461907418</v>
      </c>
      <c r="K9" s="17"/>
      <c r="L9" s="17">
        <v>0.40319982391632703</v>
      </c>
      <c r="M9" s="17">
        <v>0.33297005902500199</v>
      </c>
      <c r="N9" s="17">
        <v>0.31171853405037497</v>
      </c>
      <c r="O9" s="17">
        <v>0.296976554611732</v>
      </c>
      <c r="P9" s="17"/>
      <c r="Q9" s="17">
        <v>0.38511839835214001</v>
      </c>
      <c r="R9" s="17">
        <v>0.366458509382103</v>
      </c>
      <c r="S9" s="17">
        <v>0.35445349431309198</v>
      </c>
      <c r="T9" s="17">
        <v>0.27352348304986501</v>
      </c>
      <c r="U9" s="17">
        <v>0.28123176239607101</v>
      </c>
      <c r="V9" s="17">
        <v>0.31999435209552801</v>
      </c>
      <c r="W9" s="17">
        <v>0.28050838004232898</v>
      </c>
      <c r="X9" s="17">
        <v>0.38117339386045701</v>
      </c>
      <c r="Y9" s="17">
        <v>0.36936983829942099</v>
      </c>
      <c r="Z9" s="17"/>
      <c r="AA9" s="17">
        <v>0.30275036440659497</v>
      </c>
      <c r="AB9" s="17">
        <v>0.30008037836137902</v>
      </c>
      <c r="AC9" s="17">
        <v>0.37902703990964398</v>
      </c>
      <c r="AD9" s="17">
        <v>0.41170380864099698</v>
      </c>
      <c r="AE9" s="17">
        <v>0.49944345201349299</v>
      </c>
      <c r="AF9" s="17"/>
      <c r="AG9" s="17">
        <v>0.35053804341313499</v>
      </c>
      <c r="AH9" s="17">
        <v>0.32621890370696199</v>
      </c>
      <c r="AI9" s="17"/>
      <c r="AJ9" s="17">
        <v>0.320829653483789</v>
      </c>
      <c r="AK9" s="17">
        <v>0.34031279241712498</v>
      </c>
      <c r="AL9" s="17">
        <v>0.30000034514018697</v>
      </c>
      <c r="AM9" s="17">
        <v>0.38841384550395702</v>
      </c>
      <c r="AN9" s="17"/>
      <c r="AO9" s="17">
        <v>0.33370054831187201</v>
      </c>
      <c r="AP9" s="17">
        <v>0.29526599799966302</v>
      </c>
      <c r="AQ9" s="17">
        <v>0.36266253986284103</v>
      </c>
      <c r="AR9" s="17"/>
      <c r="AS9" s="17">
        <v>0.40880721872876202</v>
      </c>
      <c r="AT9" s="17">
        <v>0.306067724277505</v>
      </c>
      <c r="AU9" s="17">
        <v>0.35622276666691699</v>
      </c>
      <c r="AV9" s="17">
        <v>0.266937462777667</v>
      </c>
      <c r="AW9" s="17">
        <v>0.272177509020536</v>
      </c>
      <c r="AX9" s="17"/>
      <c r="AY9" s="17">
        <v>0.40001893037278502</v>
      </c>
      <c r="AZ9" s="17">
        <v>0.32836056826501903</v>
      </c>
      <c r="BA9" s="17">
        <v>0.38032655612025301</v>
      </c>
    </row>
    <row r="10" spans="2:53" ht="43.5" x14ac:dyDescent="0.35">
      <c r="B10" s="18" t="s">
        <v>266</v>
      </c>
      <c r="C10" s="17">
        <v>0.60128257242946304</v>
      </c>
      <c r="D10" s="17">
        <v>0.55214875272630104</v>
      </c>
      <c r="E10" s="17">
        <v>0.65036799056095596</v>
      </c>
      <c r="F10" s="17"/>
      <c r="G10" s="17">
        <v>0.71173969741015397</v>
      </c>
      <c r="H10" s="17">
        <v>0.61528296355266199</v>
      </c>
      <c r="I10" s="17">
        <v>0.58839492165428497</v>
      </c>
      <c r="J10" s="17">
        <v>0.45799290476754301</v>
      </c>
      <c r="K10" s="17"/>
      <c r="L10" s="17">
        <v>0.55662271409240505</v>
      </c>
      <c r="M10" s="17">
        <v>0.602963277163302</v>
      </c>
      <c r="N10" s="17">
        <v>0.614985052848111</v>
      </c>
      <c r="O10" s="17">
        <v>0.63811423403159995</v>
      </c>
      <c r="P10" s="17"/>
      <c r="Q10" s="17">
        <v>0.56202787354796702</v>
      </c>
      <c r="R10" s="17">
        <v>0.57045586641173096</v>
      </c>
      <c r="S10" s="17">
        <v>0.59421866545110102</v>
      </c>
      <c r="T10" s="17">
        <v>0.67395668928835495</v>
      </c>
      <c r="U10" s="17">
        <v>0.682604845918651</v>
      </c>
      <c r="V10" s="17">
        <v>0.59274393783810997</v>
      </c>
      <c r="W10" s="17">
        <v>0.64020675091999701</v>
      </c>
      <c r="X10" s="17">
        <v>0.54939016493648396</v>
      </c>
      <c r="Y10" s="17">
        <v>0.57900663706740396</v>
      </c>
      <c r="Z10" s="17"/>
      <c r="AA10" s="17">
        <v>0.628636084247432</v>
      </c>
      <c r="AB10" s="17">
        <v>0.624287924181818</v>
      </c>
      <c r="AC10" s="17">
        <v>0.55605875375316505</v>
      </c>
      <c r="AD10" s="17">
        <v>0.56423528975552195</v>
      </c>
      <c r="AE10" s="17">
        <v>0.50055654798650695</v>
      </c>
      <c r="AF10" s="17"/>
      <c r="AG10" s="17">
        <v>0.58926079305289103</v>
      </c>
      <c r="AH10" s="17">
        <v>0.61442388175287499</v>
      </c>
      <c r="AI10" s="17"/>
      <c r="AJ10" s="17">
        <v>0.620251175228412</v>
      </c>
      <c r="AK10" s="17">
        <v>0.60548716487973098</v>
      </c>
      <c r="AL10" s="17">
        <v>0.62436216298318503</v>
      </c>
      <c r="AM10" s="17">
        <v>0.55939238694958104</v>
      </c>
      <c r="AN10" s="17"/>
      <c r="AO10" s="17">
        <v>0.61118882738911895</v>
      </c>
      <c r="AP10" s="17">
        <v>0.64728612021131104</v>
      </c>
      <c r="AQ10" s="17">
        <v>0.57522766842733897</v>
      </c>
      <c r="AR10" s="17"/>
      <c r="AS10" s="17">
        <v>0.53616237043870596</v>
      </c>
      <c r="AT10" s="17">
        <v>0.626563248043703</v>
      </c>
      <c r="AU10" s="17">
        <v>0.59695518537016501</v>
      </c>
      <c r="AV10" s="17">
        <v>0.73306253722233305</v>
      </c>
      <c r="AW10" s="17">
        <v>0.68368886700768206</v>
      </c>
      <c r="AX10" s="17"/>
      <c r="AY10" s="17">
        <v>0.54004808398180904</v>
      </c>
      <c r="AZ10" s="17">
        <v>0.61790937212788399</v>
      </c>
      <c r="BA10" s="17">
        <v>0.55012266797498499</v>
      </c>
    </row>
    <row r="11" spans="2:53" x14ac:dyDescent="0.35">
      <c r="B11" s="18" t="s">
        <v>92</v>
      </c>
      <c r="C11" s="19">
        <v>5.9797963087096097E-2</v>
      </c>
      <c r="D11" s="19">
        <v>6.05404108852187E-2</v>
      </c>
      <c r="E11" s="19">
        <v>5.9056246671970403E-2</v>
      </c>
      <c r="F11" s="19"/>
      <c r="G11" s="19">
        <v>3.72327012732524E-2</v>
      </c>
      <c r="H11" s="19">
        <v>6.3713881911237696E-2</v>
      </c>
      <c r="I11" s="19">
        <v>7.0603912669754298E-2</v>
      </c>
      <c r="J11" s="19">
        <v>3.5326633325038999E-2</v>
      </c>
      <c r="K11" s="19"/>
      <c r="L11" s="19">
        <v>4.0177461991267399E-2</v>
      </c>
      <c r="M11" s="19">
        <v>6.4066663811695401E-2</v>
      </c>
      <c r="N11" s="19">
        <v>7.3296413101514205E-2</v>
      </c>
      <c r="O11" s="19">
        <v>6.4909211356667995E-2</v>
      </c>
      <c r="P11" s="19"/>
      <c r="Q11" s="19">
        <v>5.2853728099892E-2</v>
      </c>
      <c r="R11" s="19">
        <v>6.3085624206166299E-2</v>
      </c>
      <c r="S11" s="19">
        <v>5.1327840235806901E-2</v>
      </c>
      <c r="T11" s="19">
        <v>5.2519827661780302E-2</v>
      </c>
      <c r="U11" s="19">
        <v>3.6163391685278198E-2</v>
      </c>
      <c r="V11" s="19">
        <v>8.7261710066362005E-2</v>
      </c>
      <c r="W11" s="19">
        <v>7.92848690376739E-2</v>
      </c>
      <c r="X11" s="19">
        <v>6.9436441203059002E-2</v>
      </c>
      <c r="Y11" s="19">
        <v>5.1623524633175301E-2</v>
      </c>
      <c r="Z11" s="19"/>
      <c r="AA11" s="19">
        <v>6.8613551345972995E-2</v>
      </c>
      <c r="AB11" s="19">
        <v>7.5631697456802996E-2</v>
      </c>
      <c r="AC11" s="19">
        <v>6.4914206337190403E-2</v>
      </c>
      <c r="AD11" s="19">
        <v>2.40609016034809E-2</v>
      </c>
      <c r="AE11" s="19">
        <v>0</v>
      </c>
      <c r="AF11" s="19"/>
      <c r="AG11" s="19">
        <v>6.0201163533974901E-2</v>
      </c>
      <c r="AH11" s="19">
        <v>5.9357214540163197E-2</v>
      </c>
      <c r="AI11" s="19"/>
      <c r="AJ11" s="19">
        <v>5.8919171287798902E-2</v>
      </c>
      <c r="AK11" s="19">
        <v>5.4200042703143603E-2</v>
      </c>
      <c r="AL11" s="19">
        <v>7.5637491876627397E-2</v>
      </c>
      <c r="AM11" s="19">
        <v>5.2193767546461101E-2</v>
      </c>
      <c r="AN11" s="19"/>
      <c r="AO11" s="19">
        <v>5.5110624299009002E-2</v>
      </c>
      <c r="AP11" s="19">
        <v>5.7447881789025698E-2</v>
      </c>
      <c r="AQ11" s="19">
        <v>6.2109791709820901E-2</v>
      </c>
      <c r="AR11" s="19"/>
      <c r="AS11" s="19">
        <v>5.50304108325314E-2</v>
      </c>
      <c r="AT11" s="19">
        <v>6.7369027678792201E-2</v>
      </c>
      <c r="AU11" s="19">
        <v>4.6822047962918403E-2</v>
      </c>
      <c r="AV11" s="19">
        <v>0</v>
      </c>
      <c r="AW11" s="19">
        <v>4.4133623971781701E-2</v>
      </c>
      <c r="AX11" s="19"/>
      <c r="AY11" s="19">
        <v>5.9932985645405702E-2</v>
      </c>
      <c r="AZ11" s="19">
        <v>5.3730059607097203E-2</v>
      </c>
      <c r="BA11" s="19">
        <v>6.95507759047614E-2</v>
      </c>
    </row>
    <row r="12" spans="2:53" x14ac:dyDescent="0.35">
      <c r="B12" s="16"/>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43.5" x14ac:dyDescent="0.35">
      <c r="B9" s="18" t="s">
        <v>267</v>
      </c>
      <c r="C9" s="17">
        <v>0.41803509273962702</v>
      </c>
      <c r="D9" s="17">
        <v>0.45531204382764201</v>
      </c>
      <c r="E9" s="17">
        <v>0.38079486305920102</v>
      </c>
      <c r="F9" s="17"/>
      <c r="G9" s="17">
        <v>0.30606085975174302</v>
      </c>
      <c r="H9" s="17">
        <v>0.40363176560109598</v>
      </c>
      <c r="I9" s="17">
        <v>0.45566608272781001</v>
      </c>
      <c r="J9" s="17">
        <v>0.48781838921529302</v>
      </c>
      <c r="K9" s="17"/>
      <c r="L9" s="17">
        <v>0.44847048026437802</v>
      </c>
      <c r="M9" s="17">
        <v>0.45113128055046697</v>
      </c>
      <c r="N9" s="17">
        <v>0.37686014896360998</v>
      </c>
      <c r="O9" s="17">
        <v>0.38465092978347598</v>
      </c>
      <c r="P9" s="17"/>
      <c r="Q9" s="17">
        <v>0.42646678794731302</v>
      </c>
      <c r="R9" s="17">
        <v>0.47172329493632198</v>
      </c>
      <c r="S9" s="17">
        <v>0.389499327538537</v>
      </c>
      <c r="T9" s="17">
        <v>0.400986436864951</v>
      </c>
      <c r="U9" s="17">
        <v>0.46306622363514699</v>
      </c>
      <c r="V9" s="17">
        <v>0.32489849365025197</v>
      </c>
      <c r="W9" s="17">
        <v>0.392970450845679</v>
      </c>
      <c r="X9" s="17">
        <v>0.36102379873468099</v>
      </c>
      <c r="Y9" s="17">
        <v>0.46780927706320602</v>
      </c>
      <c r="Z9" s="17"/>
      <c r="AA9" s="17">
        <v>0.41313456451006902</v>
      </c>
      <c r="AB9" s="17">
        <v>0.38098387354202601</v>
      </c>
      <c r="AC9" s="17">
        <v>0.45885050766975199</v>
      </c>
      <c r="AD9" s="17">
        <v>0.44576162586802898</v>
      </c>
      <c r="AE9" s="17">
        <v>0.48355710240139399</v>
      </c>
      <c r="AF9" s="17"/>
      <c r="AG9" s="17">
        <v>0.40246495780826402</v>
      </c>
      <c r="AH9" s="17">
        <v>0.43505519874315601</v>
      </c>
      <c r="AI9" s="17"/>
      <c r="AJ9" s="17">
        <v>0.387683032589895</v>
      </c>
      <c r="AK9" s="17">
        <v>0.43267247207611098</v>
      </c>
      <c r="AL9" s="17">
        <v>0.41108838950291099</v>
      </c>
      <c r="AM9" s="17">
        <v>0.43569256063474698</v>
      </c>
      <c r="AN9" s="17"/>
      <c r="AO9" s="17">
        <v>0.40541589324004701</v>
      </c>
      <c r="AP9" s="17">
        <v>0.38376259266521301</v>
      </c>
      <c r="AQ9" s="17">
        <v>0.43988832853944998</v>
      </c>
      <c r="AR9" s="17"/>
      <c r="AS9" s="17">
        <v>0.363452937013021</v>
      </c>
      <c r="AT9" s="17">
        <v>0.51188286300248897</v>
      </c>
      <c r="AU9" s="17">
        <v>0.50330095905655903</v>
      </c>
      <c r="AV9" s="17">
        <v>0.56146464896277604</v>
      </c>
      <c r="AW9" s="17">
        <v>0.29238565860233201</v>
      </c>
      <c r="AX9" s="17"/>
      <c r="AY9" s="17">
        <v>0.29629198579268901</v>
      </c>
      <c r="AZ9" s="17">
        <v>0.49263628362092499</v>
      </c>
      <c r="BA9" s="17">
        <v>0.44287540763955802</v>
      </c>
    </row>
    <row r="10" spans="2:53" ht="43.5" x14ac:dyDescent="0.35">
      <c r="B10" s="18" t="s">
        <v>268</v>
      </c>
      <c r="C10" s="17">
        <v>0.47131779316224398</v>
      </c>
      <c r="D10" s="17">
        <v>0.45184622801311097</v>
      </c>
      <c r="E10" s="17">
        <v>0.49077017693362601</v>
      </c>
      <c r="F10" s="17"/>
      <c r="G10" s="17">
        <v>0.58902090152483699</v>
      </c>
      <c r="H10" s="17">
        <v>0.45542310486170701</v>
      </c>
      <c r="I10" s="17">
        <v>0.45834583803509799</v>
      </c>
      <c r="J10" s="17">
        <v>0.44513966362088098</v>
      </c>
      <c r="K10" s="17"/>
      <c r="L10" s="17">
        <v>0.47009540988711501</v>
      </c>
      <c r="M10" s="17">
        <v>0.45571241203482699</v>
      </c>
      <c r="N10" s="17">
        <v>0.46859247191799303</v>
      </c>
      <c r="O10" s="17">
        <v>0.49315111733948602</v>
      </c>
      <c r="P10" s="17"/>
      <c r="Q10" s="17">
        <v>0.45400873573953998</v>
      </c>
      <c r="R10" s="17">
        <v>0.40939216004761703</v>
      </c>
      <c r="S10" s="17">
        <v>0.51768263774768997</v>
      </c>
      <c r="T10" s="17">
        <v>0.48531392130422002</v>
      </c>
      <c r="U10" s="17">
        <v>0.428607342033826</v>
      </c>
      <c r="V10" s="17">
        <v>0.53733389256145903</v>
      </c>
      <c r="W10" s="17">
        <v>0.54008937839942694</v>
      </c>
      <c r="X10" s="17">
        <v>0.505103320182553</v>
      </c>
      <c r="Y10" s="17">
        <v>0.43103393566735898</v>
      </c>
      <c r="Z10" s="17"/>
      <c r="AA10" s="17">
        <v>0.48906433024768697</v>
      </c>
      <c r="AB10" s="17">
        <v>0.47646442061217598</v>
      </c>
      <c r="AC10" s="17">
        <v>0.46042063884756101</v>
      </c>
      <c r="AD10" s="17">
        <v>0.43543188307826203</v>
      </c>
      <c r="AE10" s="17">
        <v>0.51644289759860595</v>
      </c>
      <c r="AF10" s="17"/>
      <c r="AG10" s="17">
        <v>0.48026267007955398</v>
      </c>
      <c r="AH10" s="17">
        <v>0.46153992328556998</v>
      </c>
      <c r="AI10" s="17"/>
      <c r="AJ10" s="17">
        <v>0.48220071454243102</v>
      </c>
      <c r="AK10" s="17">
        <v>0.44533991534148998</v>
      </c>
      <c r="AL10" s="17">
        <v>0.477155657431929</v>
      </c>
      <c r="AM10" s="17">
        <v>0.48371019798659498</v>
      </c>
      <c r="AN10" s="17"/>
      <c r="AO10" s="17">
        <v>0.50218116458637096</v>
      </c>
      <c r="AP10" s="17">
        <v>0.47068054448575602</v>
      </c>
      <c r="AQ10" s="17">
        <v>0.45741678181904599</v>
      </c>
      <c r="AR10" s="17"/>
      <c r="AS10" s="17">
        <v>0.55028348303326402</v>
      </c>
      <c r="AT10" s="17">
        <v>0.39302750795505698</v>
      </c>
      <c r="AU10" s="17">
        <v>0.379697101484477</v>
      </c>
      <c r="AV10" s="17">
        <v>0.43853535103722402</v>
      </c>
      <c r="AW10" s="17">
        <v>0.54304787475009098</v>
      </c>
      <c r="AX10" s="17"/>
      <c r="AY10" s="17">
        <v>0.63457423189491802</v>
      </c>
      <c r="AZ10" s="17">
        <v>0.411617739045472</v>
      </c>
      <c r="BA10" s="17">
        <v>0.47344495823655203</v>
      </c>
    </row>
    <row r="11" spans="2:53" ht="43.5" x14ac:dyDescent="0.35">
      <c r="B11" s="18" t="s">
        <v>269</v>
      </c>
      <c r="C11" s="17">
        <v>2.20956600095964E-2</v>
      </c>
      <c r="D11" s="17">
        <v>2.3173674661106598E-2</v>
      </c>
      <c r="E11" s="17">
        <v>2.1018707306938E-2</v>
      </c>
      <c r="F11" s="17"/>
      <c r="G11" s="17">
        <v>1.52230387821377E-2</v>
      </c>
      <c r="H11" s="17">
        <v>3.6588263240901898E-2</v>
      </c>
      <c r="I11" s="17">
        <v>8.7693954312738093E-3</v>
      </c>
      <c r="J11" s="17">
        <v>1.06647780820458E-2</v>
      </c>
      <c r="K11" s="17"/>
      <c r="L11" s="17">
        <v>8.3653660022450105E-3</v>
      </c>
      <c r="M11" s="17">
        <v>2.3517625825503999E-2</v>
      </c>
      <c r="N11" s="17">
        <v>2.9267807890523301E-2</v>
      </c>
      <c r="O11" s="17">
        <v>2.92224255938149E-2</v>
      </c>
      <c r="P11" s="17"/>
      <c r="Q11" s="17">
        <v>3.0209419499210601E-2</v>
      </c>
      <c r="R11" s="17">
        <v>2.8813011189590201E-2</v>
      </c>
      <c r="S11" s="17">
        <v>1.99227394766977E-2</v>
      </c>
      <c r="T11" s="17">
        <v>2.11244657961796E-2</v>
      </c>
      <c r="U11" s="17">
        <v>2.30688664023012E-2</v>
      </c>
      <c r="V11" s="17">
        <v>3.4084380392043999E-2</v>
      </c>
      <c r="W11" s="17">
        <v>0</v>
      </c>
      <c r="X11" s="17">
        <v>3.3708817998060601E-2</v>
      </c>
      <c r="Y11" s="17">
        <v>6.7118611711174704E-3</v>
      </c>
      <c r="Z11" s="17"/>
      <c r="AA11" s="17">
        <v>1.4546278085554301E-2</v>
      </c>
      <c r="AB11" s="17">
        <v>3.0011024789325699E-2</v>
      </c>
      <c r="AC11" s="17">
        <v>2.07185398316868E-2</v>
      </c>
      <c r="AD11" s="17">
        <v>1.03507797834799E-2</v>
      </c>
      <c r="AE11" s="17">
        <v>0</v>
      </c>
      <c r="AF11" s="17"/>
      <c r="AG11" s="17">
        <v>2.5796529545962898E-2</v>
      </c>
      <c r="AH11" s="17">
        <v>1.8050146461264401E-2</v>
      </c>
      <c r="AI11" s="17"/>
      <c r="AJ11" s="17">
        <v>3.11381251127823E-2</v>
      </c>
      <c r="AK11" s="17">
        <v>2.2406044765049801E-2</v>
      </c>
      <c r="AL11" s="17">
        <v>1.6124458676061201E-2</v>
      </c>
      <c r="AM11" s="17">
        <v>1.9170491143652602E-2</v>
      </c>
      <c r="AN11" s="17"/>
      <c r="AO11" s="17">
        <v>1.10561260871355E-2</v>
      </c>
      <c r="AP11" s="17">
        <v>2.3806843069018601E-2</v>
      </c>
      <c r="AQ11" s="17">
        <v>2.70919965427757E-2</v>
      </c>
      <c r="AR11" s="17"/>
      <c r="AS11" s="17">
        <v>2.16165308332756E-2</v>
      </c>
      <c r="AT11" s="17">
        <v>2.2926717691080199E-2</v>
      </c>
      <c r="AU11" s="17">
        <v>2.8729317875081099E-2</v>
      </c>
      <c r="AV11" s="17">
        <v>0</v>
      </c>
      <c r="AW11" s="17">
        <v>1.99836694898935E-2</v>
      </c>
      <c r="AX11" s="17"/>
      <c r="AY11" s="17">
        <v>2.3473497449342601E-2</v>
      </c>
      <c r="AZ11" s="17">
        <v>1.8526054757856899E-2</v>
      </c>
      <c r="BA11" s="17">
        <v>2.21086907028199E-2</v>
      </c>
    </row>
    <row r="12" spans="2:53" x14ac:dyDescent="0.35">
      <c r="B12" s="18" t="s">
        <v>92</v>
      </c>
      <c r="C12" s="19">
        <v>8.8551454088532405E-2</v>
      </c>
      <c r="D12" s="19">
        <v>6.96680534981403E-2</v>
      </c>
      <c r="E12" s="19">
        <v>0.107416252700235</v>
      </c>
      <c r="F12" s="19"/>
      <c r="G12" s="19">
        <v>8.9695199941282305E-2</v>
      </c>
      <c r="H12" s="19">
        <v>0.104356866296295</v>
      </c>
      <c r="I12" s="19">
        <v>7.7218683805818505E-2</v>
      </c>
      <c r="J12" s="19">
        <v>5.6377169081780303E-2</v>
      </c>
      <c r="K12" s="19"/>
      <c r="L12" s="19">
        <v>7.3068743846260997E-2</v>
      </c>
      <c r="M12" s="19">
        <v>6.9638681589202001E-2</v>
      </c>
      <c r="N12" s="19">
        <v>0.125279571227874</v>
      </c>
      <c r="O12" s="19">
        <v>9.2975527283222698E-2</v>
      </c>
      <c r="P12" s="19"/>
      <c r="Q12" s="19">
        <v>8.9315056813936505E-2</v>
      </c>
      <c r="R12" s="19">
        <v>9.0071533826470998E-2</v>
      </c>
      <c r="S12" s="19">
        <v>7.2895295237075705E-2</v>
      </c>
      <c r="T12" s="19">
        <v>9.2575176034650195E-2</v>
      </c>
      <c r="U12" s="19">
        <v>8.5257567928726199E-2</v>
      </c>
      <c r="V12" s="19">
        <v>0.10368323339624499</v>
      </c>
      <c r="W12" s="19">
        <v>6.6940170754894196E-2</v>
      </c>
      <c r="X12" s="19">
        <v>0.100164063084706</v>
      </c>
      <c r="Y12" s="19">
        <v>9.4444926098317894E-2</v>
      </c>
      <c r="Z12" s="19"/>
      <c r="AA12" s="19">
        <v>8.3254827156689595E-2</v>
      </c>
      <c r="AB12" s="19">
        <v>0.112540681056472</v>
      </c>
      <c r="AC12" s="19">
        <v>6.0010313651000499E-2</v>
      </c>
      <c r="AD12" s="19">
        <v>0.108455711270229</v>
      </c>
      <c r="AE12" s="19">
        <v>0</v>
      </c>
      <c r="AF12" s="19"/>
      <c r="AG12" s="19">
        <v>9.1475842566219004E-2</v>
      </c>
      <c r="AH12" s="19">
        <v>8.5354731510010301E-2</v>
      </c>
      <c r="AI12" s="19"/>
      <c r="AJ12" s="19">
        <v>9.8978127754891801E-2</v>
      </c>
      <c r="AK12" s="19">
        <v>9.95815678173501E-2</v>
      </c>
      <c r="AL12" s="19">
        <v>9.5631494389098695E-2</v>
      </c>
      <c r="AM12" s="19">
        <v>6.1426750235006197E-2</v>
      </c>
      <c r="AN12" s="19"/>
      <c r="AO12" s="19">
        <v>8.1346816086446797E-2</v>
      </c>
      <c r="AP12" s="19">
        <v>0.121750019780012</v>
      </c>
      <c r="AQ12" s="19">
        <v>7.5602893098728197E-2</v>
      </c>
      <c r="AR12" s="19"/>
      <c r="AS12" s="19">
        <v>6.4647049120440406E-2</v>
      </c>
      <c r="AT12" s="19">
        <v>7.2162911351374107E-2</v>
      </c>
      <c r="AU12" s="19">
        <v>8.8272621583883507E-2</v>
      </c>
      <c r="AV12" s="19">
        <v>0</v>
      </c>
      <c r="AW12" s="19">
        <v>0.14458279715768399</v>
      </c>
      <c r="AX12" s="19"/>
      <c r="AY12" s="19">
        <v>4.5660284863049801E-2</v>
      </c>
      <c r="AZ12" s="19">
        <v>7.7219922575746794E-2</v>
      </c>
      <c r="BA12" s="19">
        <v>6.1570943421070001E-2</v>
      </c>
    </row>
    <row r="13" spans="2:53" x14ac:dyDescent="0.35">
      <c r="B13" s="16"/>
    </row>
    <row r="14" spans="2:53" x14ac:dyDescent="0.35">
      <c r="B14" t="s">
        <v>85</v>
      </c>
    </row>
    <row r="15" spans="2:53" x14ac:dyDescent="0.35">
      <c r="B15" t="s">
        <v>86</v>
      </c>
    </row>
    <row r="17" spans="2:2" x14ac:dyDescent="0.35">
      <c r="B17"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A18"/>
  <sheetViews>
    <sheetView showGridLines="0" workbookViewId="0">
      <pane xSplit="2" topLeftCell="C1" activePane="topRight" state="frozen"/>
      <selection pane="topRight" activeCell="C12" sqref="C12"/>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58" x14ac:dyDescent="0.35">
      <c r="B9" s="18" t="s">
        <v>270</v>
      </c>
      <c r="C9" s="17">
        <v>9.0095405365587994E-2</v>
      </c>
      <c r="D9" s="17">
        <v>9.1883587581160803E-2</v>
      </c>
      <c r="E9" s="17">
        <v>8.8308984682706801E-2</v>
      </c>
      <c r="F9" s="17"/>
      <c r="G9" s="17">
        <v>8.4753234288875295E-2</v>
      </c>
      <c r="H9" s="17">
        <v>8.0899249853286101E-2</v>
      </c>
      <c r="I9" s="17">
        <v>9.8670557787286298E-2</v>
      </c>
      <c r="J9" s="17">
        <v>0.107940823467348</v>
      </c>
      <c r="K9" s="17"/>
      <c r="L9" s="17">
        <v>6.8791977149700104E-2</v>
      </c>
      <c r="M9" s="17">
        <v>0.101434712901474</v>
      </c>
      <c r="N9" s="17">
        <v>0.1027423928326</v>
      </c>
      <c r="O9" s="17">
        <v>8.6541260651917404E-2</v>
      </c>
      <c r="P9" s="17"/>
      <c r="Q9" s="17">
        <v>0.106314628999477</v>
      </c>
      <c r="R9" s="17">
        <v>9.4244484145229596E-2</v>
      </c>
      <c r="S9" s="17">
        <v>7.2323764623366094E-2</v>
      </c>
      <c r="T9" s="17">
        <v>7.4112296954658693E-2</v>
      </c>
      <c r="U9" s="17">
        <v>6.2658352511923199E-2</v>
      </c>
      <c r="V9" s="17">
        <v>9.7059259896734307E-2</v>
      </c>
      <c r="W9" s="17">
        <v>4.9863961729623998E-2</v>
      </c>
      <c r="X9" s="17">
        <v>0.11755107393656899</v>
      </c>
      <c r="Y9" s="17">
        <v>0.12117878747328401</v>
      </c>
      <c r="Z9" s="17"/>
      <c r="AA9" s="17">
        <v>9.4700387089479698E-2</v>
      </c>
      <c r="AB9" s="17">
        <v>6.6425958493086107E-2</v>
      </c>
      <c r="AC9" s="17">
        <v>9.3148258044160298E-2</v>
      </c>
      <c r="AD9" s="17">
        <v>0.146672230801387</v>
      </c>
      <c r="AE9" s="17">
        <v>0.18398631134481999</v>
      </c>
      <c r="AF9" s="17"/>
      <c r="AG9" s="17">
        <v>9.7028767223904494E-2</v>
      </c>
      <c r="AH9" s="17">
        <v>8.2516373179317801E-2</v>
      </c>
      <c r="AI9" s="17"/>
      <c r="AJ9" s="17">
        <v>9.2767814377881994E-2</v>
      </c>
      <c r="AK9" s="17">
        <v>9.3365179745767399E-2</v>
      </c>
      <c r="AL9" s="17">
        <v>9.3031962415588504E-2</v>
      </c>
      <c r="AM9" s="17">
        <v>8.1669857760389999E-2</v>
      </c>
      <c r="AN9" s="17"/>
      <c r="AO9" s="17">
        <v>9.6917957904504304E-2</v>
      </c>
      <c r="AP9" s="17">
        <v>7.8950999004264194E-2</v>
      </c>
      <c r="AQ9" s="17">
        <v>9.1448931670816205E-2</v>
      </c>
      <c r="AR9" s="17"/>
      <c r="AS9" s="17">
        <v>8.9192310597079896E-2</v>
      </c>
      <c r="AT9" s="17">
        <v>9.4564742254391695E-2</v>
      </c>
      <c r="AU9" s="17">
        <v>8.0032357305908602E-2</v>
      </c>
      <c r="AV9" s="17">
        <v>0.18981307424246099</v>
      </c>
      <c r="AW9" s="17">
        <v>7.9266855253403906E-2</v>
      </c>
      <c r="AX9" s="17"/>
      <c r="AY9" s="17">
        <v>0.111246332462025</v>
      </c>
      <c r="AZ9" s="17">
        <v>8.9448559013785997E-2</v>
      </c>
      <c r="BA9" s="17">
        <v>7.5009273424084394E-2</v>
      </c>
    </row>
    <row r="10" spans="2:53" ht="72.5" x14ac:dyDescent="0.35">
      <c r="B10" s="18" t="s">
        <v>271</v>
      </c>
      <c r="C10" s="17">
        <v>0.499177834029984</v>
      </c>
      <c r="D10" s="17">
        <v>0.54844500642517002</v>
      </c>
      <c r="E10" s="17">
        <v>0.44995919457178701</v>
      </c>
      <c r="F10" s="17"/>
      <c r="G10" s="17">
        <v>0.39887828242360401</v>
      </c>
      <c r="H10" s="17">
        <v>0.49411640219227398</v>
      </c>
      <c r="I10" s="17">
        <v>0.51705197847722995</v>
      </c>
      <c r="J10" s="17">
        <v>0.57810615417413103</v>
      </c>
      <c r="K10" s="17"/>
      <c r="L10" s="17">
        <v>0.59677084209053499</v>
      </c>
      <c r="M10" s="17">
        <v>0.47408304202641099</v>
      </c>
      <c r="N10" s="17">
        <v>0.45211488204095701</v>
      </c>
      <c r="O10" s="17">
        <v>0.46328807809477002</v>
      </c>
      <c r="P10" s="17"/>
      <c r="Q10" s="17">
        <v>0.55950655108505098</v>
      </c>
      <c r="R10" s="17">
        <v>0.56990388369516398</v>
      </c>
      <c r="S10" s="17">
        <v>0.52052479599957802</v>
      </c>
      <c r="T10" s="17">
        <v>0.404982080745448</v>
      </c>
      <c r="U10" s="17">
        <v>0.54999043095852995</v>
      </c>
      <c r="V10" s="17">
        <v>0.46797472624927999</v>
      </c>
      <c r="W10" s="17">
        <v>0.44915856908961499</v>
      </c>
      <c r="X10" s="17">
        <v>0.49800941456070302</v>
      </c>
      <c r="Y10" s="17">
        <v>0.42967784143307902</v>
      </c>
      <c r="Z10" s="17"/>
      <c r="AA10" s="17">
        <v>0.47356520624873699</v>
      </c>
      <c r="AB10" s="17">
        <v>0.47708277950996503</v>
      </c>
      <c r="AC10" s="17">
        <v>0.54326792139254498</v>
      </c>
      <c r="AD10" s="17">
        <v>0.51861864347015696</v>
      </c>
      <c r="AE10" s="17">
        <v>0.60621211673304398</v>
      </c>
      <c r="AF10" s="17"/>
      <c r="AG10" s="17">
        <v>0.48095491597479401</v>
      </c>
      <c r="AH10" s="17">
        <v>0.51909776397023299</v>
      </c>
      <c r="AI10" s="17"/>
      <c r="AJ10" s="17">
        <v>0.50563265056345796</v>
      </c>
      <c r="AK10" s="17">
        <v>0.46404887970807601</v>
      </c>
      <c r="AL10" s="17">
        <v>0.53557059966190501</v>
      </c>
      <c r="AM10" s="17">
        <v>0.497583266110452</v>
      </c>
      <c r="AN10" s="17"/>
      <c r="AO10" s="17">
        <v>0.46420823574195502</v>
      </c>
      <c r="AP10" s="17">
        <v>0.49850671314637801</v>
      </c>
      <c r="AQ10" s="17">
        <v>0.51744689498079299</v>
      </c>
      <c r="AR10" s="17"/>
      <c r="AS10" s="17">
        <v>0.56668614447354304</v>
      </c>
      <c r="AT10" s="17">
        <v>0.47724016913841499</v>
      </c>
      <c r="AU10" s="17">
        <v>0.527485470069748</v>
      </c>
      <c r="AV10" s="17">
        <v>0.23347313260521901</v>
      </c>
      <c r="AW10" s="17">
        <v>0.424128822565634</v>
      </c>
      <c r="AX10" s="17"/>
      <c r="AY10" s="17">
        <v>0.58853153755368004</v>
      </c>
      <c r="AZ10" s="17">
        <v>0.49466010606662097</v>
      </c>
      <c r="BA10" s="17">
        <v>0.56105272648062898</v>
      </c>
    </row>
    <row r="11" spans="2:53" ht="58" x14ac:dyDescent="0.35">
      <c r="B11" s="18" t="s">
        <v>272</v>
      </c>
      <c r="C11" s="17">
        <v>0.13348812266961399</v>
      </c>
      <c r="D11" s="17">
        <v>0.127213043876271</v>
      </c>
      <c r="E11" s="17">
        <v>0.13975701990252201</v>
      </c>
      <c r="F11" s="17"/>
      <c r="G11" s="17">
        <v>0.182760847137657</v>
      </c>
      <c r="H11" s="17">
        <v>0.14747505565676899</v>
      </c>
      <c r="I11" s="17">
        <v>0.10893772932649699</v>
      </c>
      <c r="J11" s="17">
        <v>9.5627656052090906E-2</v>
      </c>
      <c r="K11" s="17"/>
      <c r="L11" s="17">
        <v>9.1595317666673504E-2</v>
      </c>
      <c r="M11" s="17">
        <v>0.158173649718165</v>
      </c>
      <c r="N11" s="17">
        <v>0.13160511869758201</v>
      </c>
      <c r="O11" s="17">
        <v>0.15525039992836601</v>
      </c>
      <c r="P11" s="17"/>
      <c r="Q11" s="17">
        <v>9.9055387448071006E-2</v>
      </c>
      <c r="R11" s="17">
        <v>0.123797878532793</v>
      </c>
      <c r="S11" s="17">
        <v>0.106433792119354</v>
      </c>
      <c r="T11" s="17">
        <v>0.18079983519346099</v>
      </c>
      <c r="U11" s="17">
        <v>0.13367734358369099</v>
      </c>
      <c r="V11" s="17">
        <v>0.15390584472371799</v>
      </c>
      <c r="W11" s="17">
        <v>0.12466329397315599</v>
      </c>
      <c r="X11" s="17">
        <v>9.0201776788877405E-2</v>
      </c>
      <c r="Y11" s="17">
        <v>0.17583470554994299</v>
      </c>
      <c r="Z11" s="17"/>
      <c r="AA11" s="17">
        <v>0.12592052257800701</v>
      </c>
      <c r="AB11" s="17">
        <v>0.15932809714007001</v>
      </c>
      <c r="AC11" s="17">
        <v>0.113615815847271</v>
      </c>
      <c r="AD11" s="17">
        <v>9.9981374581388893E-2</v>
      </c>
      <c r="AE11" s="17">
        <v>0</v>
      </c>
      <c r="AF11" s="17"/>
      <c r="AG11" s="17">
        <v>0.147139037838703</v>
      </c>
      <c r="AH11" s="17">
        <v>0.118565964046887</v>
      </c>
      <c r="AI11" s="17"/>
      <c r="AJ11" s="17">
        <v>0.135550292406559</v>
      </c>
      <c r="AK11" s="17">
        <v>0.14943916205043101</v>
      </c>
      <c r="AL11" s="17">
        <v>0.122969775092233</v>
      </c>
      <c r="AM11" s="17">
        <v>0.124407620276462</v>
      </c>
      <c r="AN11" s="17"/>
      <c r="AO11" s="17">
        <v>0.108035122111396</v>
      </c>
      <c r="AP11" s="17">
        <v>0.150534231605847</v>
      </c>
      <c r="AQ11" s="17">
        <v>0.13899646911486299</v>
      </c>
      <c r="AR11" s="17"/>
      <c r="AS11" s="17">
        <v>9.8696744208038006E-2</v>
      </c>
      <c r="AT11" s="17">
        <v>0.142443443899753</v>
      </c>
      <c r="AU11" s="17">
        <v>0.117679504339138</v>
      </c>
      <c r="AV11" s="17">
        <v>0.304646007946695</v>
      </c>
      <c r="AW11" s="17">
        <v>0.16045146421336601</v>
      </c>
      <c r="AX11" s="17"/>
      <c r="AY11" s="17">
        <v>0.10886392140545099</v>
      </c>
      <c r="AZ11" s="17">
        <v>0.145261385176785</v>
      </c>
      <c r="BA11" s="17">
        <v>6.3141365800709004E-2</v>
      </c>
    </row>
    <row r="12" spans="2:53" ht="72.5" x14ac:dyDescent="0.35">
      <c r="B12" s="18" t="s">
        <v>273</v>
      </c>
      <c r="C12" s="17">
        <v>0.24417328634063001</v>
      </c>
      <c r="D12" s="17">
        <v>0.20620581227764101</v>
      </c>
      <c r="E12" s="17">
        <v>0.28210335876401399</v>
      </c>
      <c r="F12" s="17"/>
      <c r="G12" s="17">
        <v>0.30104311794187799</v>
      </c>
      <c r="H12" s="17">
        <v>0.23661644946279001</v>
      </c>
      <c r="I12" s="17">
        <v>0.241987133584815</v>
      </c>
      <c r="J12" s="17">
        <v>0.21832536630643001</v>
      </c>
      <c r="K12" s="17"/>
      <c r="L12" s="17">
        <v>0.21275400125062199</v>
      </c>
      <c r="M12" s="17">
        <v>0.248098218925485</v>
      </c>
      <c r="N12" s="17">
        <v>0.26093062220813701</v>
      </c>
      <c r="O12" s="17">
        <v>0.26025442193154602</v>
      </c>
      <c r="P12" s="17"/>
      <c r="Q12" s="17">
        <v>0.21326072830453999</v>
      </c>
      <c r="R12" s="17">
        <v>0.194837456505876</v>
      </c>
      <c r="S12" s="17">
        <v>0.29043008234826001</v>
      </c>
      <c r="T12" s="17">
        <v>0.27769337107229097</v>
      </c>
      <c r="U12" s="17">
        <v>0.241765540975694</v>
      </c>
      <c r="V12" s="17">
        <v>0.226114400316692</v>
      </c>
      <c r="W12" s="17">
        <v>0.32768252148568899</v>
      </c>
      <c r="X12" s="17">
        <v>0.22258095725084601</v>
      </c>
      <c r="Y12" s="17">
        <v>0.245684743690427</v>
      </c>
      <c r="Z12" s="17"/>
      <c r="AA12" s="17">
        <v>0.26953652337803102</v>
      </c>
      <c r="AB12" s="17">
        <v>0.25399097826448502</v>
      </c>
      <c r="AC12" s="17">
        <v>0.22264773001232899</v>
      </c>
      <c r="AD12" s="17">
        <v>0.21650431946375701</v>
      </c>
      <c r="AE12" s="17">
        <v>0.209801571922136</v>
      </c>
      <c r="AF12" s="17"/>
      <c r="AG12" s="17">
        <v>0.24136035411648599</v>
      </c>
      <c r="AH12" s="17">
        <v>0.247248173285845</v>
      </c>
      <c r="AI12" s="17"/>
      <c r="AJ12" s="17">
        <v>0.23057320641027601</v>
      </c>
      <c r="AK12" s="17">
        <v>0.24680819491502001</v>
      </c>
      <c r="AL12" s="17">
        <v>0.220360031339455</v>
      </c>
      <c r="AM12" s="17">
        <v>0.27481998454629702</v>
      </c>
      <c r="AN12" s="17"/>
      <c r="AO12" s="17">
        <v>0.29466848384016903</v>
      </c>
      <c r="AP12" s="17">
        <v>0.230401444181415</v>
      </c>
      <c r="AQ12" s="17">
        <v>0.22371022029816801</v>
      </c>
      <c r="AR12" s="17"/>
      <c r="AS12" s="17">
        <v>0.221650430902502</v>
      </c>
      <c r="AT12" s="17">
        <v>0.25162464323605399</v>
      </c>
      <c r="AU12" s="17">
        <v>0.25619541033148602</v>
      </c>
      <c r="AV12" s="17">
        <v>0.27206778520562502</v>
      </c>
      <c r="AW12" s="17">
        <v>0.29075134642168199</v>
      </c>
      <c r="AX12" s="17"/>
      <c r="AY12" s="17">
        <v>0.16496486795399401</v>
      </c>
      <c r="AZ12" s="17">
        <v>0.24194983679985699</v>
      </c>
      <c r="BA12" s="17">
        <v>0.28647739035307102</v>
      </c>
    </row>
    <row r="13" spans="2:53" x14ac:dyDescent="0.35">
      <c r="B13" s="18" t="s">
        <v>92</v>
      </c>
      <c r="C13" s="19">
        <v>3.3065351594183001E-2</v>
      </c>
      <c r="D13" s="19">
        <v>2.6252549839757101E-2</v>
      </c>
      <c r="E13" s="19">
        <v>3.9871442078970698E-2</v>
      </c>
      <c r="F13" s="19"/>
      <c r="G13" s="19">
        <v>3.2564518207985303E-2</v>
      </c>
      <c r="H13" s="19">
        <v>4.0892842834880198E-2</v>
      </c>
      <c r="I13" s="19">
        <v>3.3352600824171103E-2</v>
      </c>
      <c r="J13" s="19">
        <v>0</v>
      </c>
      <c r="K13" s="19"/>
      <c r="L13" s="19">
        <v>3.0087861842469098E-2</v>
      </c>
      <c r="M13" s="19">
        <v>1.8210376428464799E-2</v>
      </c>
      <c r="N13" s="19">
        <v>5.2606984220724601E-2</v>
      </c>
      <c r="O13" s="19">
        <v>3.4665839393401197E-2</v>
      </c>
      <c r="P13" s="19"/>
      <c r="Q13" s="19">
        <v>2.1862704162860298E-2</v>
      </c>
      <c r="R13" s="19">
        <v>1.7216297120937699E-2</v>
      </c>
      <c r="S13" s="19">
        <v>1.0287564909441599E-2</v>
      </c>
      <c r="T13" s="19">
        <v>6.2412416034141299E-2</v>
      </c>
      <c r="U13" s="19">
        <v>1.19083319701622E-2</v>
      </c>
      <c r="V13" s="19">
        <v>5.49457688135747E-2</v>
      </c>
      <c r="W13" s="19">
        <v>4.8631653721915601E-2</v>
      </c>
      <c r="X13" s="19">
        <v>7.1656777463004195E-2</v>
      </c>
      <c r="Y13" s="19">
        <v>2.7623921853266498E-2</v>
      </c>
      <c r="Z13" s="19"/>
      <c r="AA13" s="19">
        <v>3.62773607057457E-2</v>
      </c>
      <c r="AB13" s="19">
        <v>4.3172186592393497E-2</v>
      </c>
      <c r="AC13" s="19">
        <v>2.7320274703695E-2</v>
      </c>
      <c r="AD13" s="19">
        <v>1.8223431683309501E-2</v>
      </c>
      <c r="AE13" s="19">
        <v>0</v>
      </c>
      <c r="AF13" s="19"/>
      <c r="AG13" s="19">
        <v>3.3516924846113003E-2</v>
      </c>
      <c r="AH13" s="19">
        <v>3.2571725517717601E-2</v>
      </c>
      <c r="AI13" s="19"/>
      <c r="AJ13" s="19">
        <v>3.5476036241825E-2</v>
      </c>
      <c r="AK13" s="19">
        <v>4.6338583580706097E-2</v>
      </c>
      <c r="AL13" s="19">
        <v>2.8067631490818201E-2</v>
      </c>
      <c r="AM13" s="19">
        <v>2.1519271306399902E-2</v>
      </c>
      <c r="AN13" s="19"/>
      <c r="AO13" s="19">
        <v>3.6170200401976597E-2</v>
      </c>
      <c r="AP13" s="19">
        <v>4.1606612062095802E-2</v>
      </c>
      <c r="AQ13" s="19">
        <v>2.8397483935359302E-2</v>
      </c>
      <c r="AR13" s="19"/>
      <c r="AS13" s="19">
        <v>2.3774369818837598E-2</v>
      </c>
      <c r="AT13" s="19">
        <v>3.41270014713866E-2</v>
      </c>
      <c r="AU13" s="19">
        <v>1.8607257953719598E-2</v>
      </c>
      <c r="AV13" s="19">
        <v>0</v>
      </c>
      <c r="AW13" s="19">
        <v>4.5401511545914701E-2</v>
      </c>
      <c r="AX13" s="19"/>
      <c r="AY13" s="19">
        <v>2.6393340624849899E-2</v>
      </c>
      <c r="AZ13" s="19">
        <v>2.8680112942950801E-2</v>
      </c>
      <c r="BA13" s="19">
        <v>1.4319243941506601E-2</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I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288</v>
      </c>
      <c r="E2" s="26"/>
      <c r="F2" s="26"/>
      <c r="G2" s="26"/>
      <c r="H2" s="26"/>
      <c r="I2" s="26"/>
    </row>
    <row r="6" spans="2:9" ht="50" customHeight="1" x14ac:dyDescent="0.35">
      <c r="B6" s="23" t="s">
        <v>15</v>
      </c>
      <c r="C6" s="23" t="s">
        <v>275</v>
      </c>
      <c r="D6" s="23" t="s">
        <v>276</v>
      </c>
      <c r="E6" s="23" t="s">
        <v>277</v>
      </c>
      <c r="F6" s="23" t="s">
        <v>278</v>
      </c>
      <c r="G6" s="23" t="s">
        <v>279</v>
      </c>
      <c r="H6" s="23" t="s">
        <v>280</v>
      </c>
    </row>
    <row r="7" spans="2:9" x14ac:dyDescent="0.35">
      <c r="B7" s="18" t="s">
        <v>281</v>
      </c>
      <c r="C7" s="17">
        <v>0.252870934288833</v>
      </c>
      <c r="D7" s="17">
        <v>0.27308010357485302</v>
      </c>
      <c r="E7" s="17">
        <v>0.31882744996021201</v>
      </c>
      <c r="F7" s="17">
        <v>9.9229846277412895E-2</v>
      </c>
      <c r="G7" s="17">
        <v>7.0829057405270096E-2</v>
      </c>
      <c r="H7" s="17">
        <v>7.5347721851693403E-2</v>
      </c>
    </row>
    <row r="8" spans="2:9" x14ac:dyDescent="0.35">
      <c r="B8" s="18" t="s">
        <v>282</v>
      </c>
      <c r="C8" s="17">
        <v>0.45523403733783402</v>
      </c>
      <c r="D8" s="17">
        <v>0.45110436572606299</v>
      </c>
      <c r="E8" s="17">
        <v>0.36978920766228801</v>
      </c>
      <c r="F8" s="17">
        <v>0.38690733049064202</v>
      </c>
      <c r="G8" s="17">
        <v>0.26490368499502098</v>
      </c>
      <c r="H8" s="17">
        <v>0.25660260573204502</v>
      </c>
    </row>
    <row r="9" spans="2:9" x14ac:dyDescent="0.35">
      <c r="B9" s="18" t="s">
        <v>283</v>
      </c>
      <c r="C9" s="17">
        <v>0.192355340901433</v>
      </c>
      <c r="D9" s="17">
        <v>0.15763762967542899</v>
      </c>
      <c r="E9" s="17">
        <v>0.166209586513027</v>
      </c>
      <c r="F9" s="17">
        <v>0.26038759554088198</v>
      </c>
      <c r="G9" s="17">
        <v>0.24534420246542399</v>
      </c>
      <c r="H9" s="17">
        <v>0.231416746771819</v>
      </c>
    </row>
    <row r="10" spans="2:9" x14ac:dyDescent="0.35">
      <c r="B10" s="18" t="s">
        <v>284</v>
      </c>
      <c r="C10" s="17">
        <v>6.5933377929797005E-2</v>
      </c>
      <c r="D10" s="17">
        <v>9.2356542941971098E-2</v>
      </c>
      <c r="E10" s="17">
        <v>9.63295611163697E-2</v>
      </c>
      <c r="F10" s="17">
        <v>0.164566088499393</v>
      </c>
      <c r="G10" s="17">
        <v>0.241653171210997</v>
      </c>
      <c r="H10" s="17">
        <v>0.25458217133505401</v>
      </c>
    </row>
    <row r="11" spans="2:9" x14ac:dyDescent="0.35">
      <c r="B11" s="18" t="s">
        <v>285</v>
      </c>
      <c r="C11" s="17">
        <v>1.5735492702737199E-2</v>
      </c>
      <c r="D11" s="17">
        <v>1.5698924777600001E-2</v>
      </c>
      <c r="E11" s="17">
        <v>4.1619773978051701E-2</v>
      </c>
      <c r="F11" s="17">
        <v>8.1277101483714406E-2</v>
      </c>
      <c r="G11" s="17">
        <v>0.164913545214738</v>
      </c>
      <c r="H11" s="17">
        <v>0.159853371144344</v>
      </c>
    </row>
    <row r="12" spans="2:9" x14ac:dyDescent="0.35">
      <c r="B12" s="18" t="s">
        <v>92</v>
      </c>
      <c r="C12" s="17">
        <v>1.7870816839365498E-2</v>
      </c>
      <c r="D12" s="17">
        <v>1.01224333040835E-2</v>
      </c>
      <c r="E12" s="17">
        <v>7.2244207700516002E-3</v>
      </c>
      <c r="F12" s="17">
        <v>7.6320377079559599E-3</v>
      </c>
      <c r="G12" s="17">
        <v>1.2356338708549399E-2</v>
      </c>
      <c r="H12" s="17">
        <v>2.21973831650445E-2</v>
      </c>
    </row>
    <row r="13" spans="2:9" x14ac:dyDescent="0.35">
      <c r="B13" s="22" t="s">
        <v>286</v>
      </c>
      <c r="C13" s="20">
        <v>0.70810497162666697</v>
      </c>
      <c r="D13" s="20">
        <v>0.72418446930091596</v>
      </c>
      <c r="E13" s="20">
        <v>0.68861665762250002</v>
      </c>
      <c r="F13" s="20">
        <v>0.48613717676805501</v>
      </c>
      <c r="G13" s="20">
        <v>0.335732742400291</v>
      </c>
      <c r="H13" s="20">
        <v>0.33195032758373799</v>
      </c>
    </row>
    <row r="14" spans="2:9" x14ac:dyDescent="0.35">
      <c r="B14" s="22" t="s">
        <v>287</v>
      </c>
      <c r="C14" s="20">
        <v>8.1668870632534196E-2</v>
      </c>
      <c r="D14" s="20">
        <v>0.108055467719571</v>
      </c>
      <c r="E14" s="20">
        <v>0.13794933509442101</v>
      </c>
      <c r="F14" s="20">
        <v>0.245843189983107</v>
      </c>
      <c r="G14" s="20">
        <v>0.406566716425736</v>
      </c>
      <c r="H14" s="20">
        <v>0.41443554247939901</v>
      </c>
    </row>
    <row r="15" spans="2:9" x14ac:dyDescent="0.35">
      <c r="B15" s="22" t="s">
        <v>95</v>
      </c>
      <c r="C15" s="21">
        <v>0.62643610099413205</v>
      </c>
      <c r="D15" s="21">
        <v>0.61612900158134498</v>
      </c>
      <c r="E15" s="21">
        <v>0.55066732252807904</v>
      </c>
      <c r="F15" s="21">
        <v>0.24029398678494801</v>
      </c>
      <c r="G15" s="21">
        <v>-7.0833974025444807E-2</v>
      </c>
      <c r="H15" s="21">
        <v>-8.2485214895660394E-2</v>
      </c>
    </row>
    <row r="16" spans="2:9" x14ac:dyDescent="0.35">
      <c r="B16" s="16"/>
      <c r="C16" s="16"/>
      <c r="D16" s="16"/>
      <c r="E16" s="16"/>
      <c r="F16" s="16"/>
      <c r="G16" s="16"/>
      <c r="H16" s="16"/>
    </row>
    <row r="17" spans="2:2" x14ac:dyDescent="0.35">
      <c r="B17" t="s">
        <v>85</v>
      </c>
    </row>
    <row r="18" spans="2:2" x14ac:dyDescent="0.35">
      <c r="B18" t="s">
        <v>86</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281</v>
      </c>
      <c r="C9" s="17">
        <v>9.9229846277412895E-2</v>
      </c>
      <c r="D9" s="17">
        <v>0.11091893399528301</v>
      </c>
      <c r="E9" s="17">
        <v>8.7552273443188305E-2</v>
      </c>
      <c r="F9" s="17"/>
      <c r="G9" s="17">
        <v>7.7855932917631501E-2</v>
      </c>
      <c r="H9" s="17">
        <v>0.100422161584357</v>
      </c>
      <c r="I9" s="17">
        <v>0.105740106913709</v>
      </c>
      <c r="J9" s="17">
        <v>9.8155587746018305E-2</v>
      </c>
      <c r="K9" s="17"/>
      <c r="L9" s="17">
        <v>0.108322935816</v>
      </c>
      <c r="M9" s="17">
        <v>0.113472762635979</v>
      </c>
      <c r="N9" s="17">
        <v>8.0029961834416602E-2</v>
      </c>
      <c r="O9" s="17">
        <v>8.7889494257776701E-2</v>
      </c>
      <c r="P9" s="17"/>
      <c r="Q9" s="17">
        <v>0.16211295179688501</v>
      </c>
      <c r="R9" s="17">
        <v>0.103539666672958</v>
      </c>
      <c r="S9" s="17">
        <v>8.2901218296796794E-2</v>
      </c>
      <c r="T9" s="17">
        <v>7.3779455793874599E-2</v>
      </c>
      <c r="U9" s="17">
        <v>9.9852413622637498E-2</v>
      </c>
      <c r="V9" s="17">
        <v>0.122108634083853</v>
      </c>
      <c r="W9" s="17">
        <v>3.8169489035080398E-2</v>
      </c>
      <c r="X9" s="17">
        <v>3.2707229932108499E-2</v>
      </c>
      <c r="Y9" s="17">
        <v>9.5233572742990102E-2</v>
      </c>
      <c r="Z9" s="17"/>
      <c r="AA9" s="17">
        <v>5.8927816952420498E-2</v>
      </c>
      <c r="AB9" s="17">
        <v>7.4030426918412606E-2</v>
      </c>
      <c r="AC9" s="17">
        <v>0.124631829615754</v>
      </c>
      <c r="AD9" s="17">
        <v>0.14461782217458599</v>
      </c>
      <c r="AE9" s="17">
        <v>0.18993332770274299</v>
      </c>
      <c r="AF9" s="17"/>
      <c r="AG9" s="17">
        <v>0.100990715770372</v>
      </c>
      <c r="AH9" s="17">
        <v>9.7304995557707899E-2</v>
      </c>
      <c r="AI9" s="17"/>
      <c r="AJ9" s="17">
        <v>9.4370807551727595E-2</v>
      </c>
      <c r="AK9" s="17">
        <v>7.4689495462832003E-2</v>
      </c>
      <c r="AL9" s="17">
        <v>0.10260083197166101</v>
      </c>
      <c r="AM9" s="17">
        <v>0.126210751326337</v>
      </c>
      <c r="AN9" s="17"/>
      <c r="AO9" s="17">
        <v>0.121054653340795</v>
      </c>
      <c r="AP9" s="17">
        <v>6.6148156269040304E-2</v>
      </c>
      <c r="AQ9" s="17">
        <v>0.102953633027877</v>
      </c>
      <c r="AR9" s="17"/>
      <c r="AS9" s="17">
        <v>0.12127717754588201</v>
      </c>
      <c r="AT9" s="17">
        <v>0.100884294186462</v>
      </c>
      <c r="AU9" s="17">
        <v>0.13166644605646999</v>
      </c>
      <c r="AV9" s="17">
        <v>0</v>
      </c>
      <c r="AW9" s="17">
        <v>6.7781196713942393E-2</v>
      </c>
      <c r="AX9" s="17"/>
      <c r="AY9" s="17">
        <v>0.13875130813939801</v>
      </c>
      <c r="AZ9" s="17">
        <v>9.3705972634944595E-2</v>
      </c>
      <c r="BA9" s="17">
        <v>0.15672028999061899</v>
      </c>
    </row>
    <row r="10" spans="2:53" x14ac:dyDescent="0.35">
      <c r="B10" s="18" t="s">
        <v>282</v>
      </c>
      <c r="C10" s="17">
        <v>0.38690733049064202</v>
      </c>
      <c r="D10" s="17">
        <v>0.40843584753557499</v>
      </c>
      <c r="E10" s="17">
        <v>0.36540002112032099</v>
      </c>
      <c r="F10" s="17"/>
      <c r="G10" s="17">
        <v>0.33859270401855002</v>
      </c>
      <c r="H10" s="17">
        <v>0.35474017219530202</v>
      </c>
      <c r="I10" s="17">
        <v>0.43364393483754599</v>
      </c>
      <c r="J10" s="17">
        <v>0.43076618130496303</v>
      </c>
      <c r="K10" s="17"/>
      <c r="L10" s="17">
        <v>0.40956250367052499</v>
      </c>
      <c r="M10" s="17">
        <v>0.40675139226979401</v>
      </c>
      <c r="N10" s="17">
        <v>0.39762523652714499</v>
      </c>
      <c r="O10" s="17">
        <v>0.33391779121588999</v>
      </c>
      <c r="P10" s="17"/>
      <c r="Q10" s="17">
        <v>0.418997735997307</v>
      </c>
      <c r="R10" s="17">
        <v>0.409226601241856</v>
      </c>
      <c r="S10" s="17">
        <v>0.30347732096255298</v>
      </c>
      <c r="T10" s="17">
        <v>0.28189792180815498</v>
      </c>
      <c r="U10" s="17">
        <v>0.39397634968775502</v>
      </c>
      <c r="V10" s="17">
        <v>0.37677409852986898</v>
      </c>
      <c r="W10" s="17">
        <v>0.36315704503936003</v>
      </c>
      <c r="X10" s="17">
        <v>0.53272052811364201</v>
      </c>
      <c r="Y10" s="17">
        <v>0.43301025954004102</v>
      </c>
      <c r="Z10" s="17"/>
      <c r="AA10" s="17">
        <v>0.341001756716726</v>
      </c>
      <c r="AB10" s="17">
        <v>0.400029319573455</v>
      </c>
      <c r="AC10" s="17">
        <v>0.38139775391733799</v>
      </c>
      <c r="AD10" s="17">
        <v>0.462405719959605</v>
      </c>
      <c r="AE10" s="17">
        <v>0.46838934862603498</v>
      </c>
      <c r="AF10" s="17"/>
      <c r="AG10" s="17">
        <v>0.38741787917142401</v>
      </c>
      <c r="AH10" s="17">
        <v>0.38634923688996498</v>
      </c>
      <c r="AI10" s="17"/>
      <c r="AJ10" s="17">
        <v>0.37391391208549402</v>
      </c>
      <c r="AK10" s="17">
        <v>0.37565528278333998</v>
      </c>
      <c r="AL10" s="17">
        <v>0.40062406519341398</v>
      </c>
      <c r="AM10" s="17">
        <v>0.39782000976613702</v>
      </c>
      <c r="AN10" s="17"/>
      <c r="AO10" s="17">
        <v>0.32623516224576699</v>
      </c>
      <c r="AP10" s="17">
        <v>0.38288889215472699</v>
      </c>
      <c r="AQ10" s="17">
        <v>0.41727145595479598</v>
      </c>
      <c r="AR10" s="17"/>
      <c r="AS10" s="17">
        <v>0.446382770540587</v>
      </c>
      <c r="AT10" s="17">
        <v>0.34865319259922301</v>
      </c>
      <c r="AU10" s="17">
        <v>0.38277333077091802</v>
      </c>
      <c r="AV10" s="17">
        <v>0.69965607373932504</v>
      </c>
      <c r="AW10" s="17">
        <v>0.294807292951688</v>
      </c>
      <c r="AX10" s="17"/>
      <c r="AY10" s="17">
        <v>0.47331783551422502</v>
      </c>
      <c r="AZ10" s="17">
        <v>0.36795218065297203</v>
      </c>
      <c r="BA10" s="17">
        <v>0.39374661955125301</v>
      </c>
    </row>
    <row r="11" spans="2:53" x14ac:dyDescent="0.35">
      <c r="B11" s="18" t="s">
        <v>283</v>
      </c>
      <c r="C11" s="17">
        <v>0.26038759554088198</v>
      </c>
      <c r="D11" s="17">
        <v>0.26902335740872202</v>
      </c>
      <c r="E11" s="17">
        <v>0.251760340734969</v>
      </c>
      <c r="F11" s="17"/>
      <c r="G11" s="17">
        <v>0.26907877820376203</v>
      </c>
      <c r="H11" s="17">
        <v>0.27755344364846102</v>
      </c>
      <c r="I11" s="17">
        <v>0.22725920370779301</v>
      </c>
      <c r="J11" s="17">
        <v>0.28174024163964501</v>
      </c>
      <c r="K11" s="17"/>
      <c r="L11" s="17">
        <v>0.23559654082086601</v>
      </c>
      <c r="M11" s="17">
        <v>0.26031345098680497</v>
      </c>
      <c r="N11" s="17">
        <v>0.28219805328011799</v>
      </c>
      <c r="O11" s="17">
        <v>0.26908739254637298</v>
      </c>
      <c r="P11" s="17"/>
      <c r="Q11" s="17">
        <v>0.22673336447412101</v>
      </c>
      <c r="R11" s="17">
        <v>0.26857610290126699</v>
      </c>
      <c r="S11" s="17">
        <v>0.30987195865834999</v>
      </c>
      <c r="T11" s="17">
        <v>0.31578919721759602</v>
      </c>
      <c r="U11" s="17">
        <v>0.20392503284676999</v>
      </c>
      <c r="V11" s="17">
        <v>0.275847246169029</v>
      </c>
      <c r="W11" s="17">
        <v>0.29995806064118002</v>
      </c>
      <c r="X11" s="17">
        <v>0.191406625096012</v>
      </c>
      <c r="Y11" s="17">
        <v>0.23336840864271</v>
      </c>
      <c r="Z11" s="17"/>
      <c r="AA11" s="17">
        <v>0.31917917804871898</v>
      </c>
      <c r="AB11" s="17">
        <v>0.25838314973391202</v>
      </c>
      <c r="AC11" s="17">
        <v>0.26265129208222898</v>
      </c>
      <c r="AD11" s="17">
        <v>0.17072487580324799</v>
      </c>
      <c r="AE11" s="17">
        <v>0.26160107738978</v>
      </c>
      <c r="AF11" s="17"/>
      <c r="AG11" s="17">
        <v>0.23899815695034499</v>
      </c>
      <c r="AH11" s="17">
        <v>0.28376892870027498</v>
      </c>
      <c r="AI11" s="17"/>
      <c r="AJ11" s="17">
        <v>0.26578331822451101</v>
      </c>
      <c r="AK11" s="17">
        <v>0.28838506828390797</v>
      </c>
      <c r="AL11" s="17">
        <v>0.26130245376149103</v>
      </c>
      <c r="AM11" s="17">
        <v>0.225453650414976</v>
      </c>
      <c r="AN11" s="17"/>
      <c r="AO11" s="17">
        <v>0.26591963682476299</v>
      </c>
      <c r="AP11" s="17">
        <v>0.27546336904695101</v>
      </c>
      <c r="AQ11" s="17">
        <v>0.25213237044863102</v>
      </c>
      <c r="AR11" s="17"/>
      <c r="AS11" s="17">
        <v>0.22612343212319699</v>
      </c>
      <c r="AT11" s="17">
        <v>0.275654703892391</v>
      </c>
      <c r="AU11" s="17">
        <v>0.22052705720701199</v>
      </c>
      <c r="AV11" s="17">
        <v>7.6387267358558997E-2</v>
      </c>
      <c r="AW11" s="17">
        <v>0.33619775786401801</v>
      </c>
      <c r="AX11" s="17"/>
      <c r="AY11" s="17">
        <v>0.21507664017344399</v>
      </c>
      <c r="AZ11" s="17">
        <v>0.25590861971207202</v>
      </c>
      <c r="BA11" s="17">
        <v>0.20224450822225501</v>
      </c>
    </row>
    <row r="12" spans="2:53" x14ac:dyDescent="0.35">
      <c r="B12" s="18" t="s">
        <v>284</v>
      </c>
      <c r="C12" s="17">
        <v>0.164566088499393</v>
      </c>
      <c r="D12" s="17">
        <v>0.15870864657759001</v>
      </c>
      <c r="E12" s="17">
        <v>0.170417760273532</v>
      </c>
      <c r="F12" s="17"/>
      <c r="G12" s="17">
        <v>0.20182507254342499</v>
      </c>
      <c r="H12" s="17">
        <v>0.15928331408368901</v>
      </c>
      <c r="I12" s="17">
        <v>0.159945384612528</v>
      </c>
      <c r="J12" s="17">
        <v>0.15892935370804601</v>
      </c>
      <c r="K12" s="17"/>
      <c r="L12" s="17">
        <v>0.17699319646573</v>
      </c>
      <c r="M12" s="17">
        <v>0.15003449194444901</v>
      </c>
      <c r="N12" s="17">
        <v>0.15420766134213801</v>
      </c>
      <c r="O12" s="17">
        <v>0.176031352565273</v>
      </c>
      <c r="P12" s="17"/>
      <c r="Q12" s="17">
        <v>0.12581295249447</v>
      </c>
      <c r="R12" s="17">
        <v>0.17254786077408399</v>
      </c>
      <c r="S12" s="17">
        <v>0.179854998826914</v>
      </c>
      <c r="T12" s="17">
        <v>0.200893788123791</v>
      </c>
      <c r="U12" s="17">
        <v>0.20684987954095399</v>
      </c>
      <c r="V12" s="17">
        <v>0.16281444586581401</v>
      </c>
      <c r="W12" s="17">
        <v>0.15532704316316501</v>
      </c>
      <c r="X12" s="17">
        <v>0.106603131184675</v>
      </c>
      <c r="Y12" s="17">
        <v>0.16706665015281399</v>
      </c>
      <c r="Z12" s="17"/>
      <c r="AA12" s="17">
        <v>0.18522876774074201</v>
      </c>
      <c r="AB12" s="17">
        <v>0.16681662298712599</v>
      </c>
      <c r="AC12" s="17">
        <v>0.148532266091705</v>
      </c>
      <c r="AD12" s="17">
        <v>0.17779384007896601</v>
      </c>
      <c r="AE12" s="17">
        <v>0</v>
      </c>
      <c r="AF12" s="17"/>
      <c r="AG12" s="17">
        <v>0.16918127803097099</v>
      </c>
      <c r="AH12" s="17">
        <v>0.15952110877377701</v>
      </c>
      <c r="AI12" s="17"/>
      <c r="AJ12" s="17">
        <v>0.16575871631303099</v>
      </c>
      <c r="AK12" s="17">
        <v>0.17068334895342699</v>
      </c>
      <c r="AL12" s="17">
        <v>0.14832625220072401</v>
      </c>
      <c r="AM12" s="17">
        <v>0.171709208831795</v>
      </c>
      <c r="AN12" s="17"/>
      <c r="AO12" s="17">
        <v>0.175384924831956</v>
      </c>
      <c r="AP12" s="17">
        <v>0.20807344364111</v>
      </c>
      <c r="AQ12" s="17">
        <v>0.138882236700515</v>
      </c>
      <c r="AR12" s="17"/>
      <c r="AS12" s="17">
        <v>0.143689973025208</v>
      </c>
      <c r="AT12" s="17">
        <v>0.16946263152817301</v>
      </c>
      <c r="AU12" s="17">
        <v>0.18062008103777499</v>
      </c>
      <c r="AV12" s="17">
        <v>0.14798290428937699</v>
      </c>
      <c r="AW12" s="17">
        <v>0.213052654258304</v>
      </c>
      <c r="AX12" s="17"/>
      <c r="AY12" s="17">
        <v>0.117693195116188</v>
      </c>
      <c r="AZ12" s="17">
        <v>0.16705373824512099</v>
      </c>
      <c r="BA12" s="17">
        <v>0.201681053498803</v>
      </c>
    </row>
    <row r="13" spans="2:53" x14ac:dyDescent="0.35">
      <c r="B13" s="18" t="s">
        <v>285</v>
      </c>
      <c r="C13" s="17">
        <v>8.1277101483714406E-2</v>
      </c>
      <c r="D13" s="17">
        <v>4.6788740300878297E-2</v>
      </c>
      <c r="E13" s="17">
        <v>0.11573148829013</v>
      </c>
      <c r="F13" s="17"/>
      <c r="G13" s="17">
        <v>0.104965151016664</v>
      </c>
      <c r="H13" s="17">
        <v>9.6883869827316296E-2</v>
      </c>
      <c r="I13" s="17">
        <v>6.8031738193289004E-2</v>
      </c>
      <c r="J13" s="17">
        <v>3.0408635601327099E-2</v>
      </c>
      <c r="K13" s="17"/>
      <c r="L13" s="17">
        <v>6.2792062559898998E-2</v>
      </c>
      <c r="M13" s="17">
        <v>6.2236600419859997E-2</v>
      </c>
      <c r="N13" s="17">
        <v>8.0243061695244394E-2</v>
      </c>
      <c r="O13" s="17">
        <v>0.122278128047632</v>
      </c>
      <c r="P13" s="17"/>
      <c r="Q13" s="17">
        <v>5.9019219271746602E-2</v>
      </c>
      <c r="R13" s="17">
        <v>4.0029315700659103E-2</v>
      </c>
      <c r="S13" s="17">
        <v>0.114184771096182</v>
      </c>
      <c r="T13" s="17">
        <v>0.12763963705658299</v>
      </c>
      <c r="U13" s="17">
        <v>9.5396324301883106E-2</v>
      </c>
      <c r="V13" s="17">
        <v>6.2455575351435401E-2</v>
      </c>
      <c r="W13" s="17">
        <v>0.105549535393409</v>
      </c>
      <c r="X13" s="17">
        <v>0.118029800074109</v>
      </c>
      <c r="Y13" s="17">
        <v>7.1321108921445206E-2</v>
      </c>
      <c r="Z13" s="17"/>
      <c r="AA13" s="17">
        <v>8.8565167112826707E-2</v>
      </c>
      <c r="AB13" s="17">
        <v>9.2499475818793697E-2</v>
      </c>
      <c r="AC13" s="17">
        <v>7.15113867492638E-2</v>
      </c>
      <c r="AD13" s="17">
        <v>3.6766891532987199E-2</v>
      </c>
      <c r="AE13" s="17">
        <v>8.0076246281442207E-2</v>
      </c>
      <c r="AF13" s="17"/>
      <c r="AG13" s="17">
        <v>9.5803378286121399E-2</v>
      </c>
      <c r="AH13" s="17">
        <v>6.5398063048694E-2</v>
      </c>
      <c r="AI13" s="17"/>
      <c r="AJ13" s="17">
        <v>9.61493455787642E-2</v>
      </c>
      <c r="AK13" s="17">
        <v>7.9425621039639904E-2</v>
      </c>
      <c r="AL13" s="17">
        <v>7.9272080014412896E-2</v>
      </c>
      <c r="AM13" s="17">
        <v>7.1911891831388006E-2</v>
      </c>
      <c r="AN13" s="17"/>
      <c r="AO13" s="17">
        <v>0.10416601192225</v>
      </c>
      <c r="AP13" s="17">
        <v>6.18373266002109E-2</v>
      </c>
      <c r="AQ13" s="17">
        <v>7.9923997354762896E-2</v>
      </c>
      <c r="AR13" s="17"/>
      <c r="AS13" s="17">
        <v>5.95750261356401E-2</v>
      </c>
      <c r="AT13" s="17">
        <v>9.5248322022116097E-2</v>
      </c>
      <c r="AU13" s="17">
        <v>8.4413084927825704E-2</v>
      </c>
      <c r="AV13" s="17">
        <v>7.5973754612739197E-2</v>
      </c>
      <c r="AW13" s="17">
        <v>8.2530349049498797E-2</v>
      </c>
      <c r="AX13" s="17"/>
      <c r="AY13" s="17">
        <v>5.01646470116862E-2</v>
      </c>
      <c r="AZ13" s="17">
        <v>0.108008552850049</v>
      </c>
      <c r="BA13" s="17">
        <v>4.5607528737069997E-2</v>
      </c>
    </row>
    <row r="14" spans="2:53" x14ac:dyDescent="0.35">
      <c r="B14" s="18" t="s">
        <v>92</v>
      </c>
      <c r="C14" s="17">
        <v>7.6320377079559599E-3</v>
      </c>
      <c r="D14" s="17">
        <v>6.1244741819519097E-3</v>
      </c>
      <c r="E14" s="17">
        <v>9.1381161378593905E-3</v>
      </c>
      <c r="F14" s="17"/>
      <c r="G14" s="17">
        <v>7.6823612999679701E-3</v>
      </c>
      <c r="H14" s="17">
        <v>1.11170386608756E-2</v>
      </c>
      <c r="I14" s="17">
        <v>5.3796317351351101E-3</v>
      </c>
      <c r="J14" s="17">
        <v>0</v>
      </c>
      <c r="K14" s="17"/>
      <c r="L14" s="17">
        <v>6.7327606669796997E-3</v>
      </c>
      <c r="M14" s="17">
        <v>7.1913017431129702E-3</v>
      </c>
      <c r="N14" s="17">
        <v>5.6960253209378496E-3</v>
      </c>
      <c r="O14" s="17">
        <v>1.07958413670548E-2</v>
      </c>
      <c r="P14" s="17"/>
      <c r="Q14" s="17">
        <v>7.3237759654696697E-3</v>
      </c>
      <c r="R14" s="17">
        <v>6.0804527091756896E-3</v>
      </c>
      <c r="S14" s="17">
        <v>9.7097321592046707E-3</v>
      </c>
      <c r="T14" s="17">
        <v>0</v>
      </c>
      <c r="U14" s="17">
        <v>0</v>
      </c>
      <c r="V14" s="17">
        <v>0</v>
      </c>
      <c r="W14" s="17">
        <v>3.7838826727805197E-2</v>
      </c>
      <c r="X14" s="17">
        <v>1.8532685599452699E-2</v>
      </c>
      <c r="Y14" s="17">
        <v>0</v>
      </c>
      <c r="Z14" s="17"/>
      <c r="AA14" s="17">
        <v>7.0973134285654202E-3</v>
      </c>
      <c r="AB14" s="17">
        <v>8.2410049683005696E-3</v>
      </c>
      <c r="AC14" s="17">
        <v>1.12754715437106E-2</v>
      </c>
      <c r="AD14" s="17">
        <v>7.6908504506085704E-3</v>
      </c>
      <c r="AE14" s="17">
        <v>0</v>
      </c>
      <c r="AF14" s="17"/>
      <c r="AG14" s="17">
        <v>7.6085917907669403E-3</v>
      </c>
      <c r="AH14" s="17">
        <v>7.6576670295813798E-3</v>
      </c>
      <c r="AI14" s="17"/>
      <c r="AJ14" s="17">
        <v>4.0239002464724496E-3</v>
      </c>
      <c r="AK14" s="17">
        <v>1.1161183476852301E-2</v>
      </c>
      <c r="AL14" s="17">
        <v>7.8743168582965806E-3</v>
      </c>
      <c r="AM14" s="17">
        <v>6.8944878293660996E-3</v>
      </c>
      <c r="AN14" s="17"/>
      <c r="AO14" s="17">
        <v>7.2396108344696597E-3</v>
      </c>
      <c r="AP14" s="17">
        <v>5.5888122879610503E-3</v>
      </c>
      <c r="AQ14" s="17">
        <v>8.8363065134180307E-3</v>
      </c>
      <c r="AR14" s="17"/>
      <c r="AS14" s="17">
        <v>2.9516206294856401E-3</v>
      </c>
      <c r="AT14" s="17">
        <v>1.0096855771633899E-2</v>
      </c>
      <c r="AU14" s="17">
        <v>0</v>
      </c>
      <c r="AV14" s="17">
        <v>0</v>
      </c>
      <c r="AW14" s="17">
        <v>5.6307491625484096E-3</v>
      </c>
      <c r="AX14" s="17"/>
      <c r="AY14" s="17">
        <v>4.9963740450589197E-3</v>
      </c>
      <c r="AZ14" s="17">
        <v>7.37093590484091E-3</v>
      </c>
      <c r="BA14" s="17">
        <v>0</v>
      </c>
    </row>
    <row r="15" spans="2:53" x14ac:dyDescent="0.35">
      <c r="B15" s="18" t="s">
        <v>286</v>
      </c>
      <c r="C15" s="20">
        <v>0.48613717676805501</v>
      </c>
      <c r="D15" s="20">
        <v>0.51935478153085801</v>
      </c>
      <c r="E15" s="20">
        <v>0.45295229456350899</v>
      </c>
      <c r="F15" s="20"/>
      <c r="G15" s="20">
        <v>0.416448636936182</v>
      </c>
      <c r="H15" s="20">
        <v>0.45516233377965898</v>
      </c>
      <c r="I15" s="20">
        <v>0.53938404175125498</v>
      </c>
      <c r="J15" s="20">
        <v>0.52892176905098098</v>
      </c>
      <c r="K15" s="20"/>
      <c r="L15" s="20">
        <v>0.51788543948652499</v>
      </c>
      <c r="M15" s="20">
        <v>0.52022415490577401</v>
      </c>
      <c r="N15" s="20">
        <v>0.47765519836156201</v>
      </c>
      <c r="O15" s="20">
        <v>0.42180728547366703</v>
      </c>
      <c r="P15" s="20"/>
      <c r="Q15" s="20">
        <v>0.58111068779419195</v>
      </c>
      <c r="R15" s="20">
        <v>0.51276626791481394</v>
      </c>
      <c r="S15" s="20">
        <v>0.38637853925935001</v>
      </c>
      <c r="T15" s="20">
        <v>0.35567737760203</v>
      </c>
      <c r="U15" s="20">
        <v>0.49382876331039299</v>
      </c>
      <c r="V15" s="20">
        <v>0.49888273261372101</v>
      </c>
      <c r="W15" s="20">
        <v>0.40132653407444102</v>
      </c>
      <c r="X15" s="20">
        <v>0.56542775804575096</v>
      </c>
      <c r="Y15" s="20">
        <v>0.52824383228303096</v>
      </c>
      <c r="Z15" s="20"/>
      <c r="AA15" s="20">
        <v>0.399929573669147</v>
      </c>
      <c r="AB15" s="20">
        <v>0.47405974649186799</v>
      </c>
      <c r="AC15" s="20">
        <v>0.50602958353309202</v>
      </c>
      <c r="AD15" s="20">
        <v>0.60702354213418996</v>
      </c>
      <c r="AE15" s="20">
        <v>0.65832267632877794</v>
      </c>
      <c r="AF15" s="20"/>
      <c r="AG15" s="20">
        <v>0.488408594941796</v>
      </c>
      <c r="AH15" s="20">
        <v>0.48365423244767303</v>
      </c>
      <c r="AI15" s="20"/>
      <c r="AJ15" s="20">
        <v>0.46828471963722101</v>
      </c>
      <c r="AK15" s="20">
        <v>0.45034477824617197</v>
      </c>
      <c r="AL15" s="20">
        <v>0.50322489716507501</v>
      </c>
      <c r="AM15" s="20">
        <v>0.52403076109247404</v>
      </c>
      <c r="AN15" s="20"/>
      <c r="AO15" s="20">
        <v>0.447289815586561</v>
      </c>
      <c r="AP15" s="20">
        <v>0.44903704842376702</v>
      </c>
      <c r="AQ15" s="20">
        <v>0.52022508898267295</v>
      </c>
      <c r="AR15" s="20"/>
      <c r="AS15" s="20">
        <v>0.56765994808646902</v>
      </c>
      <c r="AT15" s="20">
        <v>0.449537486785686</v>
      </c>
      <c r="AU15" s="20">
        <v>0.51443977682738695</v>
      </c>
      <c r="AV15" s="20">
        <v>0.69965607373932504</v>
      </c>
      <c r="AW15" s="20">
        <v>0.36258848966563001</v>
      </c>
      <c r="AX15" s="20"/>
      <c r="AY15" s="20">
        <v>0.61206914365362297</v>
      </c>
      <c r="AZ15" s="20">
        <v>0.46165815328791698</v>
      </c>
      <c r="BA15" s="20">
        <v>0.55046690954187205</v>
      </c>
    </row>
    <row r="16" spans="2:53" x14ac:dyDescent="0.35">
      <c r="B16" s="18" t="s">
        <v>287</v>
      </c>
      <c r="C16" s="20">
        <v>0.245843189983107</v>
      </c>
      <c r="D16" s="20">
        <v>0.205497386878468</v>
      </c>
      <c r="E16" s="20">
        <v>0.28614924856366297</v>
      </c>
      <c r="F16" s="20"/>
      <c r="G16" s="20">
        <v>0.306790223560089</v>
      </c>
      <c r="H16" s="20">
        <v>0.25616718391100501</v>
      </c>
      <c r="I16" s="20">
        <v>0.227977122805817</v>
      </c>
      <c r="J16" s="20">
        <v>0.18933798930937401</v>
      </c>
      <c r="K16" s="20"/>
      <c r="L16" s="20">
        <v>0.239785259025629</v>
      </c>
      <c r="M16" s="20">
        <v>0.21227109236430899</v>
      </c>
      <c r="N16" s="20">
        <v>0.23445072303738199</v>
      </c>
      <c r="O16" s="20">
        <v>0.29830948061290502</v>
      </c>
      <c r="P16" s="20"/>
      <c r="Q16" s="20">
        <v>0.184832171766217</v>
      </c>
      <c r="R16" s="20">
        <v>0.212577176474743</v>
      </c>
      <c r="S16" s="20">
        <v>0.29403976992309599</v>
      </c>
      <c r="T16" s="20">
        <v>0.32853342518037398</v>
      </c>
      <c r="U16" s="20">
        <v>0.30224620384283801</v>
      </c>
      <c r="V16" s="20">
        <v>0.22527002121725001</v>
      </c>
      <c r="W16" s="20">
        <v>0.26087657855657498</v>
      </c>
      <c r="X16" s="20">
        <v>0.224632931258784</v>
      </c>
      <c r="Y16" s="20">
        <v>0.23838775907425999</v>
      </c>
      <c r="Z16" s="20"/>
      <c r="AA16" s="20">
        <v>0.27379393485356901</v>
      </c>
      <c r="AB16" s="20">
        <v>0.25931609880591999</v>
      </c>
      <c r="AC16" s="20">
        <v>0.220043652840968</v>
      </c>
      <c r="AD16" s="20">
        <v>0.21456073161195299</v>
      </c>
      <c r="AE16" s="20">
        <v>8.0076246281442207E-2</v>
      </c>
      <c r="AF16" s="20"/>
      <c r="AG16" s="20">
        <v>0.264984656317092</v>
      </c>
      <c r="AH16" s="20">
        <v>0.22491917182247101</v>
      </c>
      <c r="AI16" s="20"/>
      <c r="AJ16" s="20">
        <v>0.261908061891795</v>
      </c>
      <c r="AK16" s="20">
        <v>0.25010896999306698</v>
      </c>
      <c r="AL16" s="20">
        <v>0.22759833221513701</v>
      </c>
      <c r="AM16" s="20">
        <v>0.24362110066318299</v>
      </c>
      <c r="AN16" s="20"/>
      <c r="AO16" s="20">
        <v>0.279550936754206</v>
      </c>
      <c r="AP16" s="20">
        <v>0.26991077024132099</v>
      </c>
      <c r="AQ16" s="20">
        <v>0.21880623405527799</v>
      </c>
      <c r="AR16" s="20"/>
      <c r="AS16" s="20">
        <v>0.203264999160848</v>
      </c>
      <c r="AT16" s="20">
        <v>0.26471095355028901</v>
      </c>
      <c r="AU16" s="20">
        <v>0.265033165965601</v>
      </c>
      <c r="AV16" s="20">
        <v>0.223956658902116</v>
      </c>
      <c r="AW16" s="20">
        <v>0.29558300330780302</v>
      </c>
      <c r="AX16" s="20"/>
      <c r="AY16" s="20">
        <v>0.167857842127874</v>
      </c>
      <c r="AZ16" s="20">
        <v>0.27506229109517</v>
      </c>
      <c r="BA16" s="20">
        <v>0.24728858223587299</v>
      </c>
    </row>
    <row r="17" spans="2:53" x14ac:dyDescent="0.35">
      <c r="B17" s="18" t="s">
        <v>95</v>
      </c>
      <c r="C17" s="21">
        <v>0.24029398678494801</v>
      </c>
      <c r="D17" s="21">
        <v>0.31385739465238999</v>
      </c>
      <c r="E17" s="21">
        <v>0.16680304599984699</v>
      </c>
      <c r="F17" s="21"/>
      <c r="G17" s="21">
        <v>0.109658413376093</v>
      </c>
      <c r="H17" s="21">
        <v>0.19899514986865299</v>
      </c>
      <c r="I17" s="21">
        <v>0.31140691894543698</v>
      </c>
      <c r="J17" s="21">
        <v>0.33958377974160697</v>
      </c>
      <c r="K17" s="21"/>
      <c r="L17" s="21">
        <v>0.27810018046089502</v>
      </c>
      <c r="M17" s="21">
        <v>0.30795306254146498</v>
      </c>
      <c r="N17" s="21">
        <v>0.24320447532417999</v>
      </c>
      <c r="O17" s="21">
        <v>0.12349780486076201</v>
      </c>
      <c r="P17" s="21"/>
      <c r="Q17" s="21">
        <v>0.39627851602797498</v>
      </c>
      <c r="R17" s="21">
        <v>0.300189091440071</v>
      </c>
      <c r="S17" s="21">
        <v>9.2338769336253901E-2</v>
      </c>
      <c r="T17" s="21">
        <v>2.7143952421656299E-2</v>
      </c>
      <c r="U17" s="21">
        <v>0.19158255946755501</v>
      </c>
      <c r="V17" s="21">
        <v>0.27361271139647197</v>
      </c>
      <c r="W17" s="21">
        <v>0.14044995551786599</v>
      </c>
      <c r="X17" s="21">
        <v>0.34079482678696699</v>
      </c>
      <c r="Y17" s="21">
        <v>0.28985607320877099</v>
      </c>
      <c r="Z17" s="21"/>
      <c r="AA17" s="21">
        <v>0.12613563881557799</v>
      </c>
      <c r="AB17" s="21">
        <v>0.214743647685948</v>
      </c>
      <c r="AC17" s="21">
        <v>0.28598593069212402</v>
      </c>
      <c r="AD17" s="21">
        <v>0.39246281052223703</v>
      </c>
      <c r="AE17" s="21">
        <v>0.578246430047336</v>
      </c>
      <c r="AF17" s="21"/>
      <c r="AG17" s="21">
        <v>0.223423938624703</v>
      </c>
      <c r="AH17" s="21">
        <v>0.25873506062520202</v>
      </c>
      <c r="AI17" s="21"/>
      <c r="AJ17" s="21">
        <v>0.20637665774542599</v>
      </c>
      <c r="AK17" s="21">
        <v>0.200235808253106</v>
      </c>
      <c r="AL17" s="21">
        <v>0.27562656494993798</v>
      </c>
      <c r="AM17" s="21">
        <v>0.280409660429291</v>
      </c>
      <c r="AN17" s="21"/>
      <c r="AO17" s="21">
        <v>0.167738878832355</v>
      </c>
      <c r="AP17" s="21">
        <v>0.179126278182446</v>
      </c>
      <c r="AQ17" s="21">
        <v>0.30141885492739601</v>
      </c>
      <c r="AR17" s="21"/>
      <c r="AS17" s="21">
        <v>0.36439494892562202</v>
      </c>
      <c r="AT17" s="21">
        <v>0.18482653323539699</v>
      </c>
      <c r="AU17" s="21">
        <v>0.249406610861786</v>
      </c>
      <c r="AV17" s="21">
        <v>0.47569941483720901</v>
      </c>
      <c r="AW17" s="21">
        <v>6.7005486357827104E-2</v>
      </c>
      <c r="AX17" s="21"/>
      <c r="AY17" s="21">
        <v>0.444211301525749</v>
      </c>
      <c r="AZ17" s="21">
        <v>0.18659586219274699</v>
      </c>
      <c r="BA17" s="21">
        <v>0.30317832730599897</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281</v>
      </c>
      <c r="C9" s="17">
        <v>0.27308010357485302</v>
      </c>
      <c r="D9" s="17">
        <v>0.26502635321107798</v>
      </c>
      <c r="E9" s="17">
        <v>0.28112592021440602</v>
      </c>
      <c r="F9" s="17"/>
      <c r="G9" s="17">
        <v>0.32654088899116901</v>
      </c>
      <c r="H9" s="17">
        <v>0.28179887847507701</v>
      </c>
      <c r="I9" s="17">
        <v>0.26810248326543801</v>
      </c>
      <c r="J9" s="17">
        <v>0.19168733601283</v>
      </c>
      <c r="K9" s="17"/>
      <c r="L9" s="17">
        <v>0.22781507439880999</v>
      </c>
      <c r="M9" s="17">
        <v>0.32220224757458299</v>
      </c>
      <c r="N9" s="17">
        <v>0.27000568405742398</v>
      </c>
      <c r="O9" s="17">
        <v>0.27067711491489599</v>
      </c>
      <c r="P9" s="17"/>
      <c r="Q9" s="17">
        <v>0.28901156747265699</v>
      </c>
      <c r="R9" s="17">
        <v>0.20753955071135999</v>
      </c>
      <c r="S9" s="17">
        <v>0.27236363333666502</v>
      </c>
      <c r="T9" s="17">
        <v>0.29436025097509699</v>
      </c>
      <c r="U9" s="17">
        <v>0.24368771659560201</v>
      </c>
      <c r="V9" s="17">
        <v>0.314231584368658</v>
      </c>
      <c r="W9" s="17">
        <v>0.261906309183153</v>
      </c>
      <c r="X9" s="17">
        <v>0.307966787032946</v>
      </c>
      <c r="Y9" s="17">
        <v>0.29192874255964502</v>
      </c>
      <c r="Z9" s="17"/>
      <c r="AA9" s="17">
        <v>0.283605058155455</v>
      </c>
      <c r="AB9" s="17">
        <v>0.25965063908242297</v>
      </c>
      <c r="AC9" s="17">
        <v>0.28126375264422898</v>
      </c>
      <c r="AD9" s="17">
        <v>0.27264359700916502</v>
      </c>
      <c r="AE9" s="17">
        <v>0.30039776061749701</v>
      </c>
      <c r="AF9" s="17"/>
      <c r="AG9" s="17">
        <v>0.30941385017566603</v>
      </c>
      <c r="AH9" s="17">
        <v>0.233362771555749</v>
      </c>
      <c r="AI9" s="17"/>
      <c r="AJ9" s="17">
        <v>0.23477168843078999</v>
      </c>
      <c r="AK9" s="17">
        <v>0.29220564319141801</v>
      </c>
      <c r="AL9" s="17">
        <v>0.26643629678229902</v>
      </c>
      <c r="AM9" s="17">
        <v>0.29277298525791401</v>
      </c>
      <c r="AN9" s="17"/>
      <c r="AO9" s="17">
        <v>0.27353964398695901</v>
      </c>
      <c r="AP9" s="17">
        <v>0.28468914707009801</v>
      </c>
      <c r="AQ9" s="17">
        <v>0.26482539532476201</v>
      </c>
      <c r="AR9" s="17"/>
      <c r="AS9" s="17">
        <v>0.225152306163413</v>
      </c>
      <c r="AT9" s="17">
        <v>0.32450944080517502</v>
      </c>
      <c r="AU9" s="17">
        <v>0.32302175486014201</v>
      </c>
      <c r="AV9" s="17">
        <v>0.42873088886294303</v>
      </c>
      <c r="AW9" s="17">
        <v>0.254141740573465</v>
      </c>
      <c r="AX9" s="17"/>
      <c r="AY9" s="17">
        <v>0.20470656326908099</v>
      </c>
      <c r="AZ9" s="17">
        <v>0.32616602090460201</v>
      </c>
      <c r="BA9" s="17">
        <v>0.26371875690475899</v>
      </c>
    </row>
    <row r="10" spans="2:53" x14ac:dyDescent="0.35">
      <c r="B10" s="18" t="s">
        <v>282</v>
      </c>
      <c r="C10" s="17">
        <v>0.45110436572606299</v>
      </c>
      <c r="D10" s="17">
        <v>0.43776585696926701</v>
      </c>
      <c r="E10" s="17">
        <v>0.46442973475972299</v>
      </c>
      <c r="F10" s="17"/>
      <c r="G10" s="17">
        <v>0.412369131927035</v>
      </c>
      <c r="H10" s="17">
        <v>0.45635619961538398</v>
      </c>
      <c r="I10" s="17">
        <v>0.47179154605193302</v>
      </c>
      <c r="J10" s="17">
        <v>0.40860155456653502</v>
      </c>
      <c r="K10" s="17"/>
      <c r="L10" s="17">
        <v>0.44960005443770801</v>
      </c>
      <c r="M10" s="17">
        <v>0.42647059535681597</v>
      </c>
      <c r="N10" s="17">
        <v>0.47468838183996098</v>
      </c>
      <c r="O10" s="17">
        <v>0.459398626384178</v>
      </c>
      <c r="P10" s="17"/>
      <c r="Q10" s="17">
        <v>0.417824720423077</v>
      </c>
      <c r="R10" s="17">
        <v>0.51848012487438799</v>
      </c>
      <c r="S10" s="17">
        <v>0.43387270609950401</v>
      </c>
      <c r="T10" s="17">
        <v>0.457070563462327</v>
      </c>
      <c r="U10" s="17">
        <v>0.52553634020655904</v>
      </c>
      <c r="V10" s="17">
        <v>0.41738818395926203</v>
      </c>
      <c r="W10" s="17">
        <v>0.40806888489439902</v>
      </c>
      <c r="X10" s="17">
        <v>0.42846941466055499</v>
      </c>
      <c r="Y10" s="17">
        <v>0.44214330625711401</v>
      </c>
      <c r="Z10" s="17"/>
      <c r="AA10" s="17">
        <v>0.447103120845043</v>
      </c>
      <c r="AB10" s="17">
        <v>0.51438407584896295</v>
      </c>
      <c r="AC10" s="17">
        <v>0.38790967694108802</v>
      </c>
      <c r="AD10" s="17">
        <v>0.456098436300302</v>
      </c>
      <c r="AE10" s="17">
        <v>0.49254588758416601</v>
      </c>
      <c r="AF10" s="17"/>
      <c r="AG10" s="17">
        <v>0.438023951738503</v>
      </c>
      <c r="AH10" s="17">
        <v>0.46540289516204603</v>
      </c>
      <c r="AI10" s="17"/>
      <c r="AJ10" s="17">
        <v>0.46907383266214397</v>
      </c>
      <c r="AK10" s="17">
        <v>0.426954049538317</v>
      </c>
      <c r="AL10" s="17">
        <v>0.49304510094239201</v>
      </c>
      <c r="AM10" s="17">
        <v>0.42285814728339999</v>
      </c>
      <c r="AN10" s="17"/>
      <c r="AO10" s="17">
        <v>0.45713578860036702</v>
      </c>
      <c r="AP10" s="17">
        <v>0.48160985406068602</v>
      </c>
      <c r="AQ10" s="17">
        <v>0.43680385785207798</v>
      </c>
      <c r="AR10" s="17"/>
      <c r="AS10" s="17">
        <v>0.44489418017743398</v>
      </c>
      <c r="AT10" s="17">
        <v>0.46347850672281399</v>
      </c>
      <c r="AU10" s="17">
        <v>0.41169556413186198</v>
      </c>
      <c r="AV10" s="17">
        <v>0.224328888782341</v>
      </c>
      <c r="AW10" s="17">
        <v>0.44723850647526497</v>
      </c>
      <c r="AX10" s="17"/>
      <c r="AY10" s="17">
        <v>0.43591811564883098</v>
      </c>
      <c r="AZ10" s="17">
        <v>0.45093662922257399</v>
      </c>
      <c r="BA10" s="17">
        <v>0.46305288739191303</v>
      </c>
    </row>
    <row r="11" spans="2:53" x14ac:dyDescent="0.35">
      <c r="B11" s="18" t="s">
        <v>283</v>
      </c>
      <c r="C11" s="17">
        <v>0.15763762967542899</v>
      </c>
      <c r="D11" s="17">
        <v>0.17104958919325799</v>
      </c>
      <c r="E11" s="17">
        <v>0.144238882236852</v>
      </c>
      <c r="F11" s="17"/>
      <c r="G11" s="17">
        <v>0.14238046947243499</v>
      </c>
      <c r="H11" s="17">
        <v>0.15514905748670399</v>
      </c>
      <c r="I11" s="17">
        <v>0.14243357674795001</v>
      </c>
      <c r="J11" s="17">
        <v>0.232539170367565</v>
      </c>
      <c r="K11" s="17"/>
      <c r="L11" s="17">
        <v>0.18359719550431899</v>
      </c>
      <c r="M11" s="17">
        <v>0.12832590017333101</v>
      </c>
      <c r="N11" s="17">
        <v>0.13070113393416599</v>
      </c>
      <c r="O11" s="17">
        <v>0.18442016403342601</v>
      </c>
      <c r="P11" s="17"/>
      <c r="Q11" s="17">
        <v>0.135584399338809</v>
      </c>
      <c r="R11" s="17">
        <v>0.13590862115305699</v>
      </c>
      <c r="S11" s="17">
        <v>0.16459176405849299</v>
      </c>
      <c r="T11" s="17">
        <v>0.170976090183065</v>
      </c>
      <c r="U11" s="17">
        <v>0.15666703291832901</v>
      </c>
      <c r="V11" s="17">
        <v>0.1535089472817</v>
      </c>
      <c r="W11" s="17">
        <v>0.21567211973626699</v>
      </c>
      <c r="X11" s="17">
        <v>0.19342210398663301</v>
      </c>
      <c r="Y11" s="17">
        <v>0.14415969154814701</v>
      </c>
      <c r="Z11" s="17"/>
      <c r="AA11" s="17">
        <v>0.18488687385406799</v>
      </c>
      <c r="AB11" s="17">
        <v>0.121931631350447</v>
      </c>
      <c r="AC11" s="17">
        <v>0.15669973412996499</v>
      </c>
      <c r="AD11" s="17">
        <v>0.14659846266224399</v>
      </c>
      <c r="AE11" s="17">
        <v>0.147306022946602</v>
      </c>
      <c r="AF11" s="17"/>
      <c r="AG11" s="17">
        <v>0.13872264930210501</v>
      </c>
      <c r="AH11" s="17">
        <v>0.178314070337493</v>
      </c>
      <c r="AI11" s="17"/>
      <c r="AJ11" s="17">
        <v>0.17227865857272101</v>
      </c>
      <c r="AK11" s="17">
        <v>0.170384756912867</v>
      </c>
      <c r="AL11" s="17">
        <v>0.13722660082823701</v>
      </c>
      <c r="AM11" s="17">
        <v>0.149726733930624</v>
      </c>
      <c r="AN11" s="17"/>
      <c r="AO11" s="17">
        <v>0.15533151641447601</v>
      </c>
      <c r="AP11" s="17">
        <v>0.14990268664538101</v>
      </c>
      <c r="AQ11" s="17">
        <v>0.16127640046553099</v>
      </c>
      <c r="AR11" s="17"/>
      <c r="AS11" s="17">
        <v>0.19668992315320999</v>
      </c>
      <c r="AT11" s="17">
        <v>9.2604993838270699E-2</v>
      </c>
      <c r="AU11" s="17">
        <v>0.17213066651049</v>
      </c>
      <c r="AV11" s="17">
        <v>0.15634874407001301</v>
      </c>
      <c r="AW11" s="17">
        <v>0.189619359691032</v>
      </c>
      <c r="AX11" s="17"/>
      <c r="AY11" s="17">
        <v>0.20104547233039999</v>
      </c>
      <c r="AZ11" s="17">
        <v>0.113293385645458</v>
      </c>
      <c r="BA11" s="17">
        <v>0.17971643665259199</v>
      </c>
    </row>
    <row r="12" spans="2:53" x14ac:dyDescent="0.35">
      <c r="B12" s="18" t="s">
        <v>284</v>
      </c>
      <c r="C12" s="17">
        <v>9.2356542941971098E-2</v>
      </c>
      <c r="D12" s="17">
        <v>0.10864977123932799</v>
      </c>
      <c r="E12" s="17">
        <v>7.6079365052702796E-2</v>
      </c>
      <c r="F12" s="17"/>
      <c r="G12" s="17">
        <v>9.6148636146774394E-2</v>
      </c>
      <c r="H12" s="17">
        <v>8.2075443942468407E-2</v>
      </c>
      <c r="I12" s="17">
        <v>9.64077501603057E-2</v>
      </c>
      <c r="J12" s="17">
        <v>0.118481242273801</v>
      </c>
      <c r="K12" s="17"/>
      <c r="L12" s="17">
        <v>0.115748601678069</v>
      </c>
      <c r="M12" s="17">
        <v>0.106105225354239</v>
      </c>
      <c r="N12" s="17">
        <v>8.0077989950157594E-2</v>
      </c>
      <c r="O12" s="17">
        <v>6.3969042602790696E-2</v>
      </c>
      <c r="P12" s="17"/>
      <c r="Q12" s="17">
        <v>0.11331822083302399</v>
      </c>
      <c r="R12" s="17">
        <v>0.12077784495842001</v>
      </c>
      <c r="S12" s="17">
        <v>9.6832112559508604E-2</v>
      </c>
      <c r="T12" s="17">
        <v>7.7593095379511506E-2</v>
      </c>
      <c r="U12" s="17">
        <v>6.2533886784894799E-2</v>
      </c>
      <c r="V12" s="17">
        <v>8.3682984530617302E-2</v>
      </c>
      <c r="W12" s="17">
        <v>6.7284867649482896E-2</v>
      </c>
      <c r="X12" s="17">
        <v>5.36035327593858E-2</v>
      </c>
      <c r="Y12" s="17">
        <v>0.10015812743727499</v>
      </c>
      <c r="Z12" s="17"/>
      <c r="AA12" s="17">
        <v>5.8082774215579898E-2</v>
      </c>
      <c r="AB12" s="17">
        <v>9.1364560456139707E-2</v>
      </c>
      <c r="AC12" s="17">
        <v>0.14203788893883301</v>
      </c>
      <c r="AD12" s="17">
        <v>7.8208926131711404E-2</v>
      </c>
      <c r="AE12" s="17">
        <v>0</v>
      </c>
      <c r="AF12" s="17"/>
      <c r="AG12" s="17">
        <v>9.1565877250706904E-2</v>
      </c>
      <c r="AH12" s="17">
        <v>9.3220839490330804E-2</v>
      </c>
      <c r="AI12" s="17"/>
      <c r="AJ12" s="17">
        <v>0.102815969313666</v>
      </c>
      <c r="AK12" s="17">
        <v>9.6113464905022303E-2</v>
      </c>
      <c r="AL12" s="17">
        <v>8.3728103683634994E-2</v>
      </c>
      <c r="AM12" s="17">
        <v>8.6958970567411406E-2</v>
      </c>
      <c r="AN12" s="17"/>
      <c r="AO12" s="17">
        <v>9.3587772226769797E-2</v>
      </c>
      <c r="AP12" s="17">
        <v>7.3915399076473098E-2</v>
      </c>
      <c r="AQ12" s="17">
        <v>0.101292875738376</v>
      </c>
      <c r="AR12" s="17"/>
      <c r="AS12" s="17">
        <v>0.10444176440617201</v>
      </c>
      <c r="AT12" s="17">
        <v>9.2309886291859294E-2</v>
      </c>
      <c r="AU12" s="17">
        <v>6.5482352836752897E-2</v>
      </c>
      <c r="AV12" s="17">
        <v>0.19059147828470299</v>
      </c>
      <c r="AW12" s="17">
        <v>9.6127464363758797E-2</v>
      </c>
      <c r="AX12" s="17"/>
      <c r="AY12" s="17">
        <v>0.130852646498822</v>
      </c>
      <c r="AZ12" s="17">
        <v>8.7244158577042902E-2</v>
      </c>
      <c r="BA12" s="17">
        <v>7.3709595548874296E-2</v>
      </c>
    </row>
    <row r="13" spans="2:53" x14ac:dyDescent="0.35">
      <c r="B13" s="18" t="s">
        <v>285</v>
      </c>
      <c r="C13" s="17">
        <v>1.5698924777600001E-2</v>
      </c>
      <c r="D13" s="17">
        <v>1.21532994977191E-2</v>
      </c>
      <c r="E13" s="17">
        <v>1.9241057273139399E-2</v>
      </c>
      <c r="F13" s="17"/>
      <c r="G13" s="17">
        <v>1.52537545968142E-2</v>
      </c>
      <c r="H13" s="17">
        <v>9.8589326263098208E-3</v>
      </c>
      <c r="I13" s="17">
        <v>1.31047123718611E-2</v>
      </c>
      <c r="J13" s="17">
        <v>4.86906967792681E-2</v>
      </c>
      <c r="K13" s="17"/>
      <c r="L13" s="17">
        <v>1.66430289999886E-2</v>
      </c>
      <c r="M13" s="17">
        <v>1.3270809887471501E-2</v>
      </c>
      <c r="N13" s="17">
        <v>1.8925220757287701E-2</v>
      </c>
      <c r="O13" s="17">
        <v>1.44281869401392E-2</v>
      </c>
      <c r="P13" s="17"/>
      <c r="Q13" s="17">
        <v>3.7149632051609698E-2</v>
      </c>
      <c r="R13" s="17">
        <v>5.5880601676377099E-3</v>
      </c>
      <c r="S13" s="17">
        <v>3.2339783945830099E-2</v>
      </c>
      <c r="T13" s="17">
        <v>0</v>
      </c>
      <c r="U13" s="17">
        <v>1.15750234946158E-2</v>
      </c>
      <c r="V13" s="17">
        <v>1.5468197171087101E-2</v>
      </c>
      <c r="W13" s="17">
        <v>9.5679449732236303E-3</v>
      </c>
      <c r="X13" s="17">
        <v>1.6538161560480401E-2</v>
      </c>
      <c r="Y13" s="17">
        <v>7.6866131169480304E-3</v>
      </c>
      <c r="Z13" s="17"/>
      <c r="AA13" s="17">
        <v>1.60147256996769E-2</v>
      </c>
      <c r="AB13" s="17">
        <v>4.5991857835280901E-3</v>
      </c>
      <c r="AC13" s="17">
        <v>1.7381151032544499E-2</v>
      </c>
      <c r="AD13" s="17">
        <v>3.8759727445969297E-2</v>
      </c>
      <c r="AE13" s="17">
        <v>5.9750328851735E-2</v>
      </c>
      <c r="AF13" s="17"/>
      <c r="AG13" s="17">
        <v>1.6559415281248002E-2</v>
      </c>
      <c r="AH13" s="17">
        <v>1.47583009710832E-2</v>
      </c>
      <c r="AI13" s="17"/>
      <c r="AJ13" s="17">
        <v>8.1024809926893201E-3</v>
      </c>
      <c r="AK13" s="17">
        <v>7.9194215838046794E-3</v>
      </c>
      <c r="AL13" s="17">
        <v>1.16895809051399E-2</v>
      </c>
      <c r="AM13" s="17">
        <v>3.4158390906665101E-2</v>
      </c>
      <c r="AN13" s="17"/>
      <c r="AO13" s="17">
        <v>8.4679969327618003E-3</v>
      </c>
      <c r="AP13" s="17">
        <v>9.8829131473622493E-3</v>
      </c>
      <c r="AQ13" s="17">
        <v>2.2001853668829299E-2</v>
      </c>
      <c r="AR13" s="17"/>
      <c r="AS13" s="17">
        <v>2.0472195604038099E-2</v>
      </c>
      <c r="AT13" s="17">
        <v>1.95534126564578E-2</v>
      </c>
      <c r="AU13" s="17">
        <v>1.4737765729151101E-2</v>
      </c>
      <c r="AV13" s="17">
        <v>0</v>
      </c>
      <c r="AW13" s="17">
        <v>7.4291413164884598E-3</v>
      </c>
      <c r="AX13" s="17"/>
      <c r="AY13" s="17">
        <v>1.7965721123689E-2</v>
      </c>
      <c r="AZ13" s="17">
        <v>1.5064563283733399E-2</v>
      </c>
      <c r="BA13" s="17">
        <v>9.8505631225865708E-3</v>
      </c>
    </row>
    <row r="14" spans="2:53" x14ac:dyDescent="0.35">
      <c r="B14" s="18" t="s">
        <v>92</v>
      </c>
      <c r="C14" s="17">
        <v>1.01224333040835E-2</v>
      </c>
      <c r="D14" s="17">
        <v>5.3551298893497398E-3</v>
      </c>
      <c r="E14" s="17">
        <v>1.48850404631772E-2</v>
      </c>
      <c r="F14" s="17"/>
      <c r="G14" s="17">
        <v>7.3071188657721602E-3</v>
      </c>
      <c r="H14" s="17">
        <v>1.4761487854057899E-2</v>
      </c>
      <c r="I14" s="17">
        <v>8.1599314025127302E-3</v>
      </c>
      <c r="J14" s="17">
        <v>0</v>
      </c>
      <c r="K14" s="17"/>
      <c r="L14" s="17">
        <v>6.5960449811055203E-3</v>
      </c>
      <c r="M14" s="17">
        <v>3.6252216535604801E-3</v>
      </c>
      <c r="N14" s="17">
        <v>2.5601589461003799E-2</v>
      </c>
      <c r="O14" s="17">
        <v>7.1068651245700699E-3</v>
      </c>
      <c r="P14" s="17"/>
      <c r="Q14" s="17">
        <v>7.11145988082304E-3</v>
      </c>
      <c r="R14" s="17">
        <v>1.1705798135136799E-2</v>
      </c>
      <c r="S14" s="17">
        <v>0</v>
      </c>
      <c r="T14" s="17">
        <v>0</v>
      </c>
      <c r="U14" s="17">
        <v>0</v>
      </c>
      <c r="V14" s="17">
        <v>1.5720102688676602E-2</v>
      </c>
      <c r="W14" s="17">
        <v>3.7499873563475297E-2</v>
      </c>
      <c r="X14" s="17">
        <v>0</v>
      </c>
      <c r="Y14" s="17">
        <v>1.3923519080870399E-2</v>
      </c>
      <c r="Z14" s="17"/>
      <c r="AA14" s="17">
        <v>1.0307447230177199E-2</v>
      </c>
      <c r="AB14" s="17">
        <v>8.0699074784990193E-3</v>
      </c>
      <c r="AC14" s="17">
        <v>1.470779631334E-2</v>
      </c>
      <c r="AD14" s="17">
        <v>7.6908504506085704E-3</v>
      </c>
      <c r="AE14" s="17">
        <v>0</v>
      </c>
      <c r="AF14" s="17"/>
      <c r="AG14" s="17">
        <v>5.7142562517713104E-3</v>
      </c>
      <c r="AH14" s="17">
        <v>1.49411224832985E-2</v>
      </c>
      <c r="AI14" s="17"/>
      <c r="AJ14" s="17">
        <v>1.2957370027989801E-2</v>
      </c>
      <c r="AK14" s="17">
        <v>6.4226638685713801E-3</v>
      </c>
      <c r="AL14" s="17">
        <v>7.8743168582965806E-3</v>
      </c>
      <c r="AM14" s="17">
        <v>1.35247720539848E-2</v>
      </c>
      <c r="AN14" s="17"/>
      <c r="AO14" s="17">
        <v>1.19372818386657E-2</v>
      </c>
      <c r="AP14" s="17">
        <v>0</v>
      </c>
      <c r="AQ14" s="17">
        <v>1.37996169504242E-2</v>
      </c>
      <c r="AR14" s="17"/>
      <c r="AS14" s="17">
        <v>8.3496304957335708E-3</v>
      </c>
      <c r="AT14" s="17">
        <v>7.54375968542308E-3</v>
      </c>
      <c r="AU14" s="17">
        <v>1.2931895931602501E-2</v>
      </c>
      <c r="AV14" s="17">
        <v>0</v>
      </c>
      <c r="AW14" s="17">
        <v>5.4437875799911101E-3</v>
      </c>
      <c r="AX14" s="17"/>
      <c r="AY14" s="17">
        <v>9.5114811291782692E-3</v>
      </c>
      <c r="AZ14" s="17">
        <v>7.2952423665907798E-3</v>
      </c>
      <c r="BA14" s="17">
        <v>9.9517603792758907E-3</v>
      </c>
    </row>
    <row r="15" spans="2:53" x14ac:dyDescent="0.35">
      <c r="B15" s="18" t="s">
        <v>286</v>
      </c>
      <c r="C15" s="20">
        <v>0.72418446930091596</v>
      </c>
      <c r="D15" s="20">
        <v>0.70279221018034499</v>
      </c>
      <c r="E15" s="20">
        <v>0.74555565497412901</v>
      </c>
      <c r="F15" s="20"/>
      <c r="G15" s="20">
        <v>0.73891002091820401</v>
      </c>
      <c r="H15" s="20">
        <v>0.73815507809045999</v>
      </c>
      <c r="I15" s="20">
        <v>0.73989402931737103</v>
      </c>
      <c r="J15" s="20">
        <v>0.60028889057936496</v>
      </c>
      <c r="K15" s="20"/>
      <c r="L15" s="20">
        <v>0.677415128836518</v>
      </c>
      <c r="M15" s="20">
        <v>0.74867284293139902</v>
      </c>
      <c r="N15" s="20">
        <v>0.74469406589738496</v>
      </c>
      <c r="O15" s="20">
        <v>0.73007574129907404</v>
      </c>
      <c r="P15" s="20"/>
      <c r="Q15" s="20">
        <v>0.70683628789573405</v>
      </c>
      <c r="R15" s="20">
        <v>0.72601967558574798</v>
      </c>
      <c r="S15" s="20">
        <v>0.70623633943616804</v>
      </c>
      <c r="T15" s="20">
        <v>0.75143081443742399</v>
      </c>
      <c r="U15" s="20">
        <v>0.76922405680216099</v>
      </c>
      <c r="V15" s="20">
        <v>0.73161976832791897</v>
      </c>
      <c r="W15" s="20">
        <v>0.66997519407755202</v>
      </c>
      <c r="X15" s="20">
        <v>0.73643620169350099</v>
      </c>
      <c r="Y15" s="20">
        <v>0.73407204881676003</v>
      </c>
      <c r="Z15" s="20"/>
      <c r="AA15" s="20">
        <v>0.730708179000498</v>
      </c>
      <c r="AB15" s="20">
        <v>0.77403471493138598</v>
      </c>
      <c r="AC15" s="20">
        <v>0.669173429585317</v>
      </c>
      <c r="AD15" s="20">
        <v>0.72874203330946696</v>
      </c>
      <c r="AE15" s="20">
        <v>0.79294364820166297</v>
      </c>
      <c r="AF15" s="20"/>
      <c r="AG15" s="20">
        <v>0.74743780191416898</v>
      </c>
      <c r="AH15" s="20">
        <v>0.69876566671779505</v>
      </c>
      <c r="AI15" s="20"/>
      <c r="AJ15" s="20">
        <v>0.70384552109293397</v>
      </c>
      <c r="AK15" s="20">
        <v>0.71915969272973501</v>
      </c>
      <c r="AL15" s="20">
        <v>0.75948139772469203</v>
      </c>
      <c r="AM15" s="20">
        <v>0.71563113254131405</v>
      </c>
      <c r="AN15" s="20"/>
      <c r="AO15" s="20">
        <v>0.73067543258732703</v>
      </c>
      <c r="AP15" s="20">
        <v>0.76629900113078298</v>
      </c>
      <c r="AQ15" s="20">
        <v>0.70162925317684</v>
      </c>
      <c r="AR15" s="20"/>
      <c r="AS15" s="20">
        <v>0.67004648634084596</v>
      </c>
      <c r="AT15" s="20">
        <v>0.78798794752798895</v>
      </c>
      <c r="AU15" s="20">
        <v>0.73471731899200299</v>
      </c>
      <c r="AV15" s="20">
        <v>0.653059777645284</v>
      </c>
      <c r="AW15" s="20">
        <v>0.70138024704873003</v>
      </c>
      <c r="AX15" s="20"/>
      <c r="AY15" s="20">
        <v>0.64062467891791197</v>
      </c>
      <c r="AZ15" s="20">
        <v>0.77710265012717505</v>
      </c>
      <c r="BA15" s="20">
        <v>0.72677164429667096</v>
      </c>
    </row>
    <row r="16" spans="2:53" x14ac:dyDescent="0.35">
      <c r="B16" s="18" t="s">
        <v>287</v>
      </c>
      <c r="C16" s="20">
        <v>0.108055467719571</v>
      </c>
      <c r="D16" s="20">
        <v>0.12080307073704701</v>
      </c>
      <c r="E16" s="20">
        <v>9.5320422325842299E-2</v>
      </c>
      <c r="F16" s="20"/>
      <c r="G16" s="20">
        <v>0.111402390743589</v>
      </c>
      <c r="H16" s="20">
        <v>9.1934376568778203E-2</v>
      </c>
      <c r="I16" s="20">
        <v>0.109512462532167</v>
      </c>
      <c r="J16" s="20">
        <v>0.16717193905306901</v>
      </c>
      <c r="K16" s="20"/>
      <c r="L16" s="20">
        <v>0.13239163067805801</v>
      </c>
      <c r="M16" s="20">
        <v>0.11937603524171</v>
      </c>
      <c r="N16" s="20">
        <v>9.9003210707445194E-2</v>
      </c>
      <c r="O16" s="20">
        <v>7.8397229542929797E-2</v>
      </c>
      <c r="P16" s="20"/>
      <c r="Q16" s="20">
        <v>0.15046785288463399</v>
      </c>
      <c r="R16" s="20">
        <v>0.126365905126058</v>
      </c>
      <c r="S16" s="20">
        <v>0.129171896505339</v>
      </c>
      <c r="T16" s="20">
        <v>7.7593095379511506E-2</v>
      </c>
      <c r="U16" s="20">
        <v>7.4108910279510595E-2</v>
      </c>
      <c r="V16" s="20">
        <v>9.9151181701704297E-2</v>
      </c>
      <c r="W16" s="20">
        <v>7.6852812622706504E-2</v>
      </c>
      <c r="X16" s="20">
        <v>7.0141694319866194E-2</v>
      </c>
      <c r="Y16" s="20">
        <v>0.107844740554223</v>
      </c>
      <c r="Z16" s="20"/>
      <c r="AA16" s="20">
        <v>7.4097499915256895E-2</v>
      </c>
      <c r="AB16" s="20">
        <v>9.5963746239667802E-2</v>
      </c>
      <c r="AC16" s="20">
        <v>0.15941903997137799</v>
      </c>
      <c r="AD16" s="20">
        <v>0.11696865357768101</v>
      </c>
      <c r="AE16" s="20">
        <v>5.9750328851735E-2</v>
      </c>
      <c r="AF16" s="20"/>
      <c r="AG16" s="20">
        <v>0.10812529253195501</v>
      </c>
      <c r="AH16" s="20">
        <v>0.10797914046141401</v>
      </c>
      <c r="AI16" s="20"/>
      <c r="AJ16" s="20">
        <v>0.110918450306355</v>
      </c>
      <c r="AK16" s="20">
        <v>0.104032886488827</v>
      </c>
      <c r="AL16" s="20">
        <v>9.5417684588775004E-2</v>
      </c>
      <c r="AM16" s="20">
        <v>0.12111736147407701</v>
      </c>
      <c r="AN16" s="20"/>
      <c r="AO16" s="20">
        <v>0.102055769159532</v>
      </c>
      <c r="AP16" s="20">
        <v>8.3798312223835394E-2</v>
      </c>
      <c r="AQ16" s="20">
        <v>0.123294729407205</v>
      </c>
      <c r="AR16" s="20"/>
      <c r="AS16" s="20">
        <v>0.12491396001021</v>
      </c>
      <c r="AT16" s="20">
        <v>0.11186329894831699</v>
      </c>
      <c r="AU16" s="20">
        <v>8.0220118565903997E-2</v>
      </c>
      <c r="AV16" s="20">
        <v>0.19059147828470299</v>
      </c>
      <c r="AW16" s="20">
        <v>0.10355660568024699</v>
      </c>
      <c r="AX16" s="20"/>
      <c r="AY16" s="20">
        <v>0.14881836762251099</v>
      </c>
      <c r="AZ16" s="20">
        <v>0.102308721860776</v>
      </c>
      <c r="BA16" s="20">
        <v>8.3560158671460799E-2</v>
      </c>
    </row>
    <row r="17" spans="2:53" x14ac:dyDescent="0.35">
      <c r="B17" s="18" t="s">
        <v>95</v>
      </c>
      <c r="C17" s="21">
        <v>0.61612900158134498</v>
      </c>
      <c r="D17" s="21">
        <v>0.581989139443299</v>
      </c>
      <c r="E17" s="21">
        <v>0.65023523264828698</v>
      </c>
      <c r="F17" s="21"/>
      <c r="G17" s="21">
        <v>0.62750763017461597</v>
      </c>
      <c r="H17" s="21">
        <v>0.64622070152168198</v>
      </c>
      <c r="I17" s="21">
        <v>0.63038156678520396</v>
      </c>
      <c r="J17" s="21">
        <v>0.43311695152629598</v>
      </c>
      <c r="K17" s="21"/>
      <c r="L17" s="21">
        <v>0.54502349815845996</v>
      </c>
      <c r="M17" s="21">
        <v>0.62929680768968899</v>
      </c>
      <c r="N17" s="21">
        <v>0.64569085518993996</v>
      </c>
      <c r="O17" s="21">
        <v>0.651678511756144</v>
      </c>
      <c r="P17" s="21"/>
      <c r="Q17" s="21">
        <v>0.556368435011101</v>
      </c>
      <c r="R17" s="21">
        <v>0.59965377045969004</v>
      </c>
      <c r="S17" s="21">
        <v>0.57706444293082904</v>
      </c>
      <c r="T17" s="21">
        <v>0.67383771905791201</v>
      </c>
      <c r="U17" s="21">
        <v>0.69511514652265005</v>
      </c>
      <c r="V17" s="21">
        <v>0.63246858662621497</v>
      </c>
      <c r="W17" s="21">
        <v>0.59312238145484497</v>
      </c>
      <c r="X17" s="21">
        <v>0.66629450737363505</v>
      </c>
      <c r="Y17" s="21">
        <v>0.62622730826253703</v>
      </c>
      <c r="Z17" s="21"/>
      <c r="AA17" s="21">
        <v>0.65661067908524096</v>
      </c>
      <c r="AB17" s="21">
        <v>0.67807096869171801</v>
      </c>
      <c r="AC17" s="21">
        <v>0.50975438961393904</v>
      </c>
      <c r="AD17" s="21">
        <v>0.61177337973178603</v>
      </c>
      <c r="AE17" s="21">
        <v>0.73319331934992804</v>
      </c>
      <c r="AF17" s="21"/>
      <c r="AG17" s="21">
        <v>0.63931250938221396</v>
      </c>
      <c r="AH17" s="21">
        <v>0.59078652625638095</v>
      </c>
      <c r="AI17" s="21"/>
      <c r="AJ17" s="21">
        <v>0.59292707078657902</v>
      </c>
      <c r="AK17" s="21">
        <v>0.61512680624090799</v>
      </c>
      <c r="AL17" s="21">
        <v>0.66406371313591706</v>
      </c>
      <c r="AM17" s="21">
        <v>0.59451377106723802</v>
      </c>
      <c r="AN17" s="21"/>
      <c r="AO17" s="21">
        <v>0.62861966342779496</v>
      </c>
      <c r="AP17" s="21">
        <v>0.68250068890694804</v>
      </c>
      <c r="AQ17" s="21">
        <v>0.57833452376963501</v>
      </c>
      <c r="AR17" s="21"/>
      <c r="AS17" s="21">
        <v>0.54513252633063602</v>
      </c>
      <c r="AT17" s="21">
        <v>0.67612464857967203</v>
      </c>
      <c r="AU17" s="21">
        <v>0.65449720042609905</v>
      </c>
      <c r="AV17" s="21">
        <v>0.46246829936058098</v>
      </c>
      <c r="AW17" s="21">
        <v>0.59782364136848298</v>
      </c>
      <c r="AX17" s="21"/>
      <c r="AY17" s="21">
        <v>0.49180631129540098</v>
      </c>
      <c r="AZ17" s="21">
        <v>0.67479392826639895</v>
      </c>
      <c r="BA17" s="21">
        <v>0.64321148562521002</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281</v>
      </c>
      <c r="C9" s="17">
        <v>7.5347721851693403E-2</v>
      </c>
      <c r="D9" s="17">
        <v>7.1952392953577998E-2</v>
      </c>
      <c r="E9" s="17">
        <v>7.8739706021961495E-2</v>
      </c>
      <c r="F9" s="17"/>
      <c r="G9" s="17">
        <v>7.4950652262825102E-2</v>
      </c>
      <c r="H9" s="17">
        <v>7.6485849852551802E-2</v>
      </c>
      <c r="I9" s="17">
        <v>6.3268287046019098E-2</v>
      </c>
      <c r="J9" s="17">
        <v>0.108580611077704</v>
      </c>
      <c r="K9" s="17"/>
      <c r="L9" s="17">
        <v>9.8370027084320397E-2</v>
      </c>
      <c r="M9" s="17">
        <v>7.8951051382866205E-2</v>
      </c>
      <c r="N9" s="17">
        <v>6.5753523333031999E-2</v>
      </c>
      <c r="O9" s="17">
        <v>5.1480455071865099E-2</v>
      </c>
      <c r="P9" s="17"/>
      <c r="Q9" s="17">
        <v>0.13618941763008999</v>
      </c>
      <c r="R9" s="17">
        <v>6.5144530272536499E-2</v>
      </c>
      <c r="S9" s="17">
        <v>5.1739311325680298E-2</v>
      </c>
      <c r="T9" s="17">
        <v>6.4671601451288696E-2</v>
      </c>
      <c r="U9" s="17">
        <v>4.86857510670115E-2</v>
      </c>
      <c r="V9" s="17">
        <v>0.10580468940203</v>
      </c>
      <c r="W9" s="17">
        <v>2.9447723178240501E-2</v>
      </c>
      <c r="X9" s="17">
        <v>1.6648509267462398E-2</v>
      </c>
      <c r="Y9" s="17">
        <v>8.1503471122244806E-2</v>
      </c>
      <c r="Z9" s="17"/>
      <c r="AA9" s="17">
        <v>6.5668541295454103E-2</v>
      </c>
      <c r="AB9" s="17">
        <v>6.2002321633393698E-2</v>
      </c>
      <c r="AC9" s="17">
        <v>7.7954622894317996E-2</v>
      </c>
      <c r="AD9" s="17">
        <v>0.13761697630262101</v>
      </c>
      <c r="AE9" s="17">
        <v>0.18993332770274299</v>
      </c>
      <c r="AF9" s="17"/>
      <c r="AG9" s="17">
        <v>6.7072932670172294E-2</v>
      </c>
      <c r="AH9" s="17">
        <v>8.43931019750635E-2</v>
      </c>
      <c r="AI9" s="17"/>
      <c r="AJ9" s="17">
        <v>5.8041897938387599E-2</v>
      </c>
      <c r="AK9" s="17">
        <v>6.3809163385704401E-2</v>
      </c>
      <c r="AL9" s="17">
        <v>6.36808133930893E-2</v>
      </c>
      <c r="AM9" s="17">
        <v>0.113195575222699</v>
      </c>
      <c r="AN9" s="17"/>
      <c r="AO9" s="17">
        <v>8.6617489571202702E-2</v>
      </c>
      <c r="AP9" s="17">
        <v>5.3720043764040201E-2</v>
      </c>
      <c r="AQ9" s="17">
        <v>7.8851121012468994E-2</v>
      </c>
      <c r="AR9" s="17"/>
      <c r="AS9" s="17">
        <v>7.7264588730195594E-2</v>
      </c>
      <c r="AT9" s="17">
        <v>7.1383940367751003E-2</v>
      </c>
      <c r="AU9" s="17">
        <v>0.11528189154396699</v>
      </c>
      <c r="AV9" s="17">
        <v>0.18619758202397099</v>
      </c>
      <c r="AW9" s="17">
        <v>5.9725939082902198E-2</v>
      </c>
      <c r="AX9" s="17"/>
      <c r="AY9" s="17">
        <v>0.10031798449249001</v>
      </c>
      <c r="AZ9" s="17">
        <v>6.2883071899771895E-2</v>
      </c>
      <c r="BA9" s="17">
        <v>7.4226761940455493E-2</v>
      </c>
    </row>
    <row r="10" spans="2:53" x14ac:dyDescent="0.35">
      <c r="B10" s="18" t="s">
        <v>282</v>
      </c>
      <c r="C10" s="17">
        <v>0.25660260573204502</v>
      </c>
      <c r="D10" s="17">
        <v>0.28058358307838299</v>
      </c>
      <c r="E10" s="17">
        <v>0.23264525197126801</v>
      </c>
      <c r="F10" s="17"/>
      <c r="G10" s="17">
        <v>0.21879018908926701</v>
      </c>
      <c r="H10" s="17">
        <v>0.229522721009008</v>
      </c>
      <c r="I10" s="17">
        <v>0.28818350889928401</v>
      </c>
      <c r="J10" s="17">
        <v>0.314425007187072</v>
      </c>
      <c r="K10" s="17"/>
      <c r="L10" s="17">
        <v>0.258385065258597</v>
      </c>
      <c r="M10" s="17">
        <v>0.26795131845356501</v>
      </c>
      <c r="N10" s="17">
        <v>0.27612465147600601</v>
      </c>
      <c r="O10" s="17">
        <v>0.226721898381229</v>
      </c>
      <c r="P10" s="17"/>
      <c r="Q10" s="17">
        <v>0.28783435405616098</v>
      </c>
      <c r="R10" s="17">
        <v>0.225480887151571</v>
      </c>
      <c r="S10" s="17">
        <v>0.28080086584650199</v>
      </c>
      <c r="T10" s="17">
        <v>0.204927298673139</v>
      </c>
      <c r="U10" s="17">
        <v>0.268296197951362</v>
      </c>
      <c r="V10" s="17">
        <v>0.27809034211642503</v>
      </c>
      <c r="W10" s="17">
        <v>0.216047170108144</v>
      </c>
      <c r="X10" s="17">
        <v>0.33152689331466301</v>
      </c>
      <c r="Y10" s="17">
        <v>0.25360335447223098</v>
      </c>
      <c r="Z10" s="17"/>
      <c r="AA10" s="17">
        <v>0.22311519623158399</v>
      </c>
      <c r="AB10" s="17">
        <v>0.24900600087170499</v>
      </c>
      <c r="AC10" s="17">
        <v>0.26087328159120998</v>
      </c>
      <c r="AD10" s="17">
        <v>0.34923384127095702</v>
      </c>
      <c r="AE10" s="17">
        <v>0.122722429519284</v>
      </c>
      <c r="AF10" s="17"/>
      <c r="AG10" s="17">
        <v>0.25016636464390501</v>
      </c>
      <c r="AH10" s="17">
        <v>0.26363822270436399</v>
      </c>
      <c r="AI10" s="17"/>
      <c r="AJ10" s="17">
        <v>0.26947338333896398</v>
      </c>
      <c r="AK10" s="17">
        <v>0.231027723146084</v>
      </c>
      <c r="AL10" s="17">
        <v>0.25423096748322099</v>
      </c>
      <c r="AM10" s="17">
        <v>0.27420486205809103</v>
      </c>
      <c r="AN10" s="17"/>
      <c r="AO10" s="17">
        <v>0.24820171326768001</v>
      </c>
      <c r="AP10" s="17">
        <v>0.23947337617352199</v>
      </c>
      <c r="AQ10" s="17">
        <v>0.26864256847274798</v>
      </c>
      <c r="AR10" s="17"/>
      <c r="AS10" s="17">
        <v>0.34823131221188097</v>
      </c>
      <c r="AT10" s="17">
        <v>0.212976009207202</v>
      </c>
      <c r="AU10" s="17">
        <v>0.23200945587503</v>
      </c>
      <c r="AV10" s="17">
        <v>0.28298528613007801</v>
      </c>
      <c r="AW10" s="17">
        <v>0.21552851667150899</v>
      </c>
      <c r="AX10" s="17"/>
      <c r="AY10" s="17">
        <v>0.34785811386418403</v>
      </c>
      <c r="AZ10" s="17">
        <v>0.25362406005538302</v>
      </c>
      <c r="BA10" s="17">
        <v>0.20953217481674599</v>
      </c>
    </row>
    <row r="11" spans="2:53" x14ac:dyDescent="0.35">
      <c r="B11" s="18" t="s">
        <v>283</v>
      </c>
      <c r="C11" s="17">
        <v>0.231416746771819</v>
      </c>
      <c r="D11" s="17">
        <v>0.26378376275604398</v>
      </c>
      <c r="E11" s="17">
        <v>0.19908161543351199</v>
      </c>
      <c r="F11" s="17"/>
      <c r="G11" s="17">
        <v>0.22411333486052301</v>
      </c>
      <c r="H11" s="17">
        <v>0.23575379301017599</v>
      </c>
      <c r="I11" s="17">
        <v>0.211917216412981</v>
      </c>
      <c r="J11" s="17">
        <v>0.28213535256939498</v>
      </c>
      <c r="K11" s="17"/>
      <c r="L11" s="17">
        <v>0.22712123886317601</v>
      </c>
      <c r="M11" s="17">
        <v>0.23124100111635701</v>
      </c>
      <c r="N11" s="17">
        <v>0.23605804601076499</v>
      </c>
      <c r="O11" s="17">
        <v>0.23307999445164601</v>
      </c>
      <c r="P11" s="17"/>
      <c r="Q11" s="17">
        <v>0.21351751901591601</v>
      </c>
      <c r="R11" s="17">
        <v>0.26929024298427601</v>
      </c>
      <c r="S11" s="17">
        <v>0.14649769540249899</v>
      </c>
      <c r="T11" s="17">
        <v>0.27180532611242297</v>
      </c>
      <c r="U11" s="17">
        <v>0.26178794985738701</v>
      </c>
      <c r="V11" s="17">
        <v>0.24228272535608</v>
      </c>
      <c r="W11" s="17">
        <v>0.23398931340878101</v>
      </c>
      <c r="X11" s="17">
        <v>0.218400933271963</v>
      </c>
      <c r="Y11" s="17">
        <v>0.211787106941699</v>
      </c>
      <c r="Z11" s="17"/>
      <c r="AA11" s="17">
        <v>0.25709276781267199</v>
      </c>
      <c r="AB11" s="17">
        <v>0.27435612739985399</v>
      </c>
      <c r="AC11" s="17">
        <v>0.19378937735793</v>
      </c>
      <c r="AD11" s="17">
        <v>0.164091376092001</v>
      </c>
      <c r="AE11" s="17">
        <v>0.27748597749444098</v>
      </c>
      <c r="AF11" s="17"/>
      <c r="AG11" s="17">
        <v>0.22723146783673601</v>
      </c>
      <c r="AH11" s="17">
        <v>0.235991780414331</v>
      </c>
      <c r="AI11" s="17"/>
      <c r="AJ11" s="17">
        <v>0.24312595418983499</v>
      </c>
      <c r="AK11" s="17">
        <v>0.26585356441805402</v>
      </c>
      <c r="AL11" s="17">
        <v>0.246566488800357</v>
      </c>
      <c r="AM11" s="17">
        <v>0.171361215706854</v>
      </c>
      <c r="AN11" s="17"/>
      <c r="AO11" s="17">
        <v>0.222886065279887</v>
      </c>
      <c r="AP11" s="17">
        <v>0.27274224713282602</v>
      </c>
      <c r="AQ11" s="17">
        <v>0.219781794855479</v>
      </c>
      <c r="AR11" s="17"/>
      <c r="AS11" s="17">
        <v>0.21949840609395599</v>
      </c>
      <c r="AT11" s="17">
        <v>0.225103005780555</v>
      </c>
      <c r="AU11" s="17">
        <v>0.18309316731873701</v>
      </c>
      <c r="AV11" s="17">
        <v>7.3810101927957505E-2</v>
      </c>
      <c r="AW11" s="17">
        <v>0.24843122819671301</v>
      </c>
      <c r="AX11" s="17"/>
      <c r="AY11" s="17">
        <v>0.21844886293678101</v>
      </c>
      <c r="AZ11" s="17">
        <v>0.21670232789525101</v>
      </c>
      <c r="BA11" s="17">
        <v>0.302120375893069</v>
      </c>
    </row>
    <row r="12" spans="2:53" x14ac:dyDescent="0.35">
      <c r="B12" s="18" t="s">
        <v>284</v>
      </c>
      <c r="C12" s="17">
        <v>0.25458217133505401</v>
      </c>
      <c r="D12" s="17">
        <v>0.24043410673600499</v>
      </c>
      <c r="E12" s="17">
        <v>0.26871629872004499</v>
      </c>
      <c r="F12" s="17"/>
      <c r="G12" s="17">
        <v>0.27172445060725098</v>
      </c>
      <c r="H12" s="17">
        <v>0.27103006854994499</v>
      </c>
      <c r="I12" s="17">
        <v>0.25264097381572997</v>
      </c>
      <c r="J12" s="17">
        <v>0.17245597122734399</v>
      </c>
      <c r="K12" s="17"/>
      <c r="L12" s="17">
        <v>0.25951622996417401</v>
      </c>
      <c r="M12" s="17">
        <v>0.248301854776003</v>
      </c>
      <c r="N12" s="17">
        <v>0.249663263241344</v>
      </c>
      <c r="O12" s="17">
        <v>0.26113188504482299</v>
      </c>
      <c r="P12" s="17"/>
      <c r="Q12" s="17">
        <v>0.26105024707090602</v>
      </c>
      <c r="R12" s="17">
        <v>0.31420986778976601</v>
      </c>
      <c r="S12" s="17">
        <v>0.21759165635543501</v>
      </c>
      <c r="T12" s="17">
        <v>0.223259102092774</v>
      </c>
      <c r="U12" s="17">
        <v>0.27467081001757498</v>
      </c>
      <c r="V12" s="17">
        <v>0.18897028105979399</v>
      </c>
      <c r="W12" s="17">
        <v>0.26964096344201799</v>
      </c>
      <c r="X12" s="17">
        <v>0.24114046024058999</v>
      </c>
      <c r="Y12" s="17">
        <v>0.26503135193508598</v>
      </c>
      <c r="Z12" s="17"/>
      <c r="AA12" s="17">
        <v>0.27916516582137602</v>
      </c>
      <c r="AB12" s="17">
        <v>0.23052619779973901</v>
      </c>
      <c r="AC12" s="17">
        <v>0.27930541257228297</v>
      </c>
      <c r="AD12" s="17">
        <v>0.19358377197026599</v>
      </c>
      <c r="AE12" s="17">
        <v>0.32978201900208898</v>
      </c>
      <c r="AF12" s="17"/>
      <c r="AG12" s="17">
        <v>0.248176346471116</v>
      </c>
      <c r="AH12" s="17">
        <v>0.26158453956788502</v>
      </c>
      <c r="AI12" s="17"/>
      <c r="AJ12" s="17">
        <v>0.25099124917668703</v>
      </c>
      <c r="AK12" s="17">
        <v>0.25267708847852499</v>
      </c>
      <c r="AL12" s="17">
        <v>0.25291480475525602</v>
      </c>
      <c r="AM12" s="17">
        <v>0.26124487775300598</v>
      </c>
      <c r="AN12" s="17"/>
      <c r="AO12" s="17">
        <v>0.24067581298374399</v>
      </c>
      <c r="AP12" s="17">
        <v>0.228741375068095</v>
      </c>
      <c r="AQ12" s="17">
        <v>0.26892893536560097</v>
      </c>
      <c r="AR12" s="17"/>
      <c r="AS12" s="17">
        <v>0.209169323112572</v>
      </c>
      <c r="AT12" s="17">
        <v>0.28611782303404698</v>
      </c>
      <c r="AU12" s="17">
        <v>0.256213382954048</v>
      </c>
      <c r="AV12" s="17">
        <v>0.30722317337729699</v>
      </c>
      <c r="AW12" s="17">
        <v>0.27844401476207198</v>
      </c>
      <c r="AX12" s="17"/>
      <c r="AY12" s="17">
        <v>0.19792487753836999</v>
      </c>
      <c r="AZ12" s="17">
        <v>0.27668850960938401</v>
      </c>
      <c r="BA12" s="17">
        <v>0.263096952463995</v>
      </c>
    </row>
    <row r="13" spans="2:53" x14ac:dyDescent="0.35">
      <c r="B13" s="18" t="s">
        <v>285</v>
      </c>
      <c r="C13" s="17">
        <v>0.159853371144344</v>
      </c>
      <c r="D13" s="17">
        <v>0.12396339334264</v>
      </c>
      <c r="E13" s="17">
        <v>0.19570799384149401</v>
      </c>
      <c r="F13" s="17"/>
      <c r="G13" s="17">
        <v>0.159182100061381</v>
      </c>
      <c r="H13" s="17">
        <v>0.161668758462755</v>
      </c>
      <c r="I13" s="17">
        <v>0.17248390855998599</v>
      </c>
      <c r="J13" s="17">
        <v>0.11376151451594101</v>
      </c>
      <c r="K13" s="17"/>
      <c r="L13" s="17">
        <v>0.141222857441163</v>
      </c>
      <c r="M13" s="17">
        <v>0.15108895179131199</v>
      </c>
      <c r="N13" s="17">
        <v>0.14496700780999799</v>
      </c>
      <c r="O13" s="17">
        <v>0.20282873528973699</v>
      </c>
      <c r="P13" s="17"/>
      <c r="Q13" s="17">
        <v>7.2355199649006094E-2</v>
      </c>
      <c r="R13" s="17">
        <v>0.11432612437543201</v>
      </c>
      <c r="S13" s="17">
        <v>0.25991649279557899</v>
      </c>
      <c r="T13" s="17">
        <v>0.21474743490877801</v>
      </c>
      <c r="U13" s="17">
        <v>0.135319827257736</v>
      </c>
      <c r="V13" s="17">
        <v>0.16913185937699399</v>
      </c>
      <c r="W13" s="17">
        <v>0.232006742087247</v>
      </c>
      <c r="X13" s="17">
        <v>0.13722240920550599</v>
      </c>
      <c r="Y13" s="17">
        <v>0.173946406786846</v>
      </c>
      <c r="Z13" s="17"/>
      <c r="AA13" s="17">
        <v>0.16652215977627599</v>
      </c>
      <c r="AB13" s="17">
        <v>0.151878718875161</v>
      </c>
      <c r="AC13" s="17">
        <v>0.16399066987060401</v>
      </c>
      <c r="AD13" s="17">
        <v>0.13858897435898401</v>
      </c>
      <c r="AE13" s="17">
        <v>8.0076246281442207E-2</v>
      </c>
      <c r="AF13" s="17"/>
      <c r="AG13" s="17">
        <v>0.17781276649803099</v>
      </c>
      <c r="AH13" s="17">
        <v>0.14022150449537199</v>
      </c>
      <c r="AI13" s="17"/>
      <c r="AJ13" s="17">
        <v>0.140914287010316</v>
      </c>
      <c r="AK13" s="17">
        <v>0.16122231032607201</v>
      </c>
      <c r="AL13" s="17">
        <v>0.16195566797593</v>
      </c>
      <c r="AM13" s="17">
        <v>0.173221966534503</v>
      </c>
      <c r="AN13" s="17"/>
      <c r="AO13" s="17">
        <v>0.17612087884795799</v>
      </c>
      <c r="AP13" s="17">
        <v>0.178105591288828</v>
      </c>
      <c r="AQ13" s="17">
        <v>0.14501391244943801</v>
      </c>
      <c r="AR13" s="17"/>
      <c r="AS13" s="17">
        <v>0.12753467439021199</v>
      </c>
      <c r="AT13" s="17">
        <v>0.183895985540141</v>
      </c>
      <c r="AU13" s="17">
        <v>0.19479484435449901</v>
      </c>
      <c r="AV13" s="17">
        <v>0.14978385654069701</v>
      </c>
      <c r="AW13" s="17">
        <v>0.18485524958726299</v>
      </c>
      <c r="AX13" s="17"/>
      <c r="AY13" s="17">
        <v>0.110205292465385</v>
      </c>
      <c r="AZ13" s="17">
        <v>0.17474705060142201</v>
      </c>
      <c r="BA13" s="17">
        <v>0.12648508789502799</v>
      </c>
    </row>
    <row r="14" spans="2:53" x14ac:dyDescent="0.35">
      <c r="B14" s="18" t="s">
        <v>92</v>
      </c>
      <c r="C14" s="17">
        <v>2.21973831650445E-2</v>
      </c>
      <c r="D14" s="17">
        <v>1.9282761133349601E-2</v>
      </c>
      <c r="E14" s="17">
        <v>2.5109134011718302E-2</v>
      </c>
      <c r="F14" s="17"/>
      <c r="G14" s="17">
        <v>5.1239273118752302E-2</v>
      </c>
      <c r="H14" s="17">
        <v>2.5538809115564599E-2</v>
      </c>
      <c r="I14" s="17">
        <v>1.15061052659994E-2</v>
      </c>
      <c r="J14" s="17">
        <v>8.6415434225452607E-3</v>
      </c>
      <c r="K14" s="17"/>
      <c r="L14" s="17">
        <v>1.5384581388569201E-2</v>
      </c>
      <c r="M14" s="17">
        <v>2.24658224798963E-2</v>
      </c>
      <c r="N14" s="17">
        <v>2.74335081288542E-2</v>
      </c>
      <c r="O14" s="17">
        <v>2.4757031760699499E-2</v>
      </c>
      <c r="P14" s="17"/>
      <c r="Q14" s="17">
        <v>2.9053262577920999E-2</v>
      </c>
      <c r="R14" s="17">
        <v>1.1548347426418901E-2</v>
      </c>
      <c r="S14" s="17">
        <v>4.3453978274303501E-2</v>
      </c>
      <c r="T14" s="17">
        <v>2.0589236761596401E-2</v>
      </c>
      <c r="U14" s="17">
        <v>1.1239463848928001E-2</v>
      </c>
      <c r="V14" s="17">
        <v>1.5720102688676602E-2</v>
      </c>
      <c r="W14" s="17">
        <v>1.8868087775569899E-2</v>
      </c>
      <c r="X14" s="17">
        <v>5.5060794699815598E-2</v>
      </c>
      <c r="Y14" s="17">
        <v>1.41283087418936E-2</v>
      </c>
      <c r="Z14" s="17"/>
      <c r="AA14" s="17">
        <v>8.4361690626386498E-3</v>
      </c>
      <c r="AB14" s="17">
        <v>3.22306334201483E-2</v>
      </c>
      <c r="AC14" s="17">
        <v>2.40866357136547E-2</v>
      </c>
      <c r="AD14" s="17">
        <v>1.68850600051706E-2</v>
      </c>
      <c r="AE14" s="17">
        <v>0</v>
      </c>
      <c r="AF14" s="17"/>
      <c r="AG14" s="17">
        <v>2.95401218800397E-2</v>
      </c>
      <c r="AH14" s="17">
        <v>1.4170850842983701E-2</v>
      </c>
      <c r="AI14" s="17"/>
      <c r="AJ14" s="17">
        <v>3.7453228345810899E-2</v>
      </c>
      <c r="AK14" s="17">
        <v>2.5410150245559902E-2</v>
      </c>
      <c r="AL14" s="17">
        <v>2.06512575921475E-2</v>
      </c>
      <c r="AM14" s="17">
        <v>6.7715027248471497E-3</v>
      </c>
      <c r="AN14" s="17"/>
      <c r="AO14" s="17">
        <v>2.5498040049528499E-2</v>
      </c>
      <c r="AP14" s="17">
        <v>2.72173665726878E-2</v>
      </c>
      <c r="AQ14" s="17">
        <v>1.8781667844265E-2</v>
      </c>
      <c r="AR14" s="17"/>
      <c r="AS14" s="17">
        <v>1.83016954611828E-2</v>
      </c>
      <c r="AT14" s="17">
        <v>2.0523236070304599E-2</v>
      </c>
      <c r="AU14" s="17">
        <v>1.8607257953719598E-2</v>
      </c>
      <c r="AV14" s="17">
        <v>0</v>
      </c>
      <c r="AW14" s="17">
        <v>1.30150516995408E-2</v>
      </c>
      <c r="AX14" s="17"/>
      <c r="AY14" s="17">
        <v>2.5244868702790899E-2</v>
      </c>
      <c r="AZ14" s="17">
        <v>1.5354979938787899E-2</v>
      </c>
      <c r="BA14" s="17">
        <v>2.4538646990706899E-2</v>
      </c>
    </row>
    <row r="15" spans="2:53" x14ac:dyDescent="0.35">
      <c r="B15" s="18" t="s">
        <v>286</v>
      </c>
      <c r="C15" s="20">
        <v>0.33195032758373799</v>
      </c>
      <c r="D15" s="20">
        <v>0.35253597603196102</v>
      </c>
      <c r="E15" s="20">
        <v>0.31138495799323002</v>
      </c>
      <c r="F15" s="20"/>
      <c r="G15" s="20">
        <v>0.293740841352092</v>
      </c>
      <c r="H15" s="20">
        <v>0.30600857086156003</v>
      </c>
      <c r="I15" s="20">
        <v>0.35145179594530401</v>
      </c>
      <c r="J15" s="20">
        <v>0.42300561826477501</v>
      </c>
      <c r="K15" s="20"/>
      <c r="L15" s="20">
        <v>0.35675509234291802</v>
      </c>
      <c r="M15" s="20">
        <v>0.34690236983643202</v>
      </c>
      <c r="N15" s="20">
        <v>0.34187817480903798</v>
      </c>
      <c r="O15" s="20">
        <v>0.27820235345309402</v>
      </c>
      <c r="P15" s="20"/>
      <c r="Q15" s="20">
        <v>0.42402377168625099</v>
      </c>
      <c r="R15" s="20">
        <v>0.29062541742410702</v>
      </c>
      <c r="S15" s="20">
        <v>0.33254017717218298</v>
      </c>
      <c r="T15" s="20">
        <v>0.269598900124428</v>
      </c>
      <c r="U15" s="20">
        <v>0.31698194901837301</v>
      </c>
      <c r="V15" s="20">
        <v>0.383895031518455</v>
      </c>
      <c r="W15" s="20">
        <v>0.24549489328638499</v>
      </c>
      <c r="X15" s="20">
        <v>0.34817540258212498</v>
      </c>
      <c r="Y15" s="20">
        <v>0.33510682559447502</v>
      </c>
      <c r="Z15" s="20"/>
      <c r="AA15" s="20">
        <v>0.28878373752703801</v>
      </c>
      <c r="AB15" s="20">
        <v>0.31100832250509802</v>
      </c>
      <c r="AC15" s="20">
        <v>0.33882790448552802</v>
      </c>
      <c r="AD15" s="20">
        <v>0.48685081757357801</v>
      </c>
      <c r="AE15" s="20">
        <v>0.31265575722202699</v>
      </c>
      <c r="AF15" s="20"/>
      <c r="AG15" s="20">
        <v>0.31723929731407802</v>
      </c>
      <c r="AH15" s="20">
        <v>0.34803132467942799</v>
      </c>
      <c r="AI15" s="20"/>
      <c r="AJ15" s="20">
        <v>0.32751528127735102</v>
      </c>
      <c r="AK15" s="20">
        <v>0.29483688653178902</v>
      </c>
      <c r="AL15" s="20">
        <v>0.31791178087631</v>
      </c>
      <c r="AM15" s="20">
        <v>0.38740043728078899</v>
      </c>
      <c r="AN15" s="20"/>
      <c r="AO15" s="20">
        <v>0.334819202838883</v>
      </c>
      <c r="AP15" s="20">
        <v>0.29319341993756198</v>
      </c>
      <c r="AQ15" s="20">
        <v>0.34749368948521703</v>
      </c>
      <c r="AR15" s="20"/>
      <c r="AS15" s="20">
        <v>0.42549590094207701</v>
      </c>
      <c r="AT15" s="20">
        <v>0.28435994957495297</v>
      </c>
      <c r="AU15" s="20">
        <v>0.34729134741899698</v>
      </c>
      <c r="AV15" s="20">
        <v>0.46918286815404903</v>
      </c>
      <c r="AW15" s="20">
        <v>0.27525445575441199</v>
      </c>
      <c r="AX15" s="20"/>
      <c r="AY15" s="20">
        <v>0.44817609835667399</v>
      </c>
      <c r="AZ15" s="20">
        <v>0.31650713195515501</v>
      </c>
      <c r="BA15" s="20">
        <v>0.28375893675720198</v>
      </c>
    </row>
    <row r="16" spans="2:53" x14ac:dyDescent="0.35">
      <c r="B16" s="18" t="s">
        <v>287</v>
      </c>
      <c r="C16" s="20">
        <v>0.41443554247939901</v>
      </c>
      <c r="D16" s="20">
        <v>0.36439750007864502</v>
      </c>
      <c r="E16" s="20">
        <v>0.46442429256154</v>
      </c>
      <c r="F16" s="20"/>
      <c r="G16" s="20">
        <v>0.43090655066863298</v>
      </c>
      <c r="H16" s="20">
        <v>0.43269882701269902</v>
      </c>
      <c r="I16" s="20">
        <v>0.425124882375716</v>
      </c>
      <c r="J16" s="20">
        <v>0.28621748574328398</v>
      </c>
      <c r="K16" s="20"/>
      <c r="L16" s="20">
        <v>0.40073908740533698</v>
      </c>
      <c r="M16" s="20">
        <v>0.39939080656731502</v>
      </c>
      <c r="N16" s="20">
        <v>0.39463027105134202</v>
      </c>
      <c r="O16" s="20">
        <v>0.46396062033455998</v>
      </c>
      <c r="P16" s="20"/>
      <c r="Q16" s="20">
        <v>0.33340544671991201</v>
      </c>
      <c r="R16" s="20">
        <v>0.428535992165198</v>
      </c>
      <c r="S16" s="20">
        <v>0.47750814915101503</v>
      </c>
      <c r="T16" s="20">
        <v>0.43800653700155201</v>
      </c>
      <c r="U16" s="20">
        <v>0.40999063727531099</v>
      </c>
      <c r="V16" s="20">
        <v>0.35810214043678801</v>
      </c>
      <c r="W16" s="20">
        <v>0.50164770552926496</v>
      </c>
      <c r="X16" s="20">
        <v>0.37836286944609598</v>
      </c>
      <c r="Y16" s="20">
        <v>0.43897775872193201</v>
      </c>
      <c r="Z16" s="20"/>
      <c r="AA16" s="20">
        <v>0.44568732559765201</v>
      </c>
      <c r="AB16" s="20">
        <v>0.38240491667490001</v>
      </c>
      <c r="AC16" s="20">
        <v>0.44329608244288699</v>
      </c>
      <c r="AD16" s="20">
        <v>0.33217274632924998</v>
      </c>
      <c r="AE16" s="20">
        <v>0.40985826528353098</v>
      </c>
      <c r="AF16" s="20"/>
      <c r="AG16" s="20">
        <v>0.42598911296914699</v>
      </c>
      <c r="AH16" s="20">
        <v>0.40180604406325698</v>
      </c>
      <c r="AI16" s="20"/>
      <c r="AJ16" s="20">
        <v>0.39190553618700302</v>
      </c>
      <c r="AK16" s="20">
        <v>0.41389939880459697</v>
      </c>
      <c r="AL16" s="20">
        <v>0.41487047273118599</v>
      </c>
      <c r="AM16" s="20">
        <v>0.43446684428750998</v>
      </c>
      <c r="AN16" s="20"/>
      <c r="AO16" s="20">
        <v>0.41679669183170198</v>
      </c>
      <c r="AP16" s="20">
        <v>0.40684696635692302</v>
      </c>
      <c r="AQ16" s="20">
        <v>0.41394284781503898</v>
      </c>
      <c r="AR16" s="20"/>
      <c r="AS16" s="20">
        <v>0.33670399750278501</v>
      </c>
      <c r="AT16" s="20">
        <v>0.47001380857418801</v>
      </c>
      <c r="AU16" s="20">
        <v>0.45100822730854701</v>
      </c>
      <c r="AV16" s="20">
        <v>0.45700702991799302</v>
      </c>
      <c r="AW16" s="20">
        <v>0.46329926434933499</v>
      </c>
      <c r="AX16" s="20"/>
      <c r="AY16" s="20">
        <v>0.30813017000375398</v>
      </c>
      <c r="AZ16" s="20">
        <v>0.451435560210806</v>
      </c>
      <c r="BA16" s="20">
        <v>0.389582040359023</v>
      </c>
    </row>
    <row r="17" spans="2:53" x14ac:dyDescent="0.35">
      <c r="B17" s="18" t="s">
        <v>95</v>
      </c>
      <c r="C17" s="21">
        <v>-8.2485214895660394E-2</v>
      </c>
      <c r="D17" s="21">
        <v>-1.1861524046683501E-2</v>
      </c>
      <c r="E17" s="21">
        <v>-0.15303933456831001</v>
      </c>
      <c r="F17" s="21"/>
      <c r="G17" s="21">
        <v>-0.13716570931654101</v>
      </c>
      <c r="H17" s="21">
        <v>-0.12669025615113899</v>
      </c>
      <c r="I17" s="21">
        <v>-7.3673086430412399E-2</v>
      </c>
      <c r="J17" s="21">
        <v>0.136788132521491</v>
      </c>
      <c r="K17" s="21"/>
      <c r="L17" s="21">
        <v>-4.3983995062419297E-2</v>
      </c>
      <c r="M17" s="21">
        <v>-5.2488436730882902E-2</v>
      </c>
      <c r="N17" s="21">
        <v>-5.2752096242303301E-2</v>
      </c>
      <c r="O17" s="21">
        <v>-0.18575826688146599</v>
      </c>
      <c r="P17" s="21"/>
      <c r="Q17" s="21">
        <v>9.06183249663393E-2</v>
      </c>
      <c r="R17" s="21">
        <v>-0.137910574741091</v>
      </c>
      <c r="S17" s="21">
        <v>-0.14496797197883199</v>
      </c>
      <c r="T17" s="21">
        <v>-0.16840763687712401</v>
      </c>
      <c r="U17" s="21">
        <v>-9.3008688256938102E-2</v>
      </c>
      <c r="V17" s="21">
        <v>2.57928910816673E-2</v>
      </c>
      <c r="W17" s="21">
        <v>-0.25615281224288</v>
      </c>
      <c r="X17" s="21">
        <v>-3.0187466863971599E-2</v>
      </c>
      <c r="Y17" s="21">
        <v>-0.103870933127457</v>
      </c>
      <c r="Z17" s="21"/>
      <c r="AA17" s="21">
        <v>-0.156903588070614</v>
      </c>
      <c r="AB17" s="21">
        <v>-7.13965941698015E-2</v>
      </c>
      <c r="AC17" s="21">
        <v>-0.10446817795735901</v>
      </c>
      <c r="AD17" s="21">
        <v>0.154678071244329</v>
      </c>
      <c r="AE17" s="21">
        <v>-9.72025080615041E-2</v>
      </c>
      <c r="AF17" s="21"/>
      <c r="AG17" s="21">
        <v>-0.108749815655069</v>
      </c>
      <c r="AH17" s="21">
        <v>-5.3774719383829203E-2</v>
      </c>
      <c r="AI17" s="21"/>
      <c r="AJ17" s="21">
        <v>-6.4390254909651695E-2</v>
      </c>
      <c r="AK17" s="21">
        <v>-0.11906251227280799</v>
      </c>
      <c r="AL17" s="21">
        <v>-9.6958691854875295E-2</v>
      </c>
      <c r="AM17" s="21">
        <v>-4.70664070067204E-2</v>
      </c>
      <c r="AN17" s="21"/>
      <c r="AO17" s="21">
        <v>-8.1977488992819605E-2</v>
      </c>
      <c r="AP17" s="21">
        <v>-0.113653546419361</v>
      </c>
      <c r="AQ17" s="21">
        <v>-6.6449158329821498E-2</v>
      </c>
      <c r="AR17" s="21"/>
      <c r="AS17" s="21">
        <v>8.8791903439292302E-2</v>
      </c>
      <c r="AT17" s="21">
        <v>-0.18565385899923501</v>
      </c>
      <c r="AU17" s="21">
        <v>-0.103716879889549</v>
      </c>
      <c r="AV17" s="21">
        <v>1.21758382360556E-2</v>
      </c>
      <c r="AW17" s="21">
        <v>-0.18804480859492301</v>
      </c>
      <c r="AX17" s="21"/>
      <c r="AY17" s="21">
        <v>0.14004592835292001</v>
      </c>
      <c r="AZ17" s="21">
        <v>-0.13492842825565099</v>
      </c>
      <c r="BA17" s="21">
        <v>-0.105823103601821</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281</v>
      </c>
      <c r="C9" s="17">
        <v>0.31882744996021201</v>
      </c>
      <c r="D9" s="17">
        <v>0.24808363321656701</v>
      </c>
      <c r="E9" s="17">
        <v>0.38950157719188799</v>
      </c>
      <c r="F9" s="17"/>
      <c r="G9" s="17">
        <v>0.397442428193237</v>
      </c>
      <c r="H9" s="17">
        <v>0.325944228957463</v>
      </c>
      <c r="I9" s="17">
        <v>0.29513399288525899</v>
      </c>
      <c r="J9" s="17">
        <v>0.273888187880024</v>
      </c>
      <c r="K9" s="17"/>
      <c r="L9" s="17">
        <v>0.25315502934400402</v>
      </c>
      <c r="M9" s="17">
        <v>0.29856753025577698</v>
      </c>
      <c r="N9" s="17">
        <v>0.36055384718933597</v>
      </c>
      <c r="O9" s="17">
        <v>0.37538006095654097</v>
      </c>
      <c r="P9" s="17"/>
      <c r="Q9" s="17">
        <v>0.26367767237492701</v>
      </c>
      <c r="R9" s="17">
        <v>0.249981681318488</v>
      </c>
      <c r="S9" s="17">
        <v>0.40422710459730898</v>
      </c>
      <c r="T9" s="17">
        <v>0.39282046503213802</v>
      </c>
      <c r="U9" s="17">
        <v>0.34877459123680898</v>
      </c>
      <c r="V9" s="17">
        <v>0.35454329538371399</v>
      </c>
      <c r="W9" s="17">
        <v>0.30138028352749102</v>
      </c>
      <c r="X9" s="17">
        <v>0.35631186294695799</v>
      </c>
      <c r="Y9" s="17">
        <v>0.29707171698200902</v>
      </c>
      <c r="Z9" s="17"/>
      <c r="AA9" s="17">
        <v>0.36734962073496402</v>
      </c>
      <c r="AB9" s="17">
        <v>0.33921363133628202</v>
      </c>
      <c r="AC9" s="17">
        <v>0.26417573862031002</v>
      </c>
      <c r="AD9" s="17">
        <v>0.23590906719617499</v>
      </c>
      <c r="AE9" s="17">
        <v>0.454708962617423</v>
      </c>
      <c r="AF9" s="17"/>
      <c r="AG9" s="17">
        <v>0.33228780411091402</v>
      </c>
      <c r="AH9" s="17">
        <v>0.30411359837832702</v>
      </c>
      <c r="AI9" s="17"/>
      <c r="AJ9" s="17">
        <v>0.32118797605383698</v>
      </c>
      <c r="AK9" s="17">
        <v>0.33165286510000203</v>
      </c>
      <c r="AL9" s="17">
        <v>0.29400712757410902</v>
      </c>
      <c r="AM9" s="17">
        <v>0.32562613659898099</v>
      </c>
      <c r="AN9" s="17"/>
      <c r="AO9" s="17">
        <v>0.34686258315112101</v>
      </c>
      <c r="AP9" s="17">
        <v>0.33330919597173098</v>
      </c>
      <c r="AQ9" s="17">
        <v>0.29639538059964898</v>
      </c>
      <c r="AR9" s="17"/>
      <c r="AS9" s="17">
        <v>0.28330134691251302</v>
      </c>
      <c r="AT9" s="17">
        <v>0.338618940310908</v>
      </c>
      <c r="AU9" s="17">
        <v>0.32959207727831002</v>
      </c>
      <c r="AV9" s="17">
        <v>0.22145420543379901</v>
      </c>
      <c r="AW9" s="17">
        <v>0.35665059405708199</v>
      </c>
      <c r="AX9" s="17"/>
      <c r="AY9" s="17">
        <v>0.28290855556321198</v>
      </c>
      <c r="AZ9" s="17">
        <v>0.346914067059158</v>
      </c>
      <c r="BA9" s="17">
        <v>0.24715177362681701</v>
      </c>
    </row>
    <row r="10" spans="2:53" x14ac:dyDescent="0.35">
      <c r="B10" s="18" t="s">
        <v>282</v>
      </c>
      <c r="C10" s="17">
        <v>0.36978920766228801</v>
      </c>
      <c r="D10" s="17">
        <v>0.38253689247492001</v>
      </c>
      <c r="E10" s="17">
        <v>0.35705408055398002</v>
      </c>
      <c r="F10" s="17"/>
      <c r="G10" s="17">
        <v>0.36128812329120702</v>
      </c>
      <c r="H10" s="17">
        <v>0.36031371055860201</v>
      </c>
      <c r="I10" s="17">
        <v>0.37849752629269801</v>
      </c>
      <c r="J10" s="17">
        <v>0.39195787595834303</v>
      </c>
      <c r="K10" s="17"/>
      <c r="L10" s="17">
        <v>0.379876415767681</v>
      </c>
      <c r="M10" s="17">
        <v>0.39599460186512198</v>
      </c>
      <c r="N10" s="17">
        <v>0.334308734059032</v>
      </c>
      <c r="O10" s="17">
        <v>0.36434338653903198</v>
      </c>
      <c r="P10" s="17"/>
      <c r="Q10" s="17">
        <v>0.38405990189415401</v>
      </c>
      <c r="R10" s="17">
        <v>0.38812958215835502</v>
      </c>
      <c r="S10" s="17">
        <v>0.28102498271146198</v>
      </c>
      <c r="T10" s="17">
        <v>0.35525098365954499</v>
      </c>
      <c r="U10" s="17">
        <v>0.41187740770796899</v>
      </c>
      <c r="V10" s="17">
        <v>0.30177999776689302</v>
      </c>
      <c r="W10" s="17">
        <v>0.404179900396268</v>
      </c>
      <c r="X10" s="17">
        <v>0.38287831922156401</v>
      </c>
      <c r="Y10" s="17">
        <v>0.40614852219464498</v>
      </c>
      <c r="Z10" s="17"/>
      <c r="AA10" s="17">
        <v>0.38559450477177598</v>
      </c>
      <c r="AB10" s="17">
        <v>0.37106715967758203</v>
      </c>
      <c r="AC10" s="17">
        <v>0.35108815596869802</v>
      </c>
      <c r="AD10" s="17">
        <v>0.39003317267482901</v>
      </c>
      <c r="AE10" s="17">
        <v>0.35245423222557198</v>
      </c>
      <c r="AF10" s="17"/>
      <c r="AG10" s="17">
        <v>0.35904536160082801</v>
      </c>
      <c r="AH10" s="17">
        <v>0.38153357594539899</v>
      </c>
      <c r="AI10" s="17"/>
      <c r="AJ10" s="17">
        <v>0.35892021970900201</v>
      </c>
      <c r="AK10" s="17">
        <v>0.36870249779490299</v>
      </c>
      <c r="AL10" s="17">
        <v>0.374435539798602</v>
      </c>
      <c r="AM10" s="17">
        <v>0.376330189230134</v>
      </c>
      <c r="AN10" s="17"/>
      <c r="AO10" s="17">
        <v>0.38914694506075898</v>
      </c>
      <c r="AP10" s="17">
        <v>0.41242194340044602</v>
      </c>
      <c r="AQ10" s="17">
        <v>0.34432206357040601</v>
      </c>
      <c r="AR10" s="17"/>
      <c r="AS10" s="17">
        <v>0.305792090914625</v>
      </c>
      <c r="AT10" s="17">
        <v>0.41492059094768102</v>
      </c>
      <c r="AU10" s="17">
        <v>0.427498249593524</v>
      </c>
      <c r="AV10" s="17">
        <v>0.42915145958932499</v>
      </c>
      <c r="AW10" s="17">
        <v>0.36980170736481</v>
      </c>
      <c r="AX10" s="17"/>
      <c r="AY10" s="17">
        <v>0.24117471831371401</v>
      </c>
      <c r="AZ10" s="17">
        <v>0.40732692519681402</v>
      </c>
      <c r="BA10" s="17">
        <v>0.4320509967308</v>
      </c>
    </row>
    <row r="11" spans="2:53" x14ac:dyDescent="0.35">
      <c r="B11" s="18" t="s">
        <v>283</v>
      </c>
      <c r="C11" s="17">
        <v>0.166209586513027</v>
      </c>
      <c r="D11" s="17">
        <v>0.17923118294643001</v>
      </c>
      <c r="E11" s="17">
        <v>0.15320081761342499</v>
      </c>
      <c r="F11" s="17"/>
      <c r="G11" s="17">
        <v>0.162369362609808</v>
      </c>
      <c r="H11" s="17">
        <v>0.17843365060135899</v>
      </c>
      <c r="I11" s="17">
        <v>0.16779730702335099</v>
      </c>
      <c r="J11" s="17">
        <v>0.114486299334808</v>
      </c>
      <c r="K11" s="17"/>
      <c r="L11" s="17">
        <v>0.172501287574092</v>
      </c>
      <c r="M11" s="17">
        <v>0.16969442416200101</v>
      </c>
      <c r="N11" s="17">
        <v>0.16447115365427301</v>
      </c>
      <c r="O11" s="17">
        <v>0.157984977473898</v>
      </c>
      <c r="P11" s="17"/>
      <c r="Q11" s="17">
        <v>0.17305790993687201</v>
      </c>
      <c r="R11" s="17">
        <v>0.18969222650666601</v>
      </c>
      <c r="S11" s="17">
        <v>0.165363771671585</v>
      </c>
      <c r="T11" s="17">
        <v>0.14132272353598099</v>
      </c>
      <c r="U11" s="17">
        <v>0.14257246873292501</v>
      </c>
      <c r="V11" s="17">
        <v>0.15419271848174801</v>
      </c>
      <c r="W11" s="17">
        <v>0.19630177208754801</v>
      </c>
      <c r="X11" s="17">
        <v>0.17202509020517801</v>
      </c>
      <c r="Y11" s="17">
        <v>0.15224527415649799</v>
      </c>
      <c r="Z11" s="17"/>
      <c r="AA11" s="17">
        <v>0.13948580481051701</v>
      </c>
      <c r="AB11" s="17">
        <v>0.188020755296364</v>
      </c>
      <c r="AC11" s="17">
        <v>0.185998598852923</v>
      </c>
      <c r="AD11" s="17">
        <v>0.17461608818676699</v>
      </c>
      <c r="AE11" s="17">
        <v>0.19283680515700399</v>
      </c>
      <c r="AF11" s="17"/>
      <c r="AG11" s="17">
        <v>0.15821169733333301</v>
      </c>
      <c r="AH11" s="17">
        <v>0.17495228028176599</v>
      </c>
      <c r="AI11" s="17"/>
      <c r="AJ11" s="17">
        <v>0.16053333135617301</v>
      </c>
      <c r="AK11" s="17">
        <v>0.17087544676989899</v>
      </c>
      <c r="AL11" s="17">
        <v>0.19981218906285</v>
      </c>
      <c r="AM11" s="17">
        <v>0.13609467023692301</v>
      </c>
      <c r="AN11" s="17"/>
      <c r="AO11" s="17">
        <v>0.13774515465064199</v>
      </c>
      <c r="AP11" s="17">
        <v>0.16221281935971099</v>
      </c>
      <c r="AQ11" s="17">
        <v>0.18109748218465199</v>
      </c>
      <c r="AR11" s="17"/>
      <c r="AS11" s="17">
        <v>0.199836923649303</v>
      </c>
      <c r="AT11" s="17">
        <v>0.13625897403703299</v>
      </c>
      <c r="AU11" s="17">
        <v>0.13006974048502701</v>
      </c>
      <c r="AV11" s="17">
        <v>0.15880285669217301</v>
      </c>
      <c r="AW11" s="17">
        <v>0.149048436145088</v>
      </c>
      <c r="AX11" s="17"/>
      <c r="AY11" s="17">
        <v>0.226837715439628</v>
      </c>
      <c r="AZ11" s="17">
        <v>0.12887626350505699</v>
      </c>
      <c r="BA11" s="17">
        <v>0.18895229809240599</v>
      </c>
    </row>
    <row r="12" spans="2:53" x14ac:dyDescent="0.35">
      <c r="B12" s="18" t="s">
        <v>284</v>
      </c>
      <c r="C12" s="17">
        <v>9.63295611163697E-2</v>
      </c>
      <c r="D12" s="17">
        <v>0.13071750030278401</v>
      </c>
      <c r="E12" s="17">
        <v>6.1975497380981397E-2</v>
      </c>
      <c r="F12" s="17"/>
      <c r="G12" s="17">
        <v>4.1781752398953001E-2</v>
      </c>
      <c r="H12" s="17">
        <v>9.4996430637176596E-2</v>
      </c>
      <c r="I12" s="17">
        <v>9.7086054821613199E-2</v>
      </c>
      <c r="J12" s="17">
        <v>0.16117988265133401</v>
      </c>
      <c r="K12" s="17"/>
      <c r="L12" s="17">
        <v>0.144276031508837</v>
      </c>
      <c r="M12" s="17">
        <v>9.2385365548234705E-2</v>
      </c>
      <c r="N12" s="17">
        <v>7.2066878270173496E-2</v>
      </c>
      <c r="O12" s="17">
        <v>7.0385815632483098E-2</v>
      </c>
      <c r="P12" s="17"/>
      <c r="Q12" s="17">
        <v>0.11180205077746699</v>
      </c>
      <c r="R12" s="17">
        <v>0.127256545148552</v>
      </c>
      <c r="S12" s="17">
        <v>0.11708285667373899</v>
      </c>
      <c r="T12" s="17">
        <v>6.6778763910979894E-2</v>
      </c>
      <c r="U12" s="17">
        <v>4.7497689599452303E-2</v>
      </c>
      <c r="V12" s="17">
        <v>0.10741504843371601</v>
      </c>
      <c r="W12" s="17">
        <v>6.0260900540107201E-2</v>
      </c>
      <c r="X12" s="17">
        <v>8.8784727626300797E-2</v>
      </c>
      <c r="Y12" s="17">
        <v>0.100713347878628</v>
      </c>
      <c r="Z12" s="17"/>
      <c r="AA12" s="17">
        <v>7.6578191505686802E-2</v>
      </c>
      <c r="AB12" s="17">
        <v>5.4692119832424002E-2</v>
      </c>
      <c r="AC12" s="17">
        <v>0.13725649748093599</v>
      </c>
      <c r="AD12" s="17">
        <v>0.126848277157045</v>
      </c>
      <c r="AE12" s="17">
        <v>0</v>
      </c>
      <c r="AF12" s="17"/>
      <c r="AG12" s="17">
        <v>9.7676320213454404E-2</v>
      </c>
      <c r="AH12" s="17">
        <v>9.4857384883174203E-2</v>
      </c>
      <c r="AI12" s="17"/>
      <c r="AJ12" s="17">
        <v>0.11028811798653999</v>
      </c>
      <c r="AK12" s="17">
        <v>9.3053815101099696E-2</v>
      </c>
      <c r="AL12" s="17">
        <v>8.7046988052725205E-2</v>
      </c>
      <c r="AM12" s="17">
        <v>9.5809457162558301E-2</v>
      </c>
      <c r="AN12" s="17"/>
      <c r="AO12" s="17">
        <v>8.3757262257813506E-2</v>
      </c>
      <c r="AP12" s="17">
        <v>6.2484649795215397E-2</v>
      </c>
      <c r="AQ12" s="17">
        <v>0.118732571164781</v>
      </c>
      <c r="AR12" s="17"/>
      <c r="AS12" s="17">
        <v>0.12616173499727101</v>
      </c>
      <c r="AT12" s="17">
        <v>7.2585519348050007E-2</v>
      </c>
      <c r="AU12" s="17">
        <v>7.9494908960268396E-2</v>
      </c>
      <c r="AV12" s="17">
        <v>0.19059147828470299</v>
      </c>
      <c r="AW12" s="17">
        <v>0.100804412353622</v>
      </c>
      <c r="AX12" s="17"/>
      <c r="AY12" s="17">
        <v>0.16291300325343699</v>
      </c>
      <c r="AZ12" s="17">
        <v>7.33252649544167E-2</v>
      </c>
      <c r="BA12" s="17">
        <v>0.107675124485884</v>
      </c>
    </row>
    <row r="13" spans="2:53" x14ac:dyDescent="0.35">
      <c r="B13" s="18" t="s">
        <v>285</v>
      </c>
      <c r="C13" s="17">
        <v>4.1619773978051701E-2</v>
      </c>
      <c r="D13" s="17">
        <v>5.1108273453299102E-2</v>
      </c>
      <c r="E13" s="17">
        <v>3.2140621593874402E-2</v>
      </c>
      <c r="F13" s="17"/>
      <c r="G13" s="17">
        <v>3.7118333506795297E-2</v>
      </c>
      <c r="H13" s="17">
        <v>3.3408079367723102E-2</v>
      </c>
      <c r="I13" s="17">
        <v>5.1612905132625099E-2</v>
      </c>
      <c r="J13" s="17">
        <v>4.9990609812971203E-2</v>
      </c>
      <c r="K13" s="17"/>
      <c r="L13" s="17">
        <v>4.2343652865066701E-2</v>
      </c>
      <c r="M13" s="17">
        <v>3.9732856515304303E-2</v>
      </c>
      <c r="N13" s="17">
        <v>5.36595787125052E-2</v>
      </c>
      <c r="O13" s="17">
        <v>2.8371829870925801E-2</v>
      </c>
      <c r="P13" s="17"/>
      <c r="Q13" s="17">
        <v>6.0291005135756998E-2</v>
      </c>
      <c r="R13" s="17">
        <v>3.8859512158763397E-2</v>
      </c>
      <c r="S13" s="17">
        <v>3.2301284345905103E-2</v>
      </c>
      <c r="T13" s="17">
        <v>2.22048621664372E-2</v>
      </c>
      <c r="U13" s="17">
        <v>4.9277842722844897E-2</v>
      </c>
      <c r="V13" s="17">
        <v>8.2068939933928706E-2</v>
      </c>
      <c r="W13" s="17">
        <v>9.5045278365080595E-3</v>
      </c>
      <c r="X13" s="17">
        <v>0</v>
      </c>
      <c r="Y13" s="17">
        <v>4.3821138788219603E-2</v>
      </c>
      <c r="Z13" s="17"/>
      <c r="AA13" s="17">
        <v>2.6429440557745501E-2</v>
      </c>
      <c r="AB13" s="17">
        <v>3.4421213293227601E-2</v>
      </c>
      <c r="AC13" s="17">
        <v>5.3918231618250198E-2</v>
      </c>
      <c r="AD13" s="17">
        <v>6.4902544334576096E-2</v>
      </c>
      <c r="AE13" s="17">
        <v>0</v>
      </c>
      <c r="AF13" s="17"/>
      <c r="AG13" s="17">
        <v>4.8218742741685701E-2</v>
      </c>
      <c r="AH13" s="17">
        <v>3.4406275291872103E-2</v>
      </c>
      <c r="AI13" s="17"/>
      <c r="AJ13" s="17">
        <v>4.3789538464849002E-2</v>
      </c>
      <c r="AK13" s="17">
        <v>3.2491711938298001E-2</v>
      </c>
      <c r="AL13" s="17">
        <v>3.68238386534167E-2</v>
      </c>
      <c r="AM13" s="17">
        <v>5.35917319297807E-2</v>
      </c>
      <c r="AN13" s="17"/>
      <c r="AO13" s="17">
        <v>3.7648970581363697E-2</v>
      </c>
      <c r="AP13" s="17">
        <v>2.9571391472896402E-2</v>
      </c>
      <c r="AQ13" s="17">
        <v>4.7812657736909799E-2</v>
      </c>
      <c r="AR13" s="17"/>
      <c r="AS13" s="17">
        <v>7.9128855597592904E-2</v>
      </c>
      <c r="AT13" s="17">
        <v>2.5904464586193901E-2</v>
      </c>
      <c r="AU13" s="17">
        <v>3.3345023682870602E-2</v>
      </c>
      <c r="AV13" s="17">
        <v>0</v>
      </c>
      <c r="AW13" s="17">
        <v>2.36948500793971E-2</v>
      </c>
      <c r="AX13" s="17"/>
      <c r="AY13" s="17">
        <v>7.6383488366538396E-2</v>
      </c>
      <c r="AZ13" s="17">
        <v>3.5007808259438E-2</v>
      </c>
      <c r="BA13" s="17">
        <v>2.4169807064093201E-2</v>
      </c>
    </row>
    <row r="14" spans="2:53" x14ac:dyDescent="0.35">
      <c r="B14" s="18" t="s">
        <v>92</v>
      </c>
      <c r="C14" s="17">
        <v>7.2244207700516002E-3</v>
      </c>
      <c r="D14" s="17">
        <v>8.3225176060001908E-3</v>
      </c>
      <c r="E14" s="17">
        <v>6.1274056658516601E-3</v>
      </c>
      <c r="F14" s="17"/>
      <c r="G14" s="17">
        <v>0</v>
      </c>
      <c r="H14" s="17">
        <v>6.9038998776765398E-3</v>
      </c>
      <c r="I14" s="17">
        <v>9.8722138444544503E-3</v>
      </c>
      <c r="J14" s="17">
        <v>8.4971443625198196E-3</v>
      </c>
      <c r="K14" s="17"/>
      <c r="L14" s="17">
        <v>7.8475829403190905E-3</v>
      </c>
      <c r="M14" s="17">
        <v>3.6252216535604801E-3</v>
      </c>
      <c r="N14" s="17">
        <v>1.4939808114679799E-2</v>
      </c>
      <c r="O14" s="17">
        <v>3.5339295271208898E-3</v>
      </c>
      <c r="P14" s="17"/>
      <c r="Q14" s="17">
        <v>7.11145988082304E-3</v>
      </c>
      <c r="R14" s="17">
        <v>6.0804527091756896E-3</v>
      </c>
      <c r="S14" s="17">
        <v>0</v>
      </c>
      <c r="T14" s="17">
        <v>2.1622201694918599E-2</v>
      </c>
      <c r="U14" s="17">
        <v>0</v>
      </c>
      <c r="V14" s="17">
        <v>0</v>
      </c>
      <c r="W14" s="17">
        <v>2.8372615612078E-2</v>
      </c>
      <c r="X14" s="17">
        <v>0</v>
      </c>
      <c r="Y14" s="17">
        <v>0</v>
      </c>
      <c r="Z14" s="17"/>
      <c r="AA14" s="17">
        <v>4.5624376193113599E-3</v>
      </c>
      <c r="AB14" s="17">
        <v>1.25851205641201E-2</v>
      </c>
      <c r="AC14" s="17">
        <v>7.5627774588833199E-3</v>
      </c>
      <c r="AD14" s="17">
        <v>7.6908504506085704E-3</v>
      </c>
      <c r="AE14" s="17">
        <v>0</v>
      </c>
      <c r="AF14" s="17"/>
      <c r="AG14" s="17">
        <v>4.5600739997838898E-3</v>
      </c>
      <c r="AH14" s="17">
        <v>1.01368852194619E-2</v>
      </c>
      <c r="AI14" s="17"/>
      <c r="AJ14" s="17">
        <v>5.2808164295985397E-3</v>
      </c>
      <c r="AK14" s="17">
        <v>3.2236632957995401E-3</v>
      </c>
      <c r="AL14" s="17">
        <v>7.8743168582965806E-3</v>
      </c>
      <c r="AM14" s="17">
        <v>1.2547814841623E-2</v>
      </c>
      <c r="AN14" s="17"/>
      <c r="AO14" s="17">
        <v>4.8390842983009304E-3</v>
      </c>
      <c r="AP14" s="17">
        <v>0</v>
      </c>
      <c r="AQ14" s="17">
        <v>1.16398447436012E-2</v>
      </c>
      <c r="AR14" s="17"/>
      <c r="AS14" s="17">
        <v>5.7790479286940104E-3</v>
      </c>
      <c r="AT14" s="17">
        <v>1.1711510770133601E-2</v>
      </c>
      <c r="AU14" s="17">
        <v>0</v>
      </c>
      <c r="AV14" s="17">
        <v>0</v>
      </c>
      <c r="AW14" s="17">
        <v>0</v>
      </c>
      <c r="AX14" s="17"/>
      <c r="AY14" s="17">
        <v>9.7825190634712508E-3</v>
      </c>
      <c r="AZ14" s="17">
        <v>8.5496710251154896E-3</v>
      </c>
      <c r="BA14" s="17">
        <v>0</v>
      </c>
    </row>
    <row r="15" spans="2:53" x14ac:dyDescent="0.35">
      <c r="B15" s="18" t="s">
        <v>286</v>
      </c>
      <c r="C15" s="20">
        <v>0.68861665762250002</v>
      </c>
      <c r="D15" s="20">
        <v>0.63062052569148697</v>
      </c>
      <c r="E15" s="20">
        <v>0.74655565774586696</v>
      </c>
      <c r="F15" s="20"/>
      <c r="G15" s="20">
        <v>0.75873055148444402</v>
      </c>
      <c r="H15" s="20">
        <v>0.68625793951606495</v>
      </c>
      <c r="I15" s="20">
        <v>0.67363151917795605</v>
      </c>
      <c r="J15" s="20">
        <v>0.66584606383836697</v>
      </c>
      <c r="K15" s="20"/>
      <c r="L15" s="20">
        <v>0.63303144511168496</v>
      </c>
      <c r="M15" s="20">
        <v>0.69456213212089901</v>
      </c>
      <c r="N15" s="20">
        <v>0.69486258124836797</v>
      </c>
      <c r="O15" s="20">
        <v>0.73972344749557295</v>
      </c>
      <c r="P15" s="20"/>
      <c r="Q15" s="20">
        <v>0.64773757426908096</v>
      </c>
      <c r="R15" s="20">
        <v>0.63811126347684299</v>
      </c>
      <c r="S15" s="20">
        <v>0.68525208730877096</v>
      </c>
      <c r="T15" s="20">
        <v>0.74807144869168296</v>
      </c>
      <c r="U15" s="20">
        <v>0.76065199894477797</v>
      </c>
      <c r="V15" s="20">
        <v>0.656323293150607</v>
      </c>
      <c r="W15" s="20">
        <v>0.70556018392375797</v>
      </c>
      <c r="X15" s="20">
        <v>0.73919018216852195</v>
      </c>
      <c r="Y15" s="20">
        <v>0.70322023917665399</v>
      </c>
      <c r="Z15" s="20"/>
      <c r="AA15" s="20">
        <v>0.75294412550673995</v>
      </c>
      <c r="AB15" s="20">
        <v>0.71028079101386399</v>
      </c>
      <c r="AC15" s="20">
        <v>0.61526389458900799</v>
      </c>
      <c r="AD15" s="20">
        <v>0.62594223987100295</v>
      </c>
      <c r="AE15" s="20">
        <v>0.80716319484299603</v>
      </c>
      <c r="AF15" s="20"/>
      <c r="AG15" s="20">
        <v>0.69133316571174297</v>
      </c>
      <c r="AH15" s="20">
        <v>0.68564717432372602</v>
      </c>
      <c r="AI15" s="20"/>
      <c r="AJ15" s="20">
        <v>0.68010819576283899</v>
      </c>
      <c r="AK15" s="20">
        <v>0.70035536289490397</v>
      </c>
      <c r="AL15" s="20">
        <v>0.66844266737271196</v>
      </c>
      <c r="AM15" s="20">
        <v>0.70195632582911505</v>
      </c>
      <c r="AN15" s="20"/>
      <c r="AO15" s="20">
        <v>0.73600952821188004</v>
      </c>
      <c r="AP15" s="20">
        <v>0.74573113937217705</v>
      </c>
      <c r="AQ15" s="20">
        <v>0.64071744417005505</v>
      </c>
      <c r="AR15" s="20"/>
      <c r="AS15" s="20">
        <v>0.58909343782713797</v>
      </c>
      <c r="AT15" s="20">
        <v>0.75353953125858997</v>
      </c>
      <c r="AU15" s="20">
        <v>0.75709032687183397</v>
      </c>
      <c r="AV15" s="20">
        <v>0.650605665023124</v>
      </c>
      <c r="AW15" s="20">
        <v>0.72645230142189199</v>
      </c>
      <c r="AX15" s="20"/>
      <c r="AY15" s="20">
        <v>0.52408327387692599</v>
      </c>
      <c r="AZ15" s="20">
        <v>0.75424099225597296</v>
      </c>
      <c r="BA15" s="20">
        <v>0.679202770357617</v>
      </c>
    </row>
    <row r="16" spans="2:53" x14ac:dyDescent="0.35">
      <c r="B16" s="18" t="s">
        <v>287</v>
      </c>
      <c r="C16" s="20">
        <v>0.13794933509442101</v>
      </c>
      <c r="D16" s="20">
        <v>0.181825773756084</v>
      </c>
      <c r="E16" s="20">
        <v>9.4116118974855806E-2</v>
      </c>
      <c r="F16" s="20"/>
      <c r="G16" s="20">
        <v>7.8900085905748304E-2</v>
      </c>
      <c r="H16" s="20">
        <v>0.1284045100049</v>
      </c>
      <c r="I16" s="20">
        <v>0.14869895995423801</v>
      </c>
      <c r="J16" s="20">
        <v>0.211170492464305</v>
      </c>
      <c r="K16" s="20"/>
      <c r="L16" s="20">
        <v>0.186619684373904</v>
      </c>
      <c r="M16" s="20">
        <v>0.13211822206353899</v>
      </c>
      <c r="N16" s="20">
        <v>0.12572645698267901</v>
      </c>
      <c r="O16" s="20">
        <v>9.8757645503408806E-2</v>
      </c>
      <c r="P16" s="20"/>
      <c r="Q16" s="20">
        <v>0.17209305591322399</v>
      </c>
      <c r="R16" s="20">
        <v>0.16611605730731499</v>
      </c>
      <c r="S16" s="20">
        <v>0.14938414101964401</v>
      </c>
      <c r="T16" s="20">
        <v>8.8983626077417097E-2</v>
      </c>
      <c r="U16" s="20">
        <v>9.67755323222972E-2</v>
      </c>
      <c r="V16" s="20">
        <v>0.18948398836764499</v>
      </c>
      <c r="W16" s="20">
        <v>6.9765428376615299E-2</v>
      </c>
      <c r="X16" s="20">
        <v>8.8784727626300797E-2</v>
      </c>
      <c r="Y16" s="20">
        <v>0.14453448666684801</v>
      </c>
      <c r="Z16" s="20"/>
      <c r="AA16" s="20">
        <v>0.103007632063432</v>
      </c>
      <c r="AB16" s="20">
        <v>8.91133331256517E-2</v>
      </c>
      <c r="AC16" s="20">
        <v>0.19117472909918601</v>
      </c>
      <c r="AD16" s="20">
        <v>0.19175082149162101</v>
      </c>
      <c r="AE16" s="20">
        <v>0</v>
      </c>
      <c r="AF16" s="20"/>
      <c r="AG16" s="20">
        <v>0.14589506295513999</v>
      </c>
      <c r="AH16" s="20">
        <v>0.12926366017504601</v>
      </c>
      <c r="AI16" s="20"/>
      <c r="AJ16" s="20">
        <v>0.15407765645138899</v>
      </c>
      <c r="AK16" s="20">
        <v>0.125545527039398</v>
      </c>
      <c r="AL16" s="20">
        <v>0.123870826706142</v>
      </c>
      <c r="AM16" s="20">
        <v>0.14940118909233899</v>
      </c>
      <c r="AN16" s="20"/>
      <c r="AO16" s="20">
        <v>0.12140623283917699</v>
      </c>
      <c r="AP16" s="20">
        <v>9.2056041268111802E-2</v>
      </c>
      <c r="AQ16" s="20">
        <v>0.16654522890169099</v>
      </c>
      <c r="AR16" s="20"/>
      <c r="AS16" s="20">
        <v>0.20529059059486399</v>
      </c>
      <c r="AT16" s="20">
        <v>9.8489983934243894E-2</v>
      </c>
      <c r="AU16" s="20">
        <v>0.112839932643139</v>
      </c>
      <c r="AV16" s="20">
        <v>0.19059147828470299</v>
      </c>
      <c r="AW16" s="20">
        <v>0.124499262433019</v>
      </c>
      <c r="AX16" s="20"/>
      <c r="AY16" s="20">
        <v>0.23929649161997499</v>
      </c>
      <c r="AZ16" s="20">
        <v>0.10833307321385501</v>
      </c>
      <c r="BA16" s="20">
        <v>0.13184493154997801</v>
      </c>
    </row>
    <row r="17" spans="2:53" x14ac:dyDescent="0.35">
      <c r="B17" s="18" t="s">
        <v>95</v>
      </c>
      <c r="C17" s="21">
        <v>0.55066732252807904</v>
      </c>
      <c r="D17" s="21">
        <v>0.44879475193540302</v>
      </c>
      <c r="E17" s="21">
        <v>0.65243953877101202</v>
      </c>
      <c r="F17" s="21"/>
      <c r="G17" s="21">
        <v>0.67983046557869498</v>
      </c>
      <c r="H17" s="21">
        <v>0.55785342951116501</v>
      </c>
      <c r="I17" s="21">
        <v>0.52493255922371795</v>
      </c>
      <c r="J17" s="21">
        <v>0.454675571374062</v>
      </c>
      <c r="K17" s="21"/>
      <c r="L17" s="21">
        <v>0.44641176073778099</v>
      </c>
      <c r="M17" s="21">
        <v>0.56244391005736005</v>
      </c>
      <c r="N17" s="21">
        <v>0.56913612426568905</v>
      </c>
      <c r="O17" s="21">
        <v>0.64096580199216402</v>
      </c>
      <c r="P17" s="21"/>
      <c r="Q17" s="21">
        <v>0.47564451835585703</v>
      </c>
      <c r="R17" s="21">
        <v>0.471995206169528</v>
      </c>
      <c r="S17" s="21">
        <v>0.53586794628912704</v>
      </c>
      <c r="T17" s="21">
        <v>0.65908782261426602</v>
      </c>
      <c r="U17" s="21">
        <v>0.66387646662248101</v>
      </c>
      <c r="V17" s="21">
        <v>0.46683930478296198</v>
      </c>
      <c r="W17" s="21">
        <v>0.63579475554714304</v>
      </c>
      <c r="X17" s="21">
        <v>0.65040545454222098</v>
      </c>
      <c r="Y17" s="21">
        <v>0.55868575250980601</v>
      </c>
      <c r="Z17" s="21"/>
      <c r="AA17" s="21">
        <v>0.64993649344330695</v>
      </c>
      <c r="AB17" s="21">
        <v>0.62116745788821204</v>
      </c>
      <c r="AC17" s="21">
        <v>0.42408916548982201</v>
      </c>
      <c r="AD17" s="21">
        <v>0.43419141837938202</v>
      </c>
      <c r="AE17" s="21">
        <v>0.80716319484299603</v>
      </c>
      <c r="AF17" s="21"/>
      <c r="AG17" s="21">
        <v>0.54543810275660198</v>
      </c>
      <c r="AH17" s="21">
        <v>0.55638351414868004</v>
      </c>
      <c r="AI17" s="21"/>
      <c r="AJ17" s="21">
        <v>0.52603053931145105</v>
      </c>
      <c r="AK17" s="21">
        <v>0.57480983585550605</v>
      </c>
      <c r="AL17" s="21">
        <v>0.54457184066657005</v>
      </c>
      <c r="AM17" s="21">
        <v>0.55255513673677603</v>
      </c>
      <c r="AN17" s="21"/>
      <c r="AO17" s="21">
        <v>0.61460329537270297</v>
      </c>
      <c r="AP17" s="21">
        <v>0.65367509810406599</v>
      </c>
      <c r="AQ17" s="21">
        <v>0.47417221526836401</v>
      </c>
      <c r="AR17" s="21"/>
      <c r="AS17" s="21">
        <v>0.38380284723227398</v>
      </c>
      <c r="AT17" s="21">
        <v>0.65504954732434595</v>
      </c>
      <c r="AU17" s="21">
        <v>0.64425039422869501</v>
      </c>
      <c r="AV17" s="21">
        <v>0.46001418673842098</v>
      </c>
      <c r="AW17" s="21">
        <v>0.60195303898887298</v>
      </c>
      <c r="AX17" s="21"/>
      <c r="AY17" s="21">
        <v>0.28478678225695098</v>
      </c>
      <c r="AZ17" s="21">
        <v>0.64590791904211797</v>
      </c>
      <c r="BA17" s="21">
        <v>0.547357838807639</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A22"/>
  <sheetViews>
    <sheetView showGridLines="0" workbookViewId="0">
      <pane xSplit="2" topLeftCell="A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281</v>
      </c>
      <c r="C9" s="17">
        <v>7.0829057405270096E-2</v>
      </c>
      <c r="D9" s="17">
        <v>9.3129076907290803E-2</v>
      </c>
      <c r="E9" s="17">
        <v>4.8551005582511499E-2</v>
      </c>
      <c r="F9" s="17"/>
      <c r="G9" s="17">
        <v>7.9079606617550702E-2</v>
      </c>
      <c r="H9" s="17">
        <v>7.31358279625412E-2</v>
      </c>
      <c r="I9" s="17">
        <v>5.5808791830409897E-2</v>
      </c>
      <c r="J9" s="17">
        <v>9.8544898518988996E-2</v>
      </c>
      <c r="K9" s="17"/>
      <c r="L9" s="17">
        <v>7.4276403461861804E-2</v>
      </c>
      <c r="M9" s="17">
        <v>8.6990699127228704E-2</v>
      </c>
      <c r="N9" s="17">
        <v>6.1094339199699803E-2</v>
      </c>
      <c r="O9" s="17">
        <v>5.5147684523837101E-2</v>
      </c>
      <c r="P9" s="17"/>
      <c r="Q9" s="17">
        <v>9.96973352300181E-2</v>
      </c>
      <c r="R9" s="17">
        <v>6.3276769998566101E-2</v>
      </c>
      <c r="S9" s="17">
        <v>9.3679245929727997E-2</v>
      </c>
      <c r="T9" s="17">
        <v>1.1896472961171901E-2</v>
      </c>
      <c r="U9" s="17">
        <v>4.9277842722844897E-2</v>
      </c>
      <c r="V9" s="17">
        <v>0.122951355604607</v>
      </c>
      <c r="W9" s="17">
        <v>3.1643593153376601E-2</v>
      </c>
      <c r="X9" s="17">
        <v>3.5181194866915101E-2</v>
      </c>
      <c r="Y9" s="17">
        <v>8.7323478953652306E-2</v>
      </c>
      <c r="Z9" s="17"/>
      <c r="AA9" s="17">
        <v>4.0757068708687803E-2</v>
      </c>
      <c r="AB9" s="17">
        <v>6.5626423723706098E-2</v>
      </c>
      <c r="AC9" s="17">
        <v>8.3951508287114798E-2</v>
      </c>
      <c r="AD9" s="17">
        <v>8.3305447132696595E-2</v>
      </c>
      <c r="AE9" s="17">
        <v>0.25668655267588902</v>
      </c>
      <c r="AF9" s="17"/>
      <c r="AG9" s="17">
        <v>7.0701940547964998E-2</v>
      </c>
      <c r="AH9" s="17">
        <v>7.0968012038335707E-2</v>
      </c>
      <c r="AI9" s="17"/>
      <c r="AJ9" s="17">
        <v>6.4504887848919695E-2</v>
      </c>
      <c r="AK9" s="17">
        <v>5.3932245430315801E-2</v>
      </c>
      <c r="AL9" s="17">
        <v>6.18443980757711E-2</v>
      </c>
      <c r="AM9" s="17">
        <v>0.102201710484733</v>
      </c>
      <c r="AN9" s="17"/>
      <c r="AO9" s="17">
        <v>7.0115396690328305E-2</v>
      </c>
      <c r="AP9" s="17">
        <v>5.5047689001636597E-2</v>
      </c>
      <c r="AQ9" s="17">
        <v>7.9200196865666705E-2</v>
      </c>
      <c r="AR9" s="17"/>
      <c r="AS9" s="17">
        <v>0.103415487249834</v>
      </c>
      <c r="AT9" s="17">
        <v>5.4553557724186297E-2</v>
      </c>
      <c r="AU9" s="17">
        <v>6.6096386426906698E-2</v>
      </c>
      <c r="AV9" s="17">
        <v>8.0739880753695994E-2</v>
      </c>
      <c r="AW9" s="17">
        <v>5.1453661765082002E-2</v>
      </c>
      <c r="AX9" s="17"/>
      <c r="AY9" s="17">
        <v>0.10145963334131999</v>
      </c>
      <c r="AZ9" s="17">
        <v>6.2226793435745199E-2</v>
      </c>
      <c r="BA9" s="17">
        <v>5.3747440250862297E-2</v>
      </c>
    </row>
    <row r="10" spans="2:53" x14ac:dyDescent="0.35">
      <c r="B10" s="18" t="s">
        <v>282</v>
      </c>
      <c r="C10" s="17">
        <v>0.26490368499502098</v>
      </c>
      <c r="D10" s="17">
        <v>0.30059782052630402</v>
      </c>
      <c r="E10" s="17">
        <v>0.22924471164468599</v>
      </c>
      <c r="F10" s="17"/>
      <c r="G10" s="17">
        <v>0.25881958771574598</v>
      </c>
      <c r="H10" s="17">
        <v>0.25650767137270603</v>
      </c>
      <c r="I10" s="17">
        <v>0.28451169879135602</v>
      </c>
      <c r="J10" s="17">
        <v>0.245949109114103</v>
      </c>
      <c r="K10" s="17"/>
      <c r="L10" s="17">
        <v>0.31601263040869298</v>
      </c>
      <c r="M10" s="17">
        <v>0.26432511204338799</v>
      </c>
      <c r="N10" s="17">
        <v>0.28545590703065499</v>
      </c>
      <c r="O10" s="17">
        <v>0.193281399166575</v>
      </c>
      <c r="P10" s="17"/>
      <c r="Q10" s="17">
        <v>0.311022568936281</v>
      </c>
      <c r="R10" s="17">
        <v>0.26251502285478701</v>
      </c>
      <c r="S10" s="17">
        <v>0.220285337336762</v>
      </c>
      <c r="T10" s="17">
        <v>0.32440243578335798</v>
      </c>
      <c r="U10" s="17">
        <v>0.29218218081984398</v>
      </c>
      <c r="V10" s="17">
        <v>0.293202414686069</v>
      </c>
      <c r="W10" s="17">
        <v>0.206171041563875</v>
      </c>
      <c r="X10" s="17">
        <v>0.15453922869129</v>
      </c>
      <c r="Y10" s="17">
        <v>0.23295256267290701</v>
      </c>
      <c r="Z10" s="17"/>
      <c r="AA10" s="17">
        <v>0.21651282236338801</v>
      </c>
      <c r="AB10" s="17">
        <v>0.23569177263250901</v>
      </c>
      <c r="AC10" s="17">
        <v>0.27799152218949802</v>
      </c>
      <c r="AD10" s="17">
        <v>0.41596976412451497</v>
      </c>
      <c r="AE10" s="17">
        <v>8.7870944153251307E-2</v>
      </c>
      <c r="AF10" s="17"/>
      <c r="AG10" s="17">
        <v>0.28088489689007101</v>
      </c>
      <c r="AH10" s="17">
        <v>0.24743422042598101</v>
      </c>
      <c r="AI10" s="17"/>
      <c r="AJ10" s="17">
        <v>0.30624932981966702</v>
      </c>
      <c r="AK10" s="17">
        <v>0.24921380337716201</v>
      </c>
      <c r="AL10" s="17">
        <v>0.27847958253847399</v>
      </c>
      <c r="AM10" s="17">
        <v>0.23269563553377301</v>
      </c>
      <c r="AN10" s="17"/>
      <c r="AO10" s="17">
        <v>0.26445881031955598</v>
      </c>
      <c r="AP10" s="17">
        <v>0.26749842374659999</v>
      </c>
      <c r="AQ10" s="17">
        <v>0.264753175645914</v>
      </c>
      <c r="AR10" s="17"/>
      <c r="AS10" s="17">
        <v>0.30590716850583199</v>
      </c>
      <c r="AT10" s="17">
        <v>0.24939968554216699</v>
      </c>
      <c r="AU10" s="17">
        <v>0.260383502327246</v>
      </c>
      <c r="AV10" s="17">
        <v>0.695303460344188</v>
      </c>
      <c r="AW10" s="17">
        <v>0.214654770175046</v>
      </c>
      <c r="AX10" s="17"/>
      <c r="AY10" s="17">
        <v>0.37304380102154799</v>
      </c>
      <c r="AZ10" s="17">
        <v>0.242149104934687</v>
      </c>
      <c r="BA10" s="17">
        <v>0.30782649320813599</v>
      </c>
    </row>
    <row r="11" spans="2:53" x14ac:dyDescent="0.35">
      <c r="B11" s="18" t="s">
        <v>283</v>
      </c>
      <c r="C11" s="17">
        <v>0.24534420246542399</v>
      </c>
      <c r="D11" s="17">
        <v>0.24642209451175601</v>
      </c>
      <c r="E11" s="17">
        <v>0.24426737224716699</v>
      </c>
      <c r="F11" s="17"/>
      <c r="G11" s="17">
        <v>0.186046027766576</v>
      </c>
      <c r="H11" s="17">
        <v>0.25303823379671397</v>
      </c>
      <c r="I11" s="17">
        <v>0.24812103835796401</v>
      </c>
      <c r="J11" s="17">
        <v>0.27152582588234198</v>
      </c>
      <c r="K11" s="17"/>
      <c r="L11" s="17">
        <v>0.25193665416004302</v>
      </c>
      <c r="M11" s="17">
        <v>0.24374509436879899</v>
      </c>
      <c r="N11" s="17">
        <v>0.23239139100092701</v>
      </c>
      <c r="O11" s="17">
        <v>0.252267277954346</v>
      </c>
      <c r="P11" s="17"/>
      <c r="Q11" s="17">
        <v>0.221952559861088</v>
      </c>
      <c r="R11" s="17">
        <v>0.24454172730259199</v>
      </c>
      <c r="S11" s="17">
        <v>0.27468313210072298</v>
      </c>
      <c r="T11" s="17">
        <v>0.17239759265110399</v>
      </c>
      <c r="U11" s="17">
        <v>0.25113493583822</v>
      </c>
      <c r="V11" s="17">
        <v>0.224451809332636</v>
      </c>
      <c r="W11" s="17">
        <v>0.32917765247324499</v>
      </c>
      <c r="X11" s="17">
        <v>0.30608435081233798</v>
      </c>
      <c r="Y11" s="17">
        <v>0.246593964348537</v>
      </c>
      <c r="Z11" s="17"/>
      <c r="AA11" s="17">
        <v>0.27329617390937699</v>
      </c>
      <c r="AB11" s="17">
        <v>0.23193903700159299</v>
      </c>
      <c r="AC11" s="17">
        <v>0.28092096332845101</v>
      </c>
      <c r="AD11" s="17">
        <v>0.16013974314433099</v>
      </c>
      <c r="AE11" s="17">
        <v>0.31621489299132599</v>
      </c>
      <c r="AF11" s="17"/>
      <c r="AG11" s="17">
        <v>0.23291813764535599</v>
      </c>
      <c r="AH11" s="17">
        <v>0.25892744637285298</v>
      </c>
      <c r="AI11" s="17"/>
      <c r="AJ11" s="17">
        <v>0.21161034896831299</v>
      </c>
      <c r="AK11" s="17">
        <v>0.24860973247464299</v>
      </c>
      <c r="AL11" s="17">
        <v>0.26428409486230398</v>
      </c>
      <c r="AM11" s="17">
        <v>0.254620068958333</v>
      </c>
      <c r="AN11" s="17"/>
      <c r="AO11" s="17">
        <v>0.20869110588648501</v>
      </c>
      <c r="AP11" s="17">
        <v>0.24474958219058701</v>
      </c>
      <c r="AQ11" s="17">
        <v>0.26240633765156401</v>
      </c>
      <c r="AR11" s="17"/>
      <c r="AS11" s="17">
        <v>0.22957945677035599</v>
      </c>
      <c r="AT11" s="17">
        <v>0.24783472203399401</v>
      </c>
      <c r="AU11" s="17">
        <v>0.22212437430911799</v>
      </c>
      <c r="AV11" s="17">
        <v>0</v>
      </c>
      <c r="AW11" s="17">
        <v>0.28024152157390098</v>
      </c>
      <c r="AX11" s="17"/>
      <c r="AY11" s="17">
        <v>0.23011610434593599</v>
      </c>
      <c r="AZ11" s="17">
        <v>0.243010472096439</v>
      </c>
      <c r="BA11" s="17">
        <v>0.25206703143078502</v>
      </c>
    </row>
    <row r="12" spans="2:53" x14ac:dyDescent="0.35">
      <c r="B12" s="18" t="s">
        <v>284</v>
      </c>
      <c r="C12" s="17">
        <v>0.241653171210997</v>
      </c>
      <c r="D12" s="17">
        <v>0.21461855842295599</v>
      </c>
      <c r="E12" s="17">
        <v>0.268661152286782</v>
      </c>
      <c r="F12" s="17"/>
      <c r="G12" s="17">
        <v>0.29221792649214301</v>
      </c>
      <c r="H12" s="17">
        <v>0.22860832523633601</v>
      </c>
      <c r="I12" s="17">
        <v>0.23757698115445899</v>
      </c>
      <c r="J12" s="17">
        <v>0.25175646307508998</v>
      </c>
      <c r="K12" s="17"/>
      <c r="L12" s="17">
        <v>0.223596662890401</v>
      </c>
      <c r="M12" s="17">
        <v>0.23645314076801399</v>
      </c>
      <c r="N12" s="17">
        <v>0.246909632179797</v>
      </c>
      <c r="O12" s="17">
        <v>0.26290315889024402</v>
      </c>
      <c r="P12" s="17"/>
      <c r="Q12" s="17">
        <v>0.241551756754559</v>
      </c>
      <c r="R12" s="17">
        <v>0.29839622488932099</v>
      </c>
      <c r="S12" s="17">
        <v>0.22511081067584501</v>
      </c>
      <c r="T12" s="17">
        <v>0.23528783898858699</v>
      </c>
      <c r="U12" s="17">
        <v>0.25080746905938101</v>
      </c>
      <c r="V12" s="17">
        <v>0.22980676829470301</v>
      </c>
      <c r="W12" s="17">
        <v>0.22928318290716601</v>
      </c>
      <c r="X12" s="17">
        <v>0.22414056892467199</v>
      </c>
      <c r="Y12" s="17">
        <v>0.21140885324865499</v>
      </c>
      <c r="Z12" s="17"/>
      <c r="AA12" s="17">
        <v>0.26476142448749801</v>
      </c>
      <c r="AB12" s="17">
        <v>0.26742225568084699</v>
      </c>
      <c r="AC12" s="17">
        <v>0.21499085954578401</v>
      </c>
      <c r="AD12" s="17">
        <v>0.214627767718783</v>
      </c>
      <c r="AE12" s="17">
        <v>0.19971628510474099</v>
      </c>
      <c r="AF12" s="17"/>
      <c r="AG12" s="17">
        <v>0.23231669671470301</v>
      </c>
      <c r="AH12" s="17">
        <v>0.25185910624795599</v>
      </c>
      <c r="AI12" s="17"/>
      <c r="AJ12" s="17">
        <v>0.26542650656332401</v>
      </c>
      <c r="AK12" s="17">
        <v>0.21893261550833601</v>
      </c>
      <c r="AL12" s="17">
        <v>0.22256219027091401</v>
      </c>
      <c r="AM12" s="17">
        <v>0.26169158960243299</v>
      </c>
      <c r="AN12" s="17"/>
      <c r="AO12" s="17">
        <v>0.27192412609781902</v>
      </c>
      <c r="AP12" s="17">
        <v>0.24224481674758599</v>
      </c>
      <c r="AQ12" s="17">
        <v>0.22457891461246501</v>
      </c>
      <c r="AR12" s="17"/>
      <c r="AS12" s="17">
        <v>0.24516656018489699</v>
      </c>
      <c r="AT12" s="17">
        <v>0.244277327453545</v>
      </c>
      <c r="AU12" s="17">
        <v>0.233242175691459</v>
      </c>
      <c r="AV12" s="17">
        <v>7.4172802361419501E-2</v>
      </c>
      <c r="AW12" s="17">
        <v>0.24490656619411</v>
      </c>
      <c r="AX12" s="17"/>
      <c r="AY12" s="17">
        <v>0.19189086209843001</v>
      </c>
      <c r="AZ12" s="17">
        <v>0.24242582024588299</v>
      </c>
      <c r="BA12" s="17">
        <v>0.25555416543168702</v>
      </c>
    </row>
    <row r="13" spans="2:53" x14ac:dyDescent="0.35">
      <c r="B13" s="18" t="s">
        <v>285</v>
      </c>
      <c r="C13" s="17">
        <v>0.164913545214738</v>
      </c>
      <c r="D13" s="17">
        <v>0.127631603423318</v>
      </c>
      <c r="E13" s="17">
        <v>0.202158760682243</v>
      </c>
      <c r="F13" s="17"/>
      <c r="G13" s="17">
        <v>0.183836851407985</v>
      </c>
      <c r="H13" s="17">
        <v>0.175785159376348</v>
      </c>
      <c r="I13" s="17">
        <v>0.165718772244037</v>
      </c>
      <c r="J13" s="17">
        <v>9.5561680157907905E-2</v>
      </c>
      <c r="K13" s="17"/>
      <c r="L13" s="17">
        <v>0.122963685805193</v>
      </c>
      <c r="M13" s="17">
        <v>0.15772857185990399</v>
      </c>
      <c r="N13" s="17">
        <v>0.15645318902511199</v>
      </c>
      <c r="O13" s="17">
        <v>0.225796533293804</v>
      </c>
      <c r="P13" s="17"/>
      <c r="Q13" s="17">
        <v>0.118452003252584</v>
      </c>
      <c r="R13" s="17">
        <v>0.11972190752831501</v>
      </c>
      <c r="S13" s="17">
        <v>0.18624147395694199</v>
      </c>
      <c r="T13" s="17">
        <v>0.24500960908664601</v>
      </c>
      <c r="U13" s="17">
        <v>0.15659757155970999</v>
      </c>
      <c r="V13" s="17">
        <v>0.129587652081985</v>
      </c>
      <c r="W13" s="17">
        <v>0.16560497819881401</v>
      </c>
      <c r="X13" s="17">
        <v>0.226930564841233</v>
      </c>
      <c r="Y13" s="17">
        <v>0.207592832034356</v>
      </c>
      <c r="Z13" s="17"/>
      <c r="AA13" s="17">
        <v>0.19748658868281699</v>
      </c>
      <c r="AB13" s="17">
        <v>0.181067591528251</v>
      </c>
      <c r="AC13" s="17">
        <v>0.127407457479741</v>
      </c>
      <c r="AD13" s="17">
        <v>0.118266427429066</v>
      </c>
      <c r="AE13" s="17">
        <v>0.139511325074793</v>
      </c>
      <c r="AF13" s="17"/>
      <c r="AG13" s="17">
        <v>0.17573211736017699</v>
      </c>
      <c r="AH13" s="17">
        <v>0.15308749197024801</v>
      </c>
      <c r="AI13" s="17"/>
      <c r="AJ13" s="17">
        <v>0.144161126306832</v>
      </c>
      <c r="AK13" s="17">
        <v>0.21374417533180001</v>
      </c>
      <c r="AL13" s="17">
        <v>0.15793368938963101</v>
      </c>
      <c r="AM13" s="17">
        <v>0.13828792769656501</v>
      </c>
      <c r="AN13" s="17"/>
      <c r="AO13" s="17">
        <v>0.17377758721240799</v>
      </c>
      <c r="AP13" s="17">
        <v>0.181287551040173</v>
      </c>
      <c r="AQ13" s="17">
        <v>0.154474149086503</v>
      </c>
      <c r="AR13" s="17"/>
      <c r="AS13" s="17">
        <v>0.103411881372191</v>
      </c>
      <c r="AT13" s="17">
        <v>0.194090161187119</v>
      </c>
      <c r="AU13" s="17">
        <v>0.21815356124526999</v>
      </c>
      <c r="AV13" s="17">
        <v>0.14978385654069701</v>
      </c>
      <c r="AW13" s="17">
        <v>0.20874348029186099</v>
      </c>
      <c r="AX13" s="17"/>
      <c r="AY13" s="17">
        <v>9.3625745175771505E-2</v>
      </c>
      <c r="AZ13" s="17">
        <v>0.19673242739657501</v>
      </c>
      <c r="BA13" s="17">
        <v>0.12118366362774299</v>
      </c>
    </row>
    <row r="14" spans="2:53" x14ac:dyDescent="0.35">
      <c r="B14" s="18" t="s">
        <v>92</v>
      </c>
      <c r="C14" s="17">
        <v>1.2356338708549399E-2</v>
      </c>
      <c r="D14" s="17">
        <v>1.7600846208376101E-2</v>
      </c>
      <c r="E14" s="17">
        <v>7.1169975566101997E-3</v>
      </c>
      <c r="F14" s="17"/>
      <c r="G14" s="17">
        <v>0</v>
      </c>
      <c r="H14" s="17">
        <v>1.29247822553544E-2</v>
      </c>
      <c r="I14" s="17">
        <v>8.2627176217734098E-3</v>
      </c>
      <c r="J14" s="17">
        <v>3.6662023251567498E-2</v>
      </c>
      <c r="K14" s="17"/>
      <c r="L14" s="17">
        <v>1.12139632738089E-2</v>
      </c>
      <c r="M14" s="17">
        <v>1.0757381832665501E-2</v>
      </c>
      <c r="N14" s="17">
        <v>1.7695541563809099E-2</v>
      </c>
      <c r="O14" s="17">
        <v>1.06039461711941E-2</v>
      </c>
      <c r="P14" s="17"/>
      <c r="Q14" s="17">
        <v>7.3237759654696697E-3</v>
      </c>
      <c r="R14" s="17">
        <v>1.1548347426418901E-2</v>
      </c>
      <c r="S14" s="17">
        <v>0</v>
      </c>
      <c r="T14" s="17">
        <v>1.1006050529134099E-2</v>
      </c>
      <c r="U14" s="17">
        <v>0</v>
      </c>
      <c r="V14" s="17">
        <v>0</v>
      </c>
      <c r="W14" s="17">
        <v>3.8119551703522998E-2</v>
      </c>
      <c r="X14" s="17">
        <v>5.3124091863551499E-2</v>
      </c>
      <c r="Y14" s="17">
        <v>1.41283087418936E-2</v>
      </c>
      <c r="Z14" s="17"/>
      <c r="AA14" s="17">
        <v>7.1859218482323104E-3</v>
      </c>
      <c r="AB14" s="17">
        <v>1.8252919433095E-2</v>
      </c>
      <c r="AC14" s="17">
        <v>1.47376891694112E-2</v>
      </c>
      <c r="AD14" s="17">
        <v>7.6908504506085704E-3</v>
      </c>
      <c r="AE14" s="17">
        <v>0</v>
      </c>
      <c r="AF14" s="17"/>
      <c r="AG14" s="17">
        <v>7.4462108417280397E-3</v>
      </c>
      <c r="AH14" s="17">
        <v>1.7723722944625799E-2</v>
      </c>
      <c r="AI14" s="17"/>
      <c r="AJ14" s="17">
        <v>8.0478004929448992E-3</v>
      </c>
      <c r="AK14" s="17">
        <v>1.5567427877743199E-2</v>
      </c>
      <c r="AL14" s="17">
        <v>1.4896044862905701E-2</v>
      </c>
      <c r="AM14" s="17">
        <v>1.0503067724163101E-2</v>
      </c>
      <c r="AN14" s="17"/>
      <c r="AO14" s="17">
        <v>1.1032973793403201E-2</v>
      </c>
      <c r="AP14" s="17">
        <v>9.1719372734178906E-3</v>
      </c>
      <c r="AQ14" s="17">
        <v>1.4587226137886501E-2</v>
      </c>
      <c r="AR14" s="17"/>
      <c r="AS14" s="17">
        <v>1.25194459168891E-2</v>
      </c>
      <c r="AT14" s="17">
        <v>9.8445460589884903E-3</v>
      </c>
      <c r="AU14" s="17">
        <v>0</v>
      </c>
      <c r="AV14" s="17">
        <v>0</v>
      </c>
      <c r="AW14" s="17">
        <v>0</v>
      </c>
      <c r="AX14" s="17"/>
      <c r="AY14" s="17">
        <v>9.8638540169942897E-3</v>
      </c>
      <c r="AZ14" s="17">
        <v>1.34553818906706E-2</v>
      </c>
      <c r="BA14" s="17">
        <v>9.6212060507865297E-3</v>
      </c>
    </row>
    <row r="15" spans="2:53" x14ac:dyDescent="0.35">
      <c r="B15" s="18" t="s">
        <v>286</v>
      </c>
      <c r="C15" s="20">
        <v>0.335732742400291</v>
      </c>
      <c r="D15" s="20">
        <v>0.39372689743359501</v>
      </c>
      <c r="E15" s="20">
        <v>0.27779571722719798</v>
      </c>
      <c r="F15" s="20"/>
      <c r="G15" s="20">
        <v>0.33789919433329701</v>
      </c>
      <c r="H15" s="20">
        <v>0.329643499335247</v>
      </c>
      <c r="I15" s="20">
        <v>0.340320490621766</v>
      </c>
      <c r="J15" s="20">
        <v>0.34449400763309201</v>
      </c>
      <c r="K15" s="20"/>
      <c r="L15" s="20">
        <v>0.39028903387055403</v>
      </c>
      <c r="M15" s="20">
        <v>0.351315811170616</v>
      </c>
      <c r="N15" s="20">
        <v>0.34655024623035502</v>
      </c>
      <c r="O15" s="20">
        <v>0.248429083690412</v>
      </c>
      <c r="P15" s="20"/>
      <c r="Q15" s="20">
        <v>0.410719904166299</v>
      </c>
      <c r="R15" s="20">
        <v>0.32579179285335302</v>
      </c>
      <c r="S15" s="20">
        <v>0.31396458326649002</v>
      </c>
      <c r="T15" s="20">
        <v>0.33629890874453</v>
      </c>
      <c r="U15" s="20">
        <v>0.34146002354268901</v>
      </c>
      <c r="V15" s="20">
        <v>0.41615377029067602</v>
      </c>
      <c r="W15" s="20">
        <v>0.237814634717252</v>
      </c>
      <c r="X15" s="20">
        <v>0.18972042355820601</v>
      </c>
      <c r="Y15" s="20">
        <v>0.32027604162655898</v>
      </c>
      <c r="Z15" s="20"/>
      <c r="AA15" s="20">
        <v>0.25726989107207598</v>
      </c>
      <c r="AB15" s="20">
        <v>0.30131819635621498</v>
      </c>
      <c r="AC15" s="20">
        <v>0.36194303047661203</v>
      </c>
      <c r="AD15" s="20">
        <v>0.49927521125721203</v>
      </c>
      <c r="AE15" s="20">
        <v>0.34455749682914</v>
      </c>
      <c r="AF15" s="20"/>
      <c r="AG15" s="20">
        <v>0.35158683743803598</v>
      </c>
      <c r="AH15" s="20">
        <v>0.31840223246431698</v>
      </c>
      <c r="AI15" s="20"/>
      <c r="AJ15" s="20">
        <v>0.37075421766858702</v>
      </c>
      <c r="AK15" s="20">
        <v>0.30314604880747797</v>
      </c>
      <c r="AL15" s="20">
        <v>0.34032398061424501</v>
      </c>
      <c r="AM15" s="20">
        <v>0.33489734601850601</v>
      </c>
      <c r="AN15" s="20"/>
      <c r="AO15" s="20">
        <v>0.33457420700988499</v>
      </c>
      <c r="AP15" s="20">
        <v>0.32254611274823602</v>
      </c>
      <c r="AQ15" s="20">
        <v>0.34395337251158098</v>
      </c>
      <c r="AR15" s="20"/>
      <c r="AS15" s="20">
        <v>0.40932265575566601</v>
      </c>
      <c r="AT15" s="20">
        <v>0.30395324326635398</v>
      </c>
      <c r="AU15" s="20">
        <v>0.32647988875415301</v>
      </c>
      <c r="AV15" s="20">
        <v>0.77604334109788398</v>
      </c>
      <c r="AW15" s="20">
        <v>0.26610843194012801</v>
      </c>
      <c r="AX15" s="20"/>
      <c r="AY15" s="20">
        <v>0.47450343436286901</v>
      </c>
      <c r="AZ15" s="20">
        <v>0.304375898370432</v>
      </c>
      <c r="BA15" s="20">
        <v>0.36157393345899902</v>
      </c>
    </row>
    <row r="16" spans="2:53" x14ac:dyDescent="0.35">
      <c r="B16" s="18" t="s">
        <v>287</v>
      </c>
      <c r="C16" s="20">
        <v>0.406566716425736</v>
      </c>
      <c r="D16" s="20">
        <v>0.34225016184627399</v>
      </c>
      <c r="E16" s="20">
        <v>0.47081991296902498</v>
      </c>
      <c r="F16" s="20"/>
      <c r="G16" s="20">
        <v>0.47605477790012701</v>
      </c>
      <c r="H16" s="20">
        <v>0.40439348461268398</v>
      </c>
      <c r="I16" s="20">
        <v>0.40329575339849599</v>
      </c>
      <c r="J16" s="20">
        <v>0.34731814323299798</v>
      </c>
      <c r="K16" s="20"/>
      <c r="L16" s="20">
        <v>0.34656034869559399</v>
      </c>
      <c r="M16" s="20">
        <v>0.39418171262791901</v>
      </c>
      <c r="N16" s="20">
        <v>0.40336282120490902</v>
      </c>
      <c r="O16" s="20">
        <v>0.48869969218404802</v>
      </c>
      <c r="P16" s="20"/>
      <c r="Q16" s="20">
        <v>0.36000376000714401</v>
      </c>
      <c r="R16" s="20">
        <v>0.41811813241763601</v>
      </c>
      <c r="S16" s="20">
        <v>0.411352284632787</v>
      </c>
      <c r="T16" s="20">
        <v>0.480297448075232</v>
      </c>
      <c r="U16" s="20">
        <v>0.407405040619091</v>
      </c>
      <c r="V16" s="20">
        <v>0.35939442037668801</v>
      </c>
      <c r="W16" s="20">
        <v>0.39488816110598002</v>
      </c>
      <c r="X16" s="20">
        <v>0.45107113376590502</v>
      </c>
      <c r="Y16" s="20">
        <v>0.41900168528301102</v>
      </c>
      <c r="Z16" s="20"/>
      <c r="AA16" s="20">
        <v>0.462248013170315</v>
      </c>
      <c r="AB16" s="20">
        <v>0.44848984720909801</v>
      </c>
      <c r="AC16" s="20">
        <v>0.34239831702552498</v>
      </c>
      <c r="AD16" s="20">
        <v>0.33289419514784901</v>
      </c>
      <c r="AE16" s="20">
        <v>0.33922761017953401</v>
      </c>
      <c r="AF16" s="20"/>
      <c r="AG16" s="20">
        <v>0.40804881407487997</v>
      </c>
      <c r="AH16" s="20">
        <v>0.404946598218204</v>
      </c>
      <c r="AI16" s="20"/>
      <c r="AJ16" s="20">
        <v>0.40958763287015598</v>
      </c>
      <c r="AK16" s="20">
        <v>0.43267679084013599</v>
      </c>
      <c r="AL16" s="20">
        <v>0.38049587966054499</v>
      </c>
      <c r="AM16" s="20">
        <v>0.399979517298998</v>
      </c>
      <c r="AN16" s="20"/>
      <c r="AO16" s="20">
        <v>0.44570171331022701</v>
      </c>
      <c r="AP16" s="20">
        <v>0.42353236778775899</v>
      </c>
      <c r="AQ16" s="20">
        <v>0.37905306369896802</v>
      </c>
      <c r="AR16" s="20"/>
      <c r="AS16" s="20">
        <v>0.348578441557089</v>
      </c>
      <c r="AT16" s="20">
        <v>0.43836748864066399</v>
      </c>
      <c r="AU16" s="20">
        <v>0.45139573693672902</v>
      </c>
      <c r="AV16" s="20">
        <v>0.223956658902116</v>
      </c>
      <c r="AW16" s="20">
        <v>0.45365004648597101</v>
      </c>
      <c r="AX16" s="20"/>
      <c r="AY16" s="20">
        <v>0.28551660727420097</v>
      </c>
      <c r="AZ16" s="20">
        <v>0.43915824764245798</v>
      </c>
      <c r="BA16" s="20">
        <v>0.37673782905942999</v>
      </c>
    </row>
    <row r="17" spans="2:53" x14ac:dyDescent="0.35">
      <c r="B17" s="18" t="s">
        <v>95</v>
      </c>
      <c r="C17" s="21">
        <v>-7.0833974025444807E-2</v>
      </c>
      <c r="D17" s="21">
        <v>5.1476735587320598E-2</v>
      </c>
      <c r="E17" s="21">
        <v>-0.193024195741827</v>
      </c>
      <c r="F17" s="21"/>
      <c r="G17" s="21">
        <v>-0.13815558356683</v>
      </c>
      <c r="H17" s="21">
        <v>-7.4749985277437106E-2</v>
      </c>
      <c r="I17" s="21">
        <v>-6.2975262776730295E-2</v>
      </c>
      <c r="J17" s="21">
        <v>-2.82413559990652E-3</v>
      </c>
      <c r="K17" s="21"/>
      <c r="L17" s="21">
        <v>4.3728685174960598E-2</v>
      </c>
      <c r="M17" s="21">
        <v>-4.2865901457302097E-2</v>
      </c>
      <c r="N17" s="21">
        <v>-5.6812574974554303E-2</v>
      </c>
      <c r="O17" s="21">
        <v>-0.24027060849363599</v>
      </c>
      <c r="P17" s="21"/>
      <c r="Q17" s="21">
        <v>5.0716144159155201E-2</v>
      </c>
      <c r="R17" s="21">
        <v>-9.2326339564282794E-2</v>
      </c>
      <c r="S17" s="21">
        <v>-9.7387701366296903E-2</v>
      </c>
      <c r="T17" s="21">
        <v>-0.143998539330703</v>
      </c>
      <c r="U17" s="21">
        <v>-6.5945017076402795E-2</v>
      </c>
      <c r="V17" s="21">
        <v>5.6759349913988399E-2</v>
      </c>
      <c r="W17" s="21">
        <v>-0.15707352638872801</v>
      </c>
      <c r="X17" s="21">
        <v>-0.26135071020769901</v>
      </c>
      <c r="Y17" s="21">
        <v>-9.8725643656451798E-2</v>
      </c>
      <c r="Z17" s="21"/>
      <c r="AA17" s="21">
        <v>-0.20497812209824001</v>
      </c>
      <c r="AB17" s="21">
        <v>-0.147171650852883</v>
      </c>
      <c r="AC17" s="21">
        <v>1.9544713451087301E-2</v>
      </c>
      <c r="AD17" s="21">
        <v>0.16638101610936301</v>
      </c>
      <c r="AE17" s="21">
        <v>5.3298866496055402E-3</v>
      </c>
      <c r="AF17" s="21"/>
      <c r="AG17" s="21">
        <v>-5.6461976636844297E-2</v>
      </c>
      <c r="AH17" s="21">
        <v>-8.6544365753887201E-2</v>
      </c>
      <c r="AI17" s="21"/>
      <c r="AJ17" s="21">
        <v>-3.8833415201568799E-2</v>
      </c>
      <c r="AK17" s="21">
        <v>-0.12953074203265799</v>
      </c>
      <c r="AL17" s="21">
        <v>-4.01718990462996E-2</v>
      </c>
      <c r="AM17" s="21">
        <v>-6.5082171280492498E-2</v>
      </c>
      <c r="AN17" s="21"/>
      <c r="AO17" s="21">
        <v>-0.111127506300342</v>
      </c>
      <c r="AP17" s="21">
        <v>-0.10098625503952301</v>
      </c>
      <c r="AQ17" s="21">
        <v>-3.5099691187387302E-2</v>
      </c>
      <c r="AR17" s="21"/>
      <c r="AS17" s="21">
        <v>6.0744214198576799E-2</v>
      </c>
      <c r="AT17" s="21">
        <v>-0.13441424537430999</v>
      </c>
      <c r="AU17" s="21">
        <v>-0.12491584818257601</v>
      </c>
      <c r="AV17" s="21">
        <v>0.55208668219576795</v>
      </c>
      <c r="AW17" s="21">
        <v>-0.187541614545844</v>
      </c>
      <c r="AX17" s="21"/>
      <c r="AY17" s="21">
        <v>0.18898682708866699</v>
      </c>
      <c r="AZ17" s="21">
        <v>-0.13478234927202601</v>
      </c>
      <c r="BA17" s="21">
        <v>-1.5163895600431101E-2</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281</v>
      </c>
      <c r="C9" s="17">
        <v>0.252870934288833</v>
      </c>
      <c r="D9" s="17">
        <v>0.207190263573931</v>
      </c>
      <c r="E9" s="17">
        <v>0.29850660511830301</v>
      </c>
      <c r="F9" s="17"/>
      <c r="G9" s="17">
        <v>0.31794411109388099</v>
      </c>
      <c r="H9" s="17">
        <v>0.25729210469901898</v>
      </c>
      <c r="I9" s="17">
        <v>0.25973645143815899</v>
      </c>
      <c r="J9" s="17">
        <v>0.13952358734817399</v>
      </c>
      <c r="K9" s="17"/>
      <c r="L9" s="17">
        <v>0.21056360463468901</v>
      </c>
      <c r="M9" s="17">
        <v>0.28445439966252101</v>
      </c>
      <c r="N9" s="17">
        <v>0.23112934475909599</v>
      </c>
      <c r="O9" s="17">
        <v>0.281860128849997</v>
      </c>
      <c r="P9" s="17"/>
      <c r="Q9" s="17">
        <v>0.25188092114184601</v>
      </c>
      <c r="R9" s="17">
        <v>0.221911574333858</v>
      </c>
      <c r="S9" s="17">
        <v>0.31946545636131601</v>
      </c>
      <c r="T9" s="17">
        <v>0.225238248155091</v>
      </c>
      <c r="U9" s="17">
        <v>0.29022218747182199</v>
      </c>
      <c r="V9" s="17">
        <v>0.242276916233576</v>
      </c>
      <c r="W9" s="17">
        <v>0.27168071718180797</v>
      </c>
      <c r="X9" s="17">
        <v>0.20615806686204</v>
      </c>
      <c r="Y9" s="17">
        <v>0.25458330785112498</v>
      </c>
      <c r="Z9" s="17"/>
      <c r="AA9" s="17">
        <v>0.254157427821673</v>
      </c>
      <c r="AB9" s="17">
        <v>0.23259712071803401</v>
      </c>
      <c r="AC9" s="17">
        <v>0.21979119588132501</v>
      </c>
      <c r="AD9" s="17">
        <v>0.34454428187154001</v>
      </c>
      <c r="AE9" s="17">
        <v>0.30361953243331102</v>
      </c>
      <c r="AF9" s="17"/>
      <c r="AG9" s="17">
        <v>0.27114960392582699</v>
      </c>
      <c r="AH9" s="17">
        <v>0.23289006089264599</v>
      </c>
      <c r="AI9" s="17"/>
      <c r="AJ9" s="17">
        <v>0.27466707501155402</v>
      </c>
      <c r="AK9" s="17">
        <v>0.239793383729061</v>
      </c>
      <c r="AL9" s="17">
        <v>0.237740692904301</v>
      </c>
      <c r="AM9" s="17">
        <v>0.26097902190614197</v>
      </c>
      <c r="AN9" s="17"/>
      <c r="AO9" s="17">
        <v>0.26303597031681902</v>
      </c>
      <c r="AP9" s="17">
        <v>0.25842131654164602</v>
      </c>
      <c r="AQ9" s="17">
        <v>0.24389465750447201</v>
      </c>
      <c r="AR9" s="17"/>
      <c r="AS9" s="17">
        <v>0.18371360606074999</v>
      </c>
      <c r="AT9" s="17">
        <v>0.32314118458080199</v>
      </c>
      <c r="AU9" s="17">
        <v>0.26097207313383097</v>
      </c>
      <c r="AV9" s="17">
        <v>0.51336800117425896</v>
      </c>
      <c r="AW9" s="17">
        <v>0.25648467988613199</v>
      </c>
      <c r="AX9" s="17"/>
      <c r="AY9" s="17">
        <v>0.144573304848062</v>
      </c>
      <c r="AZ9" s="17">
        <v>0.31156257486783401</v>
      </c>
      <c r="BA9" s="17">
        <v>0.257770801858617</v>
      </c>
    </row>
    <row r="10" spans="2:53" x14ac:dyDescent="0.35">
      <c r="B10" s="18" t="s">
        <v>282</v>
      </c>
      <c r="C10" s="17">
        <v>0.45523403733783402</v>
      </c>
      <c r="D10" s="17">
        <v>0.463234107776055</v>
      </c>
      <c r="E10" s="17">
        <v>0.44724184774390702</v>
      </c>
      <c r="F10" s="17"/>
      <c r="G10" s="17">
        <v>0.43371690736132701</v>
      </c>
      <c r="H10" s="17">
        <v>0.46968117794088998</v>
      </c>
      <c r="I10" s="17">
        <v>0.448111143503372</v>
      </c>
      <c r="J10" s="17">
        <v>0.44125714237913599</v>
      </c>
      <c r="K10" s="17"/>
      <c r="L10" s="17">
        <v>0.45627676666017097</v>
      </c>
      <c r="M10" s="17">
        <v>0.44646967402361198</v>
      </c>
      <c r="N10" s="17">
        <v>0.45564077716659201</v>
      </c>
      <c r="O10" s="17">
        <v>0.464685832616543</v>
      </c>
      <c r="P10" s="17"/>
      <c r="Q10" s="17">
        <v>0.44882657241814</v>
      </c>
      <c r="R10" s="17">
        <v>0.50437909961216498</v>
      </c>
      <c r="S10" s="17">
        <v>0.45142320759518501</v>
      </c>
      <c r="T10" s="17">
        <v>0.48113194814231502</v>
      </c>
      <c r="U10" s="17">
        <v>0.441984002037627</v>
      </c>
      <c r="V10" s="17">
        <v>0.34969075132705402</v>
      </c>
      <c r="W10" s="17">
        <v>0.44860370534444599</v>
      </c>
      <c r="X10" s="17">
        <v>0.444673956084847</v>
      </c>
      <c r="Y10" s="17">
        <v>0.492816769018666</v>
      </c>
      <c r="Z10" s="17"/>
      <c r="AA10" s="17">
        <v>0.49724608685109201</v>
      </c>
      <c r="AB10" s="17">
        <v>0.47357981397924098</v>
      </c>
      <c r="AC10" s="17">
        <v>0.446954062806866</v>
      </c>
      <c r="AD10" s="17">
        <v>0.39021775043273699</v>
      </c>
      <c r="AE10" s="17">
        <v>0.42090025179222901</v>
      </c>
      <c r="AF10" s="17"/>
      <c r="AG10" s="17">
        <v>0.44370798558721902</v>
      </c>
      <c r="AH10" s="17">
        <v>0.467833454328271</v>
      </c>
      <c r="AI10" s="17"/>
      <c r="AJ10" s="17">
        <v>0.45942609069040602</v>
      </c>
      <c r="AK10" s="17">
        <v>0.47648832096645499</v>
      </c>
      <c r="AL10" s="17">
        <v>0.47629749524273901</v>
      </c>
      <c r="AM10" s="17">
        <v>0.41030692475385999</v>
      </c>
      <c r="AN10" s="17"/>
      <c r="AO10" s="17">
        <v>0.487271849018032</v>
      </c>
      <c r="AP10" s="17">
        <v>0.46553769194233802</v>
      </c>
      <c r="AQ10" s="17">
        <v>0.435405089803927</v>
      </c>
      <c r="AR10" s="17"/>
      <c r="AS10" s="17">
        <v>0.448169099433191</v>
      </c>
      <c r="AT10" s="17">
        <v>0.47310047572776698</v>
      </c>
      <c r="AU10" s="17">
        <v>0.46158467181964302</v>
      </c>
      <c r="AV10" s="17">
        <v>0.22223041861308099</v>
      </c>
      <c r="AW10" s="17">
        <v>0.463794022883326</v>
      </c>
      <c r="AX10" s="17"/>
      <c r="AY10" s="17">
        <v>0.42429458932284198</v>
      </c>
      <c r="AZ10" s="17">
        <v>0.47318515495484897</v>
      </c>
      <c r="BA10" s="17">
        <v>0.442029908728719</v>
      </c>
    </row>
    <row r="11" spans="2:53" x14ac:dyDescent="0.35">
      <c r="B11" s="18" t="s">
        <v>283</v>
      </c>
      <c r="C11" s="17">
        <v>0.192355340901433</v>
      </c>
      <c r="D11" s="17">
        <v>0.205931286114445</v>
      </c>
      <c r="E11" s="17">
        <v>0.178792769309467</v>
      </c>
      <c r="F11" s="17"/>
      <c r="G11" s="17">
        <v>0.17660512040377099</v>
      </c>
      <c r="H11" s="17">
        <v>0.18006474629958699</v>
      </c>
      <c r="I11" s="17">
        <v>0.18697252035853301</v>
      </c>
      <c r="J11" s="17">
        <v>0.278285025233034</v>
      </c>
      <c r="K11" s="17"/>
      <c r="L11" s="17">
        <v>0.22429721574766601</v>
      </c>
      <c r="M11" s="17">
        <v>0.16812782902571899</v>
      </c>
      <c r="N11" s="17">
        <v>0.199784634590223</v>
      </c>
      <c r="O11" s="17">
        <v>0.17728637133571701</v>
      </c>
      <c r="P11" s="17"/>
      <c r="Q11" s="17">
        <v>0.19580986199550299</v>
      </c>
      <c r="R11" s="17">
        <v>0.170951304357435</v>
      </c>
      <c r="S11" s="17">
        <v>0.112760642511238</v>
      </c>
      <c r="T11" s="17">
        <v>0.226521620160512</v>
      </c>
      <c r="U11" s="17">
        <v>0.17100032619922501</v>
      </c>
      <c r="V11" s="17">
        <v>0.26866953795034598</v>
      </c>
      <c r="W11" s="17">
        <v>0.19409326616011899</v>
      </c>
      <c r="X11" s="17">
        <v>0.259036335193365</v>
      </c>
      <c r="Y11" s="17">
        <v>0.16505212313113199</v>
      </c>
      <c r="Z11" s="17"/>
      <c r="AA11" s="17">
        <v>0.19292061864958099</v>
      </c>
      <c r="AB11" s="17">
        <v>0.16537587345354399</v>
      </c>
      <c r="AC11" s="17">
        <v>0.21774291993180001</v>
      </c>
      <c r="AD11" s="17">
        <v>0.18612213671415301</v>
      </c>
      <c r="AE11" s="17">
        <v>0.27548021577445903</v>
      </c>
      <c r="AF11" s="17"/>
      <c r="AG11" s="17">
        <v>0.18853922049448499</v>
      </c>
      <c r="AH11" s="17">
        <v>0.19652683807437399</v>
      </c>
      <c r="AI11" s="17"/>
      <c r="AJ11" s="17">
        <v>0.17798239182508799</v>
      </c>
      <c r="AK11" s="17">
        <v>0.196484249105328</v>
      </c>
      <c r="AL11" s="17">
        <v>0.171242559597752</v>
      </c>
      <c r="AM11" s="17">
        <v>0.219687752893031</v>
      </c>
      <c r="AN11" s="17"/>
      <c r="AO11" s="17">
        <v>0.17799002532507599</v>
      </c>
      <c r="AP11" s="17">
        <v>0.19397424312456801</v>
      </c>
      <c r="AQ11" s="17">
        <v>0.198380018389993</v>
      </c>
      <c r="AR11" s="17"/>
      <c r="AS11" s="17">
        <v>0.248038502636898</v>
      </c>
      <c r="AT11" s="17">
        <v>0.13255520529624401</v>
      </c>
      <c r="AU11" s="17">
        <v>0.14580046396447499</v>
      </c>
      <c r="AV11" s="17">
        <v>0.18366169945896399</v>
      </c>
      <c r="AW11" s="17">
        <v>0.19017676162814201</v>
      </c>
      <c r="AX11" s="17"/>
      <c r="AY11" s="17">
        <v>0.27388698165427</v>
      </c>
      <c r="AZ11" s="17">
        <v>0.13716028007830999</v>
      </c>
      <c r="BA11" s="17">
        <v>0.202513531055343</v>
      </c>
    </row>
    <row r="12" spans="2:53" x14ac:dyDescent="0.35">
      <c r="B12" s="18" t="s">
        <v>284</v>
      </c>
      <c r="C12" s="17">
        <v>6.5933377929797005E-2</v>
      </c>
      <c r="D12" s="17">
        <v>8.9562705870482096E-2</v>
      </c>
      <c r="E12" s="17">
        <v>4.2327327165947198E-2</v>
      </c>
      <c r="F12" s="17"/>
      <c r="G12" s="17">
        <v>4.9683790815002599E-2</v>
      </c>
      <c r="H12" s="17">
        <v>4.8503805160813401E-2</v>
      </c>
      <c r="I12" s="17">
        <v>7.9399004540967794E-2</v>
      </c>
      <c r="J12" s="17">
        <v>0.11533742744761</v>
      </c>
      <c r="K12" s="17"/>
      <c r="L12" s="17">
        <v>8.9450475388500594E-2</v>
      </c>
      <c r="M12" s="17">
        <v>7.7379100543157497E-2</v>
      </c>
      <c r="N12" s="17">
        <v>5.8653314169344398E-2</v>
      </c>
      <c r="O12" s="17">
        <v>3.5301550777419602E-2</v>
      </c>
      <c r="P12" s="17"/>
      <c r="Q12" s="17">
        <v>5.2073962020709803E-2</v>
      </c>
      <c r="R12" s="17">
        <v>8.0195551661316394E-2</v>
      </c>
      <c r="S12" s="17">
        <v>9.6931229213852305E-2</v>
      </c>
      <c r="T12" s="17">
        <v>5.6102133012948099E-2</v>
      </c>
      <c r="U12" s="17">
        <v>6.1814034748720603E-2</v>
      </c>
      <c r="V12" s="17">
        <v>9.1751615914653598E-2</v>
      </c>
      <c r="W12" s="17">
        <v>3.8381607925979097E-2</v>
      </c>
      <c r="X12" s="17">
        <v>5.36035327593858E-2</v>
      </c>
      <c r="Y12" s="17">
        <v>5.8561185913872597E-2</v>
      </c>
      <c r="Z12" s="17"/>
      <c r="AA12" s="17">
        <v>2.8472652384468201E-2</v>
      </c>
      <c r="AB12" s="17">
        <v>8.6542148472117705E-2</v>
      </c>
      <c r="AC12" s="17">
        <v>8.3141021403889806E-2</v>
      </c>
      <c r="AD12" s="17">
        <v>5.2889140054648703E-2</v>
      </c>
      <c r="AE12" s="17">
        <v>0</v>
      </c>
      <c r="AF12" s="17"/>
      <c r="AG12" s="17">
        <v>6.9257968322651298E-2</v>
      </c>
      <c r="AH12" s="17">
        <v>6.2299184574753301E-2</v>
      </c>
      <c r="AI12" s="17"/>
      <c r="AJ12" s="17">
        <v>5.4588151807786499E-2</v>
      </c>
      <c r="AK12" s="17">
        <v>6.64228993356554E-2</v>
      </c>
      <c r="AL12" s="17">
        <v>7.2445953578286496E-2</v>
      </c>
      <c r="AM12" s="17">
        <v>6.9562787837248202E-2</v>
      </c>
      <c r="AN12" s="17"/>
      <c r="AO12" s="17">
        <v>5.0045352904674503E-2</v>
      </c>
      <c r="AP12" s="17">
        <v>5.2571184927506197E-2</v>
      </c>
      <c r="AQ12" s="17">
        <v>8.0557459256461295E-2</v>
      </c>
      <c r="AR12" s="17"/>
      <c r="AS12" s="17">
        <v>8.0138474502440604E-2</v>
      </c>
      <c r="AT12" s="17">
        <v>4.5733807009195701E-2</v>
      </c>
      <c r="AU12" s="17">
        <v>8.8671831573249899E-2</v>
      </c>
      <c r="AV12" s="17">
        <v>8.0739880753695994E-2</v>
      </c>
      <c r="AW12" s="17">
        <v>6.4252371687774604E-2</v>
      </c>
      <c r="AX12" s="17"/>
      <c r="AY12" s="17">
        <v>0.110425315738248</v>
      </c>
      <c r="AZ12" s="17">
        <v>5.2835427104178503E-2</v>
      </c>
      <c r="BA12" s="17">
        <v>6.6108297591666296E-2</v>
      </c>
    </row>
    <row r="13" spans="2:53" x14ac:dyDescent="0.35">
      <c r="B13" s="18" t="s">
        <v>285</v>
      </c>
      <c r="C13" s="17">
        <v>1.5735492702737199E-2</v>
      </c>
      <c r="D13" s="17">
        <v>1.8133762973508698E-2</v>
      </c>
      <c r="E13" s="17">
        <v>1.3339584960486799E-2</v>
      </c>
      <c r="F13" s="17"/>
      <c r="G13" s="17">
        <v>1.47429514602457E-2</v>
      </c>
      <c r="H13" s="17">
        <v>1.8980555944872801E-2</v>
      </c>
      <c r="I13" s="17">
        <v>1.1290614260414901E-2</v>
      </c>
      <c r="J13" s="17">
        <v>1.7099673229525401E-2</v>
      </c>
      <c r="K13" s="17"/>
      <c r="L13" s="17">
        <v>8.1979742951633003E-3</v>
      </c>
      <c r="M13" s="17">
        <v>1.10800980264355E-2</v>
      </c>
      <c r="N13" s="17">
        <v>2.3721622832439799E-2</v>
      </c>
      <c r="O13" s="17">
        <v>2.1752770502943702E-2</v>
      </c>
      <c r="P13" s="17"/>
      <c r="Q13" s="17">
        <v>2.2020194385062201E-2</v>
      </c>
      <c r="R13" s="17">
        <v>1.6482017326051299E-2</v>
      </c>
      <c r="S13" s="17">
        <v>9.7097321592046707E-3</v>
      </c>
      <c r="T13" s="17">
        <v>0</v>
      </c>
      <c r="U13" s="17">
        <v>3.49794495426047E-2</v>
      </c>
      <c r="V13" s="17">
        <v>2.41466316117427E-2</v>
      </c>
      <c r="W13" s="17">
        <v>0</v>
      </c>
      <c r="X13" s="17">
        <v>1.8532685599452699E-2</v>
      </c>
      <c r="Y13" s="17">
        <v>1.5010212671824801E-2</v>
      </c>
      <c r="Z13" s="17"/>
      <c r="AA13" s="17">
        <v>1.5387152531462601E-2</v>
      </c>
      <c r="AB13" s="17">
        <v>1.15138991800969E-2</v>
      </c>
      <c r="AC13" s="17">
        <v>8.0987588579006006E-3</v>
      </c>
      <c r="AD13" s="17">
        <v>1.8535840476312099E-2</v>
      </c>
      <c r="AE13" s="17">
        <v>0</v>
      </c>
      <c r="AF13" s="17"/>
      <c r="AG13" s="17">
        <v>1.7663950914404699E-2</v>
      </c>
      <c r="AH13" s="17">
        <v>1.3627446540604099E-2</v>
      </c>
      <c r="AI13" s="17"/>
      <c r="AJ13" s="17">
        <v>1.6607226239016101E-2</v>
      </c>
      <c r="AK13" s="17">
        <v>1.1078785769276799E-2</v>
      </c>
      <c r="AL13" s="17">
        <v>2.06831312271436E-2</v>
      </c>
      <c r="AM13" s="17">
        <v>1.53989386190992E-2</v>
      </c>
      <c r="AN13" s="17"/>
      <c r="AO13" s="17">
        <v>8.4679969327618003E-3</v>
      </c>
      <c r="AP13" s="17">
        <v>1.7576451961611499E-2</v>
      </c>
      <c r="AQ13" s="17">
        <v>1.8734402382123198E-2</v>
      </c>
      <c r="AR13" s="17"/>
      <c r="AS13" s="17">
        <v>2.4795546662851099E-2</v>
      </c>
      <c r="AT13" s="17">
        <v>1.3691611643813001E-2</v>
      </c>
      <c r="AU13" s="17">
        <v>2.9564113860310201E-2</v>
      </c>
      <c r="AV13" s="17">
        <v>0</v>
      </c>
      <c r="AW13" s="17">
        <v>5.8276366569950597E-3</v>
      </c>
      <c r="AX13" s="17"/>
      <c r="AY13" s="17">
        <v>2.56985114017949E-2</v>
      </c>
      <c r="AZ13" s="17">
        <v>1.07853143246147E-2</v>
      </c>
      <c r="BA13" s="17">
        <v>2.1260202102161702E-2</v>
      </c>
    </row>
    <row r="14" spans="2:53" x14ac:dyDescent="0.35">
      <c r="B14" s="18" t="s">
        <v>92</v>
      </c>
      <c r="C14" s="17">
        <v>1.7870816839365498E-2</v>
      </c>
      <c r="D14" s="17">
        <v>1.5947873691578799E-2</v>
      </c>
      <c r="E14" s="17">
        <v>1.9791865701889198E-2</v>
      </c>
      <c r="F14" s="17"/>
      <c r="G14" s="17">
        <v>7.3071188657721602E-3</v>
      </c>
      <c r="H14" s="17">
        <v>2.5477609954818101E-2</v>
      </c>
      <c r="I14" s="17">
        <v>1.44902658985528E-2</v>
      </c>
      <c r="J14" s="17">
        <v>8.4971443625198196E-3</v>
      </c>
      <c r="K14" s="17"/>
      <c r="L14" s="17">
        <v>1.12139632738089E-2</v>
      </c>
      <c r="M14" s="17">
        <v>1.24888987185553E-2</v>
      </c>
      <c r="N14" s="17">
        <v>3.10703064823055E-2</v>
      </c>
      <c r="O14" s="17">
        <v>1.91133459173796E-2</v>
      </c>
      <c r="P14" s="17"/>
      <c r="Q14" s="17">
        <v>2.9388488038738499E-2</v>
      </c>
      <c r="R14" s="17">
        <v>6.0804527091756896E-3</v>
      </c>
      <c r="S14" s="17">
        <v>9.7097321592046707E-3</v>
      </c>
      <c r="T14" s="17">
        <v>1.1006050529134099E-2</v>
      </c>
      <c r="U14" s="17">
        <v>0</v>
      </c>
      <c r="V14" s="17">
        <v>2.34645469626267E-2</v>
      </c>
      <c r="W14" s="17">
        <v>4.7240703387647902E-2</v>
      </c>
      <c r="X14" s="17">
        <v>1.7995423500910299E-2</v>
      </c>
      <c r="Y14" s="17">
        <v>1.39764014133797E-2</v>
      </c>
      <c r="Z14" s="17"/>
      <c r="AA14" s="17">
        <v>1.1816061761723401E-2</v>
      </c>
      <c r="AB14" s="17">
        <v>3.03911441969658E-2</v>
      </c>
      <c r="AC14" s="17">
        <v>2.42720411182193E-2</v>
      </c>
      <c r="AD14" s="17">
        <v>7.6908504506085704E-3</v>
      </c>
      <c r="AE14" s="17">
        <v>0</v>
      </c>
      <c r="AF14" s="17"/>
      <c r="AG14" s="17">
        <v>9.6812707554120997E-3</v>
      </c>
      <c r="AH14" s="17">
        <v>2.6823015589352201E-2</v>
      </c>
      <c r="AI14" s="17"/>
      <c r="AJ14" s="17">
        <v>1.6729064426149801E-2</v>
      </c>
      <c r="AK14" s="17">
        <v>9.7323610942241096E-3</v>
      </c>
      <c r="AL14" s="17">
        <v>2.1590167449778E-2</v>
      </c>
      <c r="AM14" s="17">
        <v>2.40645739906198E-2</v>
      </c>
      <c r="AN14" s="17"/>
      <c r="AO14" s="17">
        <v>1.31888055026368E-2</v>
      </c>
      <c r="AP14" s="17">
        <v>1.19191115023297E-2</v>
      </c>
      <c r="AQ14" s="17">
        <v>2.30283726630243E-2</v>
      </c>
      <c r="AR14" s="17"/>
      <c r="AS14" s="17">
        <v>1.5144770703870001E-2</v>
      </c>
      <c r="AT14" s="17">
        <v>1.17777157421781E-2</v>
      </c>
      <c r="AU14" s="17">
        <v>1.3406845648490999E-2</v>
      </c>
      <c r="AV14" s="17">
        <v>0</v>
      </c>
      <c r="AW14" s="17">
        <v>1.9464527257629899E-2</v>
      </c>
      <c r="AX14" s="17"/>
      <c r="AY14" s="17">
        <v>2.1121297034783701E-2</v>
      </c>
      <c r="AZ14" s="17">
        <v>1.4471248670213901E-2</v>
      </c>
      <c r="BA14" s="17">
        <v>1.03172586634934E-2</v>
      </c>
    </row>
    <row r="15" spans="2:53" x14ac:dyDescent="0.35">
      <c r="B15" s="18" t="s">
        <v>286</v>
      </c>
      <c r="C15" s="20">
        <v>0.70810497162666697</v>
      </c>
      <c r="D15" s="20">
        <v>0.670424371349986</v>
      </c>
      <c r="E15" s="20">
        <v>0.74574845286220903</v>
      </c>
      <c r="F15" s="20"/>
      <c r="G15" s="20">
        <v>0.75166101845520805</v>
      </c>
      <c r="H15" s="20">
        <v>0.72697328263990901</v>
      </c>
      <c r="I15" s="20">
        <v>0.70784759494153104</v>
      </c>
      <c r="J15" s="20">
        <v>0.58078072972730999</v>
      </c>
      <c r="K15" s="20"/>
      <c r="L15" s="20">
        <v>0.66684037129486096</v>
      </c>
      <c r="M15" s="20">
        <v>0.73092407368613299</v>
      </c>
      <c r="N15" s="20">
        <v>0.68677012192568798</v>
      </c>
      <c r="O15" s="20">
        <v>0.74654596146654095</v>
      </c>
      <c r="P15" s="20"/>
      <c r="Q15" s="20">
        <v>0.70070749355998596</v>
      </c>
      <c r="R15" s="20">
        <v>0.72629067394602198</v>
      </c>
      <c r="S15" s="20">
        <v>0.77088866395650002</v>
      </c>
      <c r="T15" s="20">
        <v>0.70637019629740605</v>
      </c>
      <c r="U15" s="20">
        <v>0.73220618950944905</v>
      </c>
      <c r="V15" s="20">
        <v>0.59196766756063102</v>
      </c>
      <c r="W15" s="20">
        <v>0.72028442252625402</v>
      </c>
      <c r="X15" s="20">
        <v>0.65083202294688602</v>
      </c>
      <c r="Y15" s="20">
        <v>0.74740007686979104</v>
      </c>
      <c r="Z15" s="20"/>
      <c r="AA15" s="20">
        <v>0.751403514672765</v>
      </c>
      <c r="AB15" s="20">
        <v>0.70617693469727505</v>
      </c>
      <c r="AC15" s="20">
        <v>0.66674525868819001</v>
      </c>
      <c r="AD15" s="20">
        <v>0.73476203230427695</v>
      </c>
      <c r="AE15" s="20">
        <v>0.72451978422554097</v>
      </c>
      <c r="AF15" s="20"/>
      <c r="AG15" s="20">
        <v>0.71485758951304701</v>
      </c>
      <c r="AH15" s="20">
        <v>0.70072351522091603</v>
      </c>
      <c r="AI15" s="20"/>
      <c r="AJ15" s="20">
        <v>0.73409316570195904</v>
      </c>
      <c r="AK15" s="20">
        <v>0.716281704695516</v>
      </c>
      <c r="AL15" s="20">
        <v>0.71403818814704001</v>
      </c>
      <c r="AM15" s="20">
        <v>0.67128594666000196</v>
      </c>
      <c r="AN15" s="20"/>
      <c r="AO15" s="20">
        <v>0.75030781933485002</v>
      </c>
      <c r="AP15" s="20">
        <v>0.72395900848398398</v>
      </c>
      <c r="AQ15" s="20">
        <v>0.67929974730839904</v>
      </c>
      <c r="AR15" s="20"/>
      <c r="AS15" s="20">
        <v>0.63188270549394099</v>
      </c>
      <c r="AT15" s="20">
        <v>0.79624166030856902</v>
      </c>
      <c r="AU15" s="20">
        <v>0.72255674495347399</v>
      </c>
      <c r="AV15" s="20">
        <v>0.73559841978733997</v>
      </c>
      <c r="AW15" s="20">
        <v>0.72027870276945805</v>
      </c>
      <c r="AX15" s="20"/>
      <c r="AY15" s="20">
        <v>0.568867894170904</v>
      </c>
      <c r="AZ15" s="20">
        <v>0.78474772982268304</v>
      </c>
      <c r="BA15" s="20">
        <v>0.69980071058733595</v>
      </c>
    </row>
    <row r="16" spans="2:53" x14ac:dyDescent="0.35">
      <c r="B16" s="18" t="s">
        <v>287</v>
      </c>
      <c r="C16" s="20">
        <v>8.1668870632534196E-2</v>
      </c>
      <c r="D16" s="20">
        <v>0.10769646884399101</v>
      </c>
      <c r="E16" s="20">
        <v>5.5666912126434098E-2</v>
      </c>
      <c r="F16" s="20"/>
      <c r="G16" s="20">
        <v>6.4426742275248305E-2</v>
      </c>
      <c r="H16" s="20">
        <v>6.7484361105686202E-2</v>
      </c>
      <c r="I16" s="20">
        <v>9.0689618801382696E-2</v>
      </c>
      <c r="J16" s="20">
        <v>0.13243710067713599</v>
      </c>
      <c r="K16" s="20"/>
      <c r="L16" s="20">
        <v>9.7648449683663902E-2</v>
      </c>
      <c r="M16" s="20">
        <v>8.8459198569593001E-2</v>
      </c>
      <c r="N16" s="20">
        <v>8.2374937001784193E-2</v>
      </c>
      <c r="O16" s="20">
        <v>5.70543212803633E-2</v>
      </c>
      <c r="P16" s="20"/>
      <c r="Q16" s="20">
        <v>7.4094156405771994E-2</v>
      </c>
      <c r="R16" s="20">
        <v>9.6677568987367707E-2</v>
      </c>
      <c r="S16" s="20">
        <v>0.10664096137305699</v>
      </c>
      <c r="T16" s="20">
        <v>5.6102133012948099E-2</v>
      </c>
      <c r="U16" s="20">
        <v>9.6793484291325393E-2</v>
      </c>
      <c r="V16" s="20">
        <v>0.11589824752639601</v>
      </c>
      <c r="W16" s="20">
        <v>3.8381607925979097E-2</v>
      </c>
      <c r="X16" s="20">
        <v>7.2136218358838405E-2</v>
      </c>
      <c r="Y16" s="20">
        <v>7.3571398585697403E-2</v>
      </c>
      <c r="Z16" s="20"/>
      <c r="AA16" s="20">
        <v>4.3859804915930799E-2</v>
      </c>
      <c r="AB16" s="20">
        <v>9.8056047652214706E-2</v>
      </c>
      <c r="AC16" s="20">
        <v>9.1239780261790401E-2</v>
      </c>
      <c r="AD16" s="20">
        <v>7.1424980530960802E-2</v>
      </c>
      <c r="AE16" s="20">
        <v>0</v>
      </c>
      <c r="AF16" s="20"/>
      <c r="AG16" s="20">
        <v>8.6921919237056E-2</v>
      </c>
      <c r="AH16" s="20">
        <v>7.5926631115357301E-2</v>
      </c>
      <c r="AI16" s="20"/>
      <c r="AJ16" s="20">
        <v>7.1195378046802593E-2</v>
      </c>
      <c r="AK16" s="20">
        <v>7.7501685104932203E-2</v>
      </c>
      <c r="AL16" s="20">
        <v>9.3129084805430098E-2</v>
      </c>
      <c r="AM16" s="20">
        <v>8.4961726456347406E-2</v>
      </c>
      <c r="AN16" s="20"/>
      <c r="AO16" s="20">
        <v>5.85133498374363E-2</v>
      </c>
      <c r="AP16" s="20">
        <v>7.0147636889117695E-2</v>
      </c>
      <c r="AQ16" s="20">
        <v>9.92918616385845E-2</v>
      </c>
      <c r="AR16" s="20"/>
      <c r="AS16" s="20">
        <v>0.104934021165292</v>
      </c>
      <c r="AT16" s="20">
        <v>5.9425418653008703E-2</v>
      </c>
      <c r="AU16" s="20">
        <v>0.11823594543356</v>
      </c>
      <c r="AV16" s="20">
        <v>8.0739880753695994E-2</v>
      </c>
      <c r="AW16" s="20">
        <v>7.0080008344769601E-2</v>
      </c>
      <c r="AX16" s="20"/>
      <c r="AY16" s="20">
        <v>0.13612382714004301</v>
      </c>
      <c r="AZ16" s="20">
        <v>6.3620741428793107E-2</v>
      </c>
      <c r="BA16" s="20">
        <v>8.7368499693827997E-2</v>
      </c>
    </row>
    <row r="17" spans="2:53" x14ac:dyDescent="0.35">
      <c r="B17" s="18" t="s">
        <v>95</v>
      </c>
      <c r="C17" s="21">
        <v>0.62643610099413205</v>
      </c>
      <c r="D17" s="21">
        <v>0.56272790250599503</v>
      </c>
      <c r="E17" s="21">
        <v>0.69008154073577499</v>
      </c>
      <c r="F17" s="21"/>
      <c r="G17" s="21">
        <v>0.68723427617996002</v>
      </c>
      <c r="H17" s="21">
        <v>0.659488921534223</v>
      </c>
      <c r="I17" s="21">
        <v>0.617157976140149</v>
      </c>
      <c r="J17" s="21">
        <v>0.448343629050175</v>
      </c>
      <c r="K17" s="21"/>
      <c r="L17" s="21">
        <v>0.56919192161119703</v>
      </c>
      <c r="M17" s="21">
        <v>0.64246487511654005</v>
      </c>
      <c r="N17" s="21">
        <v>0.60439518492390298</v>
      </c>
      <c r="O17" s="21">
        <v>0.68949164018617703</v>
      </c>
      <c r="P17" s="21"/>
      <c r="Q17" s="21">
        <v>0.62661333715421397</v>
      </c>
      <c r="R17" s="21">
        <v>0.62961310495865397</v>
      </c>
      <c r="S17" s="21">
        <v>0.66424770258344301</v>
      </c>
      <c r="T17" s="21">
        <v>0.65026806328445796</v>
      </c>
      <c r="U17" s="21">
        <v>0.63541270521812399</v>
      </c>
      <c r="V17" s="21">
        <v>0.47606942003423502</v>
      </c>
      <c r="W17" s="21">
        <v>0.68190281460027502</v>
      </c>
      <c r="X17" s="21">
        <v>0.57869580458804804</v>
      </c>
      <c r="Y17" s="21">
        <v>0.67382867828409299</v>
      </c>
      <c r="Z17" s="21"/>
      <c r="AA17" s="21">
        <v>0.70754370975683401</v>
      </c>
      <c r="AB17" s="21">
        <v>0.60812088704506095</v>
      </c>
      <c r="AC17" s="21">
        <v>0.57550547842639999</v>
      </c>
      <c r="AD17" s="21">
        <v>0.66333705177331703</v>
      </c>
      <c r="AE17" s="21">
        <v>0.72451978422554097</v>
      </c>
      <c r="AF17" s="21"/>
      <c r="AG17" s="21">
        <v>0.62793567027599095</v>
      </c>
      <c r="AH17" s="21">
        <v>0.624796884105559</v>
      </c>
      <c r="AI17" s="21"/>
      <c r="AJ17" s="21">
        <v>0.66289778765515694</v>
      </c>
      <c r="AK17" s="21">
        <v>0.63878001959058295</v>
      </c>
      <c r="AL17" s="21">
        <v>0.62090910334160998</v>
      </c>
      <c r="AM17" s="21">
        <v>0.58632422020365405</v>
      </c>
      <c r="AN17" s="21"/>
      <c r="AO17" s="21">
        <v>0.69179446949741397</v>
      </c>
      <c r="AP17" s="21">
        <v>0.65381137159486702</v>
      </c>
      <c r="AQ17" s="21">
        <v>0.58000788566981398</v>
      </c>
      <c r="AR17" s="21"/>
      <c r="AS17" s="21">
        <v>0.52694868432864905</v>
      </c>
      <c r="AT17" s="21">
        <v>0.73681624165556103</v>
      </c>
      <c r="AU17" s="21">
        <v>0.60432079951991402</v>
      </c>
      <c r="AV17" s="21">
        <v>0.65485853903364399</v>
      </c>
      <c r="AW17" s="21">
        <v>0.65019869442468803</v>
      </c>
      <c r="AX17" s="21"/>
      <c r="AY17" s="21">
        <v>0.43274406703086099</v>
      </c>
      <c r="AZ17" s="21">
        <v>0.72112698839389</v>
      </c>
      <c r="BA17" s="21">
        <v>0.61243221089350797</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43.5" x14ac:dyDescent="0.35">
      <c r="B9" s="18" t="s">
        <v>295</v>
      </c>
      <c r="C9" s="17">
        <v>0.32768240409362098</v>
      </c>
      <c r="D9" s="17">
        <v>0.28099816598945399</v>
      </c>
      <c r="E9" s="17">
        <v>0.37432065370126699</v>
      </c>
      <c r="F9" s="17"/>
      <c r="G9" s="17">
        <v>0.49266583354657001</v>
      </c>
      <c r="H9" s="17">
        <v>0.32483839912596502</v>
      </c>
      <c r="I9" s="17">
        <v>0.31263241033176897</v>
      </c>
      <c r="J9" s="17">
        <v>0.199963505271012</v>
      </c>
      <c r="K9" s="17"/>
      <c r="L9" s="17">
        <v>0.229669340373159</v>
      </c>
      <c r="M9" s="17">
        <v>0.30642535176350699</v>
      </c>
      <c r="N9" s="17">
        <v>0.38457930073606</v>
      </c>
      <c r="O9" s="17">
        <v>0.40688530790606398</v>
      </c>
      <c r="P9" s="17"/>
      <c r="Q9" s="17">
        <v>0.27972890584694399</v>
      </c>
      <c r="R9" s="17">
        <v>0.34650263035341</v>
      </c>
      <c r="S9" s="17">
        <v>0.37168764005044003</v>
      </c>
      <c r="T9" s="17">
        <v>0.36853110041032</v>
      </c>
      <c r="U9" s="17">
        <v>0.33464817080555198</v>
      </c>
      <c r="V9" s="17">
        <v>0.34457590781536501</v>
      </c>
      <c r="W9" s="17">
        <v>0.33223781030433902</v>
      </c>
      <c r="X9" s="17">
        <v>0.34337529816400397</v>
      </c>
      <c r="Y9" s="17">
        <v>0.27344250068866799</v>
      </c>
      <c r="Z9" s="17"/>
      <c r="AA9" s="17">
        <v>0.43219680729068299</v>
      </c>
      <c r="AB9" s="17">
        <v>0.32803827777961703</v>
      </c>
      <c r="AC9" s="17">
        <v>0.232847233754605</v>
      </c>
      <c r="AD9" s="17">
        <v>0.24193064085002</v>
      </c>
      <c r="AE9" s="17">
        <v>0.464191509646673</v>
      </c>
      <c r="AF9" s="17"/>
      <c r="AG9" s="17">
        <v>0.34365830769158101</v>
      </c>
      <c r="AH9" s="17">
        <v>0.31021874215760697</v>
      </c>
      <c r="AI9" s="17"/>
      <c r="AJ9" s="17">
        <v>0.30867352095891798</v>
      </c>
      <c r="AK9" s="17">
        <v>0.34656993497537197</v>
      </c>
      <c r="AL9" s="17">
        <v>0.29765584615477297</v>
      </c>
      <c r="AM9" s="17">
        <v>0.35164561021783802</v>
      </c>
      <c r="AN9" s="17"/>
      <c r="AO9" s="17">
        <v>0.40069486713650199</v>
      </c>
      <c r="AP9" s="17">
        <v>0.37060238779391502</v>
      </c>
      <c r="AQ9" s="17">
        <v>0.270006310679689</v>
      </c>
      <c r="AR9" s="17"/>
      <c r="AS9" s="17">
        <v>0.30833534860252698</v>
      </c>
      <c r="AT9" s="17">
        <v>0.33890205381280403</v>
      </c>
      <c r="AU9" s="17">
        <v>0.25724429345101202</v>
      </c>
      <c r="AV9" s="17">
        <v>0.29604052054103802</v>
      </c>
      <c r="AW9" s="17">
        <v>0.38685873111453001</v>
      </c>
      <c r="AX9" s="17"/>
      <c r="AY9" s="17">
        <v>0.27797547845750997</v>
      </c>
      <c r="AZ9" s="17">
        <v>0.34811510694668402</v>
      </c>
      <c r="BA9" s="17">
        <v>0.269160329668369</v>
      </c>
    </row>
    <row r="10" spans="2:53" ht="43.5" x14ac:dyDescent="0.35">
      <c r="B10" s="18" t="s">
        <v>296</v>
      </c>
      <c r="C10" s="17">
        <v>0.54405693549594403</v>
      </c>
      <c r="D10" s="17">
        <v>0.59097053189829396</v>
      </c>
      <c r="E10" s="17">
        <v>0.49718955353025401</v>
      </c>
      <c r="F10" s="17"/>
      <c r="G10" s="17">
        <v>0.40386778957577302</v>
      </c>
      <c r="H10" s="17">
        <v>0.54195372656399099</v>
      </c>
      <c r="I10" s="17">
        <v>0.556459788550146</v>
      </c>
      <c r="J10" s="17">
        <v>0.67268361577982605</v>
      </c>
      <c r="K10" s="17"/>
      <c r="L10" s="17">
        <v>0.66892753368374402</v>
      </c>
      <c r="M10" s="17">
        <v>0.56881352615967096</v>
      </c>
      <c r="N10" s="17">
        <v>0.46946553671824198</v>
      </c>
      <c r="O10" s="17">
        <v>0.44726649382920403</v>
      </c>
      <c r="P10" s="17"/>
      <c r="Q10" s="17">
        <v>0.61606998632917298</v>
      </c>
      <c r="R10" s="17">
        <v>0.54434724369346199</v>
      </c>
      <c r="S10" s="17">
        <v>0.49179402598044802</v>
      </c>
      <c r="T10" s="17">
        <v>0.44882733694499499</v>
      </c>
      <c r="U10" s="17">
        <v>0.59066604277416401</v>
      </c>
      <c r="V10" s="17">
        <v>0.55146179447035903</v>
      </c>
      <c r="W10" s="17">
        <v>0.50422757567695498</v>
      </c>
      <c r="X10" s="17">
        <v>0.50225604545215996</v>
      </c>
      <c r="Y10" s="17">
        <v>0.57610826796644898</v>
      </c>
      <c r="Z10" s="17"/>
      <c r="AA10" s="17">
        <v>0.41755257014659097</v>
      </c>
      <c r="AB10" s="17">
        <v>0.534441023392216</v>
      </c>
      <c r="AC10" s="17">
        <v>0.650586736194258</v>
      </c>
      <c r="AD10" s="17">
        <v>0.65015496177707999</v>
      </c>
      <c r="AE10" s="17">
        <v>0.44199052984215198</v>
      </c>
      <c r="AF10" s="17"/>
      <c r="AG10" s="17">
        <v>0.52904632296303999</v>
      </c>
      <c r="AH10" s="17">
        <v>0.56046541349656098</v>
      </c>
      <c r="AI10" s="17"/>
      <c r="AJ10" s="17">
        <v>0.58179520538806395</v>
      </c>
      <c r="AK10" s="17">
        <v>0.49746718167397003</v>
      </c>
      <c r="AL10" s="17">
        <v>0.57592765039554195</v>
      </c>
      <c r="AM10" s="17">
        <v>0.53096979594728499</v>
      </c>
      <c r="AN10" s="17"/>
      <c r="AO10" s="17">
        <v>0.47844254892937299</v>
      </c>
      <c r="AP10" s="17">
        <v>0.51787701297438404</v>
      </c>
      <c r="AQ10" s="17">
        <v>0.59049938699157301</v>
      </c>
      <c r="AR10" s="17"/>
      <c r="AS10" s="17">
        <v>0.62065075446613005</v>
      </c>
      <c r="AT10" s="17">
        <v>0.51888113148080395</v>
      </c>
      <c r="AU10" s="17">
        <v>0.59320166910352301</v>
      </c>
      <c r="AV10" s="17">
        <v>0.55417562291826505</v>
      </c>
      <c r="AW10" s="17">
        <v>0.44769150744403902</v>
      </c>
      <c r="AX10" s="17"/>
      <c r="AY10" s="17">
        <v>0.64535981376005502</v>
      </c>
      <c r="AZ10" s="17">
        <v>0.52257281987070503</v>
      </c>
      <c r="BA10" s="17">
        <v>0.599728606576997</v>
      </c>
    </row>
    <row r="11" spans="2:53" x14ac:dyDescent="0.35">
      <c r="B11" s="18" t="s">
        <v>92</v>
      </c>
      <c r="C11" s="19">
        <v>0.12826066041043599</v>
      </c>
      <c r="D11" s="19">
        <v>0.128031302112252</v>
      </c>
      <c r="E11" s="19">
        <v>0.12848979276847899</v>
      </c>
      <c r="F11" s="19"/>
      <c r="G11" s="19">
        <v>0.103466376877657</v>
      </c>
      <c r="H11" s="19">
        <v>0.13320787431004399</v>
      </c>
      <c r="I11" s="19">
        <v>0.130907801118086</v>
      </c>
      <c r="J11" s="19">
        <v>0.127352878949162</v>
      </c>
      <c r="K11" s="19"/>
      <c r="L11" s="19">
        <v>0.101403125943097</v>
      </c>
      <c r="M11" s="19">
        <v>0.124761122076821</v>
      </c>
      <c r="N11" s="19">
        <v>0.14595516254569799</v>
      </c>
      <c r="O11" s="19">
        <v>0.145848198264732</v>
      </c>
      <c r="P11" s="19"/>
      <c r="Q11" s="19">
        <v>0.104201107823884</v>
      </c>
      <c r="R11" s="19">
        <v>0.10915012595312799</v>
      </c>
      <c r="S11" s="19">
        <v>0.136518333969112</v>
      </c>
      <c r="T11" s="19">
        <v>0.18264156264468501</v>
      </c>
      <c r="U11" s="19">
        <v>7.4685786420284103E-2</v>
      </c>
      <c r="V11" s="19">
        <v>0.10396229771427599</v>
      </c>
      <c r="W11" s="19">
        <v>0.163534614018707</v>
      </c>
      <c r="X11" s="19">
        <v>0.15436865638383601</v>
      </c>
      <c r="Y11" s="19">
        <v>0.150449231344883</v>
      </c>
      <c r="Z11" s="19"/>
      <c r="AA11" s="19">
        <v>0.15025062256272601</v>
      </c>
      <c r="AB11" s="19">
        <v>0.137520698828167</v>
      </c>
      <c r="AC11" s="19">
        <v>0.116566030051137</v>
      </c>
      <c r="AD11" s="19">
        <v>0.1079143973729</v>
      </c>
      <c r="AE11" s="19">
        <v>9.38179605111749E-2</v>
      </c>
      <c r="AF11" s="19"/>
      <c r="AG11" s="19">
        <v>0.12729536934537899</v>
      </c>
      <c r="AH11" s="19">
        <v>0.12931584434583099</v>
      </c>
      <c r="AI11" s="19"/>
      <c r="AJ11" s="19">
        <v>0.109531273653018</v>
      </c>
      <c r="AK11" s="19">
        <v>0.155962883350658</v>
      </c>
      <c r="AL11" s="19">
        <v>0.126416503449685</v>
      </c>
      <c r="AM11" s="19">
        <v>0.117384593834877</v>
      </c>
      <c r="AN11" s="19"/>
      <c r="AO11" s="19">
        <v>0.120862583934125</v>
      </c>
      <c r="AP11" s="19">
        <v>0.111520599231701</v>
      </c>
      <c r="AQ11" s="19">
        <v>0.139494302328738</v>
      </c>
      <c r="AR11" s="19"/>
      <c r="AS11" s="19">
        <v>7.1013896931342801E-2</v>
      </c>
      <c r="AT11" s="19">
        <v>0.142216814706392</v>
      </c>
      <c r="AU11" s="19">
        <v>0.149554037445465</v>
      </c>
      <c r="AV11" s="19">
        <v>0.14978385654069701</v>
      </c>
      <c r="AW11" s="19">
        <v>0.16544976144143</v>
      </c>
      <c r="AX11" s="19"/>
      <c r="AY11" s="19">
        <v>7.6664707782435504E-2</v>
      </c>
      <c r="AZ11" s="19">
        <v>0.12931207318261101</v>
      </c>
      <c r="BA11" s="19">
        <v>0.13111106375463399</v>
      </c>
    </row>
    <row r="12" spans="2:53" x14ac:dyDescent="0.35">
      <c r="B12" s="16"/>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72.5" x14ac:dyDescent="0.35">
      <c r="B9" s="18" t="s">
        <v>298</v>
      </c>
      <c r="C9" s="17">
        <v>0.62089170798926996</v>
      </c>
      <c r="D9" s="17">
        <v>0.59456843971705697</v>
      </c>
      <c r="E9" s="17">
        <v>0.647189045292478</v>
      </c>
      <c r="F9" s="17"/>
      <c r="G9" s="17">
        <v>0.69861042800351003</v>
      </c>
      <c r="H9" s="17">
        <v>0.65590838152397901</v>
      </c>
      <c r="I9" s="17">
        <v>0.56368833500591897</v>
      </c>
      <c r="J9" s="17">
        <v>0.56442741936447405</v>
      </c>
      <c r="K9" s="17"/>
      <c r="L9" s="17">
        <v>0.57692772036362105</v>
      </c>
      <c r="M9" s="17">
        <v>0.59543720705333003</v>
      </c>
      <c r="N9" s="17">
        <v>0.61820372710343097</v>
      </c>
      <c r="O9" s="17">
        <v>0.69969448560984404</v>
      </c>
      <c r="P9" s="17"/>
      <c r="Q9" s="17">
        <v>0.62830810090641298</v>
      </c>
      <c r="R9" s="17">
        <v>0.63181415045492395</v>
      </c>
      <c r="S9" s="17">
        <v>0.60074208110389204</v>
      </c>
      <c r="T9" s="17">
        <v>0.66488532929750999</v>
      </c>
      <c r="U9" s="17">
        <v>0.67339532727412299</v>
      </c>
      <c r="V9" s="17">
        <v>0.56754146402364403</v>
      </c>
      <c r="W9" s="17">
        <v>0.65575133405217401</v>
      </c>
      <c r="X9" s="17">
        <v>0.54955500846786898</v>
      </c>
      <c r="Y9" s="17">
        <v>0.58842039965759396</v>
      </c>
      <c r="Z9" s="17"/>
      <c r="AA9" s="17">
        <v>0.67357427987096097</v>
      </c>
      <c r="AB9" s="17">
        <v>0.64924380000676896</v>
      </c>
      <c r="AC9" s="17">
        <v>0.54619664155984304</v>
      </c>
      <c r="AD9" s="17">
        <v>0.56068011068269796</v>
      </c>
      <c r="AE9" s="17">
        <v>0.46061980895249499</v>
      </c>
      <c r="AF9" s="17"/>
      <c r="AG9" s="17">
        <v>0.64062788645600699</v>
      </c>
      <c r="AH9" s="17">
        <v>0.59931759504232396</v>
      </c>
      <c r="AI9" s="17"/>
      <c r="AJ9" s="17">
        <v>0.63813480351291996</v>
      </c>
      <c r="AK9" s="17">
        <v>0.67828324765780001</v>
      </c>
      <c r="AL9" s="17">
        <v>0.56245007810888903</v>
      </c>
      <c r="AM9" s="17">
        <v>0.59808822763608105</v>
      </c>
      <c r="AN9" s="17"/>
      <c r="AO9" s="17">
        <v>0.70440326257220598</v>
      </c>
      <c r="AP9" s="17">
        <v>0.63771456968135098</v>
      </c>
      <c r="AQ9" s="17">
        <v>0.57007757446179497</v>
      </c>
      <c r="AR9" s="17"/>
      <c r="AS9" s="17">
        <v>0.55604237991305605</v>
      </c>
      <c r="AT9" s="17">
        <v>0.65020420042341298</v>
      </c>
      <c r="AU9" s="17">
        <v>0.64686701452534501</v>
      </c>
      <c r="AV9" s="17">
        <v>0.92003852328854596</v>
      </c>
      <c r="AW9" s="17">
        <v>0.66122545038281799</v>
      </c>
      <c r="AX9" s="17"/>
      <c r="AY9" s="17">
        <v>0.51079753324174904</v>
      </c>
      <c r="AZ9" s="17">
        <v>0.65547779185449995</v>
      </c>
      <c r="BA9" s="17">
        <v>0.62519364780923503</v>
      </c>
    </row>
    <row r="10" spans="2:53" ht="58" x14ac:dyDescent="0.35">
      <c r="B10" s="18" t="s">
        <v>299</v>
      </c>
      <c r="C10" s="17">
        <v>0.28727721136254297</v>
      </c>
      <c r="D10" s="17">
        <v>0.32183872033793998</v>
      </c>
      <c r="E10" s="17">
        <v>0.25274974882122703</v>
      </c>
      <c r="F10" s="17"/>
      <c r="G10" s="17">
        <v>0.25431999894156898</v>
      </c>
      <c r="H10" s="17">
        <v>0.22719223717686499</v>
      </c>
      <c r="I10" s="17">
        <v>0.36162922924336099</v>
      </c>
      <c r="J10" s="17">
        <v>0.344719344434812</v>
      </c>
      <c r="K10" s="17"/>
      <c r="L10" s="17">
        <v>0.32041861607099498</v>
      </c>
      <c r="M10" s="17">
        <v>0.33077713352694899</v>
      </c>
      <c r="N10" s="17">
        <v>0.25991873449077502</v>
      </c>
      <c r="O10" s="17">
        <v>0.22746914371903801</v>
      </c>
      <c r="P10" s="17"/>
      <c r="Q10" s="17">
        <v>0.30315092062486099</v>
      </c>
      <c r="R10" s="17">
        <v>0.27572732158979002</v>
      </c>
      <c r="S10" s="17">
        <v>0.297603487374901</v>
      </c>
      <c r="T10" s="17">
        <v>0.27159016099539202</v>
      </c>
      <c r="U10" s="17">
        <v>0.170978120770994</v>
      </c>
      <c r="V10" s="17">
        <v>0.32949515426201098</v>
      </c>
      <c r="W10" s="17">
        <v>0.22879314973603199</v>
      </c>
      <c r="X10" s="17">
        <v>0.362525243747013</v>
      </c>
      <c r="Y10" s="17">
        <v>0.33995970766029798</v>
      </c>
      <c r="Z10" s="17"/>
      <c r="AA10" s="17">
        <v>0.25721482558764702</v>
      </c>
      <c r="AB10" s="17">
        <v>0.24013023731720801</v>
      </c>
      <c r="AC10" s="17">
        <v>0.33724752900944599</v>
      </c>
      <c r="AD10" s="17">
        <v>0.36513002412552098</v>
      </c>
      <c r="AE10" s="17">
        <v>0.44326482385593602</v>
      </c>
      <c r="AF10" s="17"/>
      <c r="AG10" s="17">
        <v>0.27166669032851498</v>
      </c>
      <c r="AH10" s="17">
        <v>0.304341464430401</v>
      </c>
      <c r="AI10" s="17"/>
      <c r="AJ10" s="17">
        <v>0.27420738430504299</v>
      </c>
      <c r="AK10" s="17">
        <v>0.23430836468881</v>
      </c>
      <c r="AL10" s="17">
        <v>0.302559954978047</v>
      </c>
      <c r="AM10" s="17">
        <v>0.34058755637663302</v>
      </c>
      <c r="AN10" s="17"/>
      <c r="AO10" s="17">
        <v>0.22480031776279299</v>
      </c>
      <c r="AP10" s="17">
        <v>0.27101004356139902</v>
      </c>
      <c r="AQ10" s="17">
        <v>0.32784954111605702</v>
      </c>
      <c r="AR10" s="17"/>
      <c r="AS10" s="17">
        <v>0.35873122031481097</v>
      </c>
      <c r="AT10" s="17">
        <v>0.26761817212542799</v>
      </c>
      <c r="AU10" s="17">
        <v>0.23968379215733901</v>
      </c>
      <c r="AV10" s="17">
        <v>7.9961476711453996E-2</v>
      </c>
      <c r="AW10" s="17">
        <v>0.24535212218615701</v>
      </c>
      <c r="AX10" s="17"/>
      <c r="AY10" s="17">
        <v>0.40412380564767802</v>
      </c>
      <c r="AZ10" s="17">
        <v>0.27049482434467098</v>
      </c>
      <c r="BA10" s="17">
        <v>0.257070453870136</v>
      </c>
    </row>
    <row r="11" spans="2:53" x14ac:dyDescent="0.35">
      <c r="B11" s="18" t="s">
        <v>92</v>
      </c>
      <c r="C11" s="19">
        <v>9.1831080648186694E-2</v>
      </c>
      <c r="D11" s="19">
        <v>8.35928399450033E-2</v>
      </c>
      <c r="E11" s="19">
        <v>0.100061205886295</v>
      </c>
      <c r="F11" s="19"/>
      <c r="G11" s="19">
        <v>4.7069573054920898E-2</v>
      </c>
      <c r="H11" s="19">
        <v>0.116899381299156</v>
      </c>
      <c r="I11" s="19">
        <v>7.4682435750720005E-2</v>
      </c>
      <c r="J11" s="19">
        <v>9.0853236200713602E-2</v>
      </c>
      <c r="K11" s="19"/>
      <c r="L11" s="19">
        <v>0.102653663565384</v>
      </c>
      <c r="M11" s="19">
        <v>7.3785659419720095E-2</v>
      </c>
      <c r="N11" s="19">
        <v>0.121877538405794</v>
      </c>
      <c r="O11" s="19">
        <v>7.2836370671117395E-2</v>
      </c>
      <c r="P11" s="19"/>
      <c r="Q11" s="19">
        <v>6.8540978468726005E-2</v>
      </c>
      <c r="R11" s="19">
        <v>9.2458527955285502E-2</v>
      </c>
      <c r="S11" s="19">
        <v>0.101654431521208</v>
      </c>
      <c r="T11" s="19">
        <v>6.3524509707098401E-2</v>
      </c>
      <c r="U11" s="19">
        <v>0.15562655195488301</v>
      </c>
      <c r="V11" s="19">
        <v>0.10296338171434501</v>
      </c>
      <c r="W11" s="19">
        <v>0.11545551621179399</v>
      </c>
      <c r="X11" s="19">
        <v>8.7919747785117394E-2</v>
      </c>
      <c r="Y11" s="19">
        <v>7.1619892682108305E-2</v>
      </c>
      <c r="Z11" s="19"/>
      <c r="AA11" s="19">
        <v>6.9210894541391593E-2</v>
      </c>
      <c r="AB11" s="19">
        <v>0.110625962676023</v>
      </c>
      <c r="AC11" s="19">
        <v>0.11655582943071099</v>
      </c>
      <c r="AD11" s="19">
        <v>7.4189865191780502E-2</v>
      </c>
      <c r="AE11" s="19">
        <v>9.6115367191568393E-2</v>
      </c>
      <c r="AF11" s="19"/>
      <c r="AG11" s="19">
        <v>8.7705423215478195E-2</v>
      </c>
      <c r="AH11" s="19">
        <v>9.6340940527275098E-2</v>
      </c>
      <c r="AI11" s="19"/>
      <c r="AJ11" s="19">
        <v>8.7657812182037706E-2</v>
      </c>
      <c r="AK11" s="19">
        <v>8.7408387653390193E-2</v>
      </c>
      <c r="AL11" s="19">
        <v>0.134989966913064</v>
      </c>
      <c r="AM11" s="19">
        <v>6.13242159872859E-2</v>
      </c>
      <c r="AN11" s="19"/>
      <c r="AO11" s="19">
        <v>7.0796419665000596E-2</v>
      </c>
      <c r="AP11" s="19">
        <v>9.1275386757249596E-2</v>
      </c>
      <c r="AQ11" s="19">
        <v>0.102072884422148</v>
      </c>
      <c r="AR11" s="19"/>
      <c r="AS11" s="19">
        <v>8.5226399772133601E-2</v>
      </c>
      <c r="AT11" s="19">
        <v>8.2177627451159099E-2</v>
      </c>
      <c r="AU11" s="19">
        <v>0.113449193317316</v>
      </c>
      <c r="AV11" s="19">
        <v>0</v>
      </c>
      <c r="AW11" s="19">
        <v>9.3422427431025398E-2</v>
      </c>
      <c r="AX11" s="19"/>
      <c r="AY11" s="19">
        <v>8.50786611105733E-2</v>
      </c>
      <c r="AZ11" s="19">
        <v>7.4027383800828697E-2</v>
      </c>
      <c r="BA11" s="19">
        <v>0.117735898320629</v>
      </c>
    </row>
    <row r="12" spans="2:53" x14ac:dyDescent="0.35">
      <c r="B12" s="16"/>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316</v>
      </c>
      <c r="E2" s="26"/>
      <c r="F2" s="26"/>
      <c r="G2" s="26"/>
      <c r="H2" s="26"/>
      <c r="I2" s="26"/>
      <c r="J2" s="26"/>
      <c r="K2" s="26"/>
    </row>
    <row r="6" spans="2:11" ht="50" customHeight="1" x14ac:dyDescent="0.35">
      <c r="B6" s="23" t="s">
        <v>15</v>
      </c>
      <c r="C6" s="23" t="s">
        <v>300</v>
      </c>
      <c r="D6" s="23" t="s">
        <v>301</v>
      </c>
      <c r="E6" s="23" t="s">
        <v>302</v>
      </c>
      <c r="F6" s="23" t="s">
        <v>303</v>
      </c>
      <c r="G6" s="23" t="s">
        <v>304</v>
      </c>
      <c r="H6" s="23" t="s">
        <v>305</v>
      </c>
      <c r="I6" s="23" t="s">
        <v>306</v>
      </c>
      <c r="J6" s="23" t="s">
        <v>307</v>
      </c>
    </row>
    <row r="7" spans="2:11" x14ac:dyDescent="0.35">
      <c r="B7" s="18" t="s">
        <v>308</v>
      </c>
      <c r="C7" s="17">
        <v>0.227400730197171</v>
      </c>
      <c r="D7" s="17">
        <v>0.22205650941240901</v>
      </c>
      <c r="E7" s="17">
        <v>0.27865399955394099</v>
      </c>
      <c r="F7" s="17">
        <v>0.210746063642644</v>
      </c>
      <c r="G7" s="17">
        <v>0.168026300834904</v>
      </c>
      <c r="H7" s="17">
        <v>0.21364505007388901</v>
      </c>
      <c r="I7" s="17">
        <v>0.17319365885693799</v>
      </c>
      <c r="J7" s="17">
        <v>0.20260623562963201</v>
      </c>
    </row>
    <row r="8" spans="2:11" x14ac:dyDescent="0.35">
      <c r="B8" s="18" t="s">
        <v>309</v>
      </c>
      <c r="C8" s="17">
        <v>0.40248682670074398</v>
      </c>
      <c r="D8" s="17">
        <v>0.42205266612327003</v>
      </c>
      <c r="E8" s="17">
        <v>0.38015088493910398</v>
      </c>
      <c r="F8" s="17">
        <v>0.40215704702167998</v>
      </c>
      <c r="G8" s="17">
        <v>0.37634498475018002</v>
      </c>
      <c r="H8" s="17">
        <v>0.38688943701120099</v>
      </c>
      <c r="I8" s="17">
        <v>0.31785444320244399</v>
      </c>
      <c r="J8" s="17">
        <v>0.25618196700932999</v>
      </c>
    </row>
    <row r="9" spans="2:11" x14ac:dyDescent="0.35">
      <c r="B9" s="18" t="s">
        <v>310</v>
      </c>
      <c r="C9" s="17">
        <v>0.26837308816633298</v>
      </c>
      <c r="D9" s="17">
        <v>0.23192397864786901</v>
      </c>
      <c r="E9" s="17">
        <v>0.20417296195116999</v>
      </c>
      <c r="F9" s="17">
        <v>0.20535145447627401</v>
      </c>
      <c r="G9" s="17">
        <v>0.23286375709093601</v>
      </c>
      <c r="H9" s="17">
        <v>0.17587468416310501</v>
      </c>
      <c r="I9" s="17">
        <v>0.19488547672329001</v>
      </c>
      <c r="J9" s="17">
        <v>0.206820433325968</v>
      </c>
    </row>
    <row r="10" spans="2:11" x14ac:dyDescent="0.35">
      <c r="B10" s="18" t="s">
        <v>311</v>
      </c>
      <c r="C10" s="17">
        <v>5.3434098058464899E-2</v>
      </c>
      <c r="D10" s="17">
        <v>7.4113240248132498E-2</v>
      </c>
      <c r="E10" s="17">
        <v>8.2956583125112907E-2</v>
      </c>
      <c r="F10" s="17">
        <v>0.101586585290073</v>
      </c>
      <c r="G10" s="17">
        <v>0.12338973908878199</v>
      </c>
      <c r="H10" s="17">
        <v>0.14109235273749601</v>
      </c>
      <c r="I10" s="17">
        <v>0.17215877740298299</v>
      </c>
      <c r="J10" s="17">
        <v>0.176822733972435</v>
      </c>
    </row>
    <row r="11" spans="2:11" x14ac:dyDescent="0.35">
      <c r="B11" s="18" t="s">
        <v>312</v>
      </c>
      <c r="C11" s="17">
        <v>1.5885196417029498E-2</v>
      </c>
      <c r="D11" s="17">
        <v>1.76653762587595E-2</v>
      </c>
      <c r="E11" s="17">
        <v>2.49446213057322E-2</v>
      </c>
      <c r="F11" s="17">
        <v>5.0820232022472503E-2</v>
      </c>
      <c r="G11" s="17">
        <v>5.2729129591449202E-2</v>
      </c>
      <c r="H11" s="17">
        <v>5.2142156253477297E-2</v>
      </c>
      <c r="I11" s="17">
        <v>0.111035567695676</v>
      </c>
      <c r="J11" s="17">
        <v>0.13735292639111499</v>
      </c>
    </row>
    <row r="12" spans="2:11" x14ac:dyDescent="0.35">
      <c r="B12" s="18" t="s">
        <v>313</v>
      </c>
      <c r="C12" s="17">
        <v>3.2420060460257402E-2</v>
      </c>
      <c r="D12" s="17">
        <v>3.2188229309560397E-2</v>
      </c>
      <c r="E12" s="17">
        <v>2.9120949124939802E-2</v>
      </c>
      <c r="F12" s="17">
        <v>2.9338617546855999E-2</v>
      </c>
      <c r="G12" s="17">
        <v>4.6646088643749799E-2</v>
      </c>
      <c r="H12" s="17">
        <v>3.0356319760831699E-2</v>
      </c>
      <c r="I12" s="17">
        <v>3.0872076118668601E-2</v>
      </c>
      <c r="J12" s="17">
        <v>2.0215703671518599E-2</v>
      </c>
    </row>
    <row r="13" spans="2:11" x14ac:dyDescent="0.35">
      <c r="B13" s="22" t="s">
        <v>314</v>
      </c>
      <c r="C13" s="20">
        <v>0.62988755689791498</v>
      </c>
      <c r="D13" s="20">
        <v>0.64410917553567804</v>
      </c>
      <c r="E13" s="20">
        <v>0.65880488449304497</v>
      </c>
      <c r="F13" s="20">
        <v>0.61290311066432401</v>
      </c>
      <c r="G13" s="20">
        <v>0.54437128558508296</v>
      </c>
      <c r="H13" s="20">
        <v>0.60053448708509005</v>
      </c>
      <c r="I13" s="20">
        <v>0.49104810205938199</v>
      </c>
      <c r="J13" s="20">
        <v>0.45878820263896197</v>
      </c>
    </row>
    <row r="14" spans="2:11" x14ac:dyDescent="0.35">
      <c r="B14" s="22" t="s">
        <v>315</v>
      </c>
      <c r="C14" s="20">
        <v>6.9319294475494397E-2</v>
      </c>
      <c r="D14" s="20">
        <v>9.1778616506891994E-2</v>
      </c>
      <c r="E14" s="20">
        <v>0.107901204430845</v>
      </c>
      <c r="F14" s="20">
        <v>0.15240681731254599</v>
      </c>
      <c r="G14" s="20">
        <v>0.17611886868023099</v>
      </c>
      <c r="H14" s="20">
        <v>0.193234508990973</v>
      </c>
      <c r="I14" s="20">
        <v>0.28319434509865898</v>
      </c>
      <c r="J14" s="20">
        <v>0.31417566036355099</v>
      </c>
    </row>
    <row r="15" spans="2:11" x14ac:dyDescent="0.35">
      <c r="B15" s="22" t="s">
        <v>95</v>
      </c>
      <c r="C15" s="21">
        <v>0.56056826242241997</v>
      </c>
      <c r="D15" s="21">
        <v>0.55233055902878603</v>
      </c>
      <c r="E15" s="21">
        <v>0.55090368006220003</v>
      </c>
      <c r="F15" s="21">
        <v>0.460496293351778</v>
      </c>
      <c r="G15" s="21">
        <v>0.368252416904852</v>
      </c>
      <c r="H15" s="21">
        <v>0.407299978094117</v>
      </c>
      <c r="I15" s="21">
        <v>0.207853756960723</v>
      </c>
      <c r="J15" s="21">
        <v>0.14461254227541201</v>
      </c>
    </row>
    <row r="16" spans="2:11" x14ac:dyDescent="0.35">
      <c r="B16" s="16"/>
      <c r="C16" s="16"/>
      <c r="D16" s="16"/>
      <c r="E16" s="16"/>
      <c r="F16" s="16"/>
      <c r="G16" s="16"/>
      <c r="H16" s="16"/>
      <c r="I16" s="16"/>
      <c r="J16" s="16"/>
    </row>
    <row r="17" spans="2:2" x14ac:dyDescent="0.35">
      <c r="B17" t="s">
        <v>85</v>
      </c>
    </row>
    <row r="18" spans="2:2" x14ac:dyDescent="0.35">
      <c r="B18" t="s">
        <v>86</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0.27865399955394099</v>
      </c>
      <c r="D9" s="17">
        <v>0.21636435770287801</v>
      </c>
      <c r="E9" s="17">
        <v>0.34088228007420301</v>
      </c>
      <c r="F9" s="17"/>
      <c r="G9" s="17">
        <v>0.307811873861286</v>
      </c>
      <c r="H9" s="17">
        <v>0.29219462802276103</v>
      </c>
      <c r="I9" s="17">
        <v>0.278623594007673</v>
      </c>
      <c r="J9" s="17">
        <v>0.189173698466061</v>
      </c>
      <c r="K9" s="17"/>
      <c r="L9" s="17">
        <v>0.28429745482858698</v>
      </c>
      <c r="M9" s="17">
        <v>0.26963846596405899</v>
      </c>
      <c r="N9" s="17">
        <v>0.25018036800127802</v>
      </c>
      <c r="O9" s="17">
        <v>0.30810663455536103</v>
      </c>
      <c r="P9" s="17"/>
      <c r="Q9" s="17">
        <v>0.274451944200647</v>
      </c>
      <c r="R9" s="17">
        <v>0.24417419134103299</v>
      </c>
      <c r="S9" s="17">
        <v>0.322761433319882</v>
      </c>
      <c r="T9" s="17">
        <v>0.29908894055687502</v>
      </c>
      <c r="U9" s="17">
        <v>0.31208056398372802</v>
      </c>
      <c r="V9" s="17">
        <v>0.28126917809892199</v>
      </c>
      <c r="W9" s="17">
        <v>0.28018986059927298</v>
      </c>
      <c r="X9" s="17">
        <v>0.345972144445027</v>
      </c>
      <c r="Y9" s="17">
        <v>0.22469655589111601</v>
      </c>
      <c r="Z9" s="17"/>
      <c r="AA9" s="17">
        <v>0.30458530990781302</v>
      </c>
      <c r="AB9" s="17">
        <v>0.25891785167459103</v>
      </c>
      <c r="AC9" s="17">
        <v>0.29649070961259599</v>
      </c>
      <c r="AD9" s="17">
        <v>0.211016230268123</v>
      </c>
      <c r="AE9" s="17">
        <v>0.52238846444909104</v>
      </c>
      <c r="AF9" s="17"/>
      <c r="AG9" s="17">
        <v>0.28701709764251498</v>
      </c>
      <c r="AH9" s="17">
        <v>0.26951208674374999</v>
      </c>
      <c r="AI9" s="17"/>
      <c r="AJ9" s="17">
        <v>0.29369601135128098</v>
      </c>
      <c r="AK9" s="17">
        <v>0.28119636475058102</v>
      </c>
      <c r="AL9" s="17">
        <v>0.23551213858833001</v>
      </c>
      <c r="AM9" s="17">
        <v>0.30153613004463597</v>
      </c>
      <c r="AN9" s="17"/>
      <c r="AO9" s="17">
        <v>0.32077250584537398</v>
      </c>
      <c r="AP9" s="17">
        <v>0.25699070690258002</v>
      </c>
      <c r="AQ9" s="17">
        <v>0.26074519030839599</v>
      </c>
      <c r="AR9" s="17"/>
      <c r="AS9" s="17">
        <v>0.22998134311892399</v>
      </c>
      <c r="AT9" s="17">
        <v>0.33166307266628198</v>
      </c>
      <c r="AU9" s="17">
        <v>0.31969989537618998</v>
      </c>
      <c r="AV9" s="17">
        <v>0.45826536722959599</v>
      </c>
      <c r="AW9" s="17">
        <v>0.269492419005254</v>
      </c>
      <c r="AX9" s="17"/>
      <c r="AY9" s="17">
        <v>0.23922745554036101</v>
      </c>
      <c r="AZ9" s="17">
        <v>0.31311410331886702</v>
      </c>
      <c r="BA9" s="17">
        <v>0.30007052994299399</v>
      </c>
    </row>
    <row r="10" spans="2:53" x14ac:dyDescent="0.35">
      <c r="B10" s="18" t="s">
        <v>309</v>
      </c>
      <c r="C10" s="17">
        <v>0.38015088493910398</v>
      </c>
      <c r="D10" s="17">
        <v>0.35692920173491199</v>
      </c>
      <c r="E10" s="17">
        <v>0.403349692536011</v>
      </c>
      <c r="F10" s="17"/>
      <c r="G10" s="17">
        <v>0.42103052676303199</v>
      </c>
      <c r="H10" s="17">
        <v>0.41907476144633399</v>
      </c>
      <c r="I10" s="17">
        <v>0.34782273757835802</v>
      </c>
      <c r="J10" s="17">
        <v>0.27164848185655199</v>
      </c>
      <c r="K10" s="17"/>
      <c r="L10" s="17">
        <v>0.33661735509600299</v>
      </c>
      <c r="M10" s="17">
        <v>0.40302205058040402</v>
      </c>
      <c r="N10" s="17">
        <v>0.43873956419703902</v>
      </c>
      <c r="O10" s="17">
        <v>0.34934365069547302</v>
      </c>
      <c r="P10" s="17"/>
      <c r="Q10" s="17">
        <v>0.325250711190951</v>
      </c>
      <c r="R10" s="17">
        <v>0.38419887399934799</v>
      </c>
      <c r="S10" s="17">
        <v>0.35555689979407301</v>
      </c>
      <c r="T10" s="17">
        <v>0.50647151169465099</v>
      </c>
      <c r="U10" s="17">
        <v>0.38674951451796602</v>
      </c>
      <c r="V10" s="17">
        <v>0.350032263264967</v>
      </c>
      <c r="W10" s="17">
        <v>0.33865240383347101</v>
      </c>
      <c r="X10" s="17">
        <v>0.37802196609461503</v>
      </c>
      <c r="Y10" s="17">
        <v>0.411046052693394</v>
      </c>
      <c r="Z10" s="17"/>
      <c r="AA10" s="17">
        <v>0.370634523312946</v>
      </c>
      <c r="AB10" s="17">
        <v>0.43817754219893201</v>
      </c>
      <c r="AC10" s="17">
        <v>0.285345714954506</v>
      </c>
      <c r="AD10" s="17">
        <v>0.43191756005396598</v>
      </c>
      <c r="AE10" s="17">
        <v>0.25088710172543099</v>
      </c>
      <c r="AF10" s="17"/>
      <c r="AG10" s="17">
        <v>0.36053457400738198</v>
      </c>
      <c r="AH10" s="17">
        <v>0.40159396766946298</v>
      </c>
      <c r="AI10" s="17"/>
      <c r="AJ10" s="17">
        <v>0.413446188809235</v>
      </c>
      <c r="AK10" s="17">
        <v>0.39686170263932902</v>
      </c>
      <c r="AL10" s="17">
        <v>0.39006895482222997</v>
      </c>
      <c r="AM10" s="17">
        <v>0.32435831520338498</v>
      </c>
      <c r="AN10" s="17"/>
      <c r="AO10" s="17">
        <v>0.419524354769162</v>
      </c>
      <c r="AP10" s="17">
        <v>0.437352140550955</v>
      </c>
      <c r="AQ10" s="17">
        <v>0.340776432236711</v>
      </c>
      <c r="AR10" s="17"/>
      <c r="AS10" s="17">
        <v>0.388736452723769</v>
      </c>
      <c r="AT10" s="17">
        <v>0.37678500193535402</v>
      </c>
      <c r="AU10" s="17">
        <v>0.29740823166858898</v>
      </c>
      <c r="AV10" s="17">
        <v>0.31986691459078498</v>
      </c>
      <c r="AW10" s="17">
        <v>0.417983472376593</v>
      </c>
      <c r="AX10" s="17"/>
      <c r="AY10" s="17">
        <v>0.34636163777811002</v>
      </c>
      <c r="AZ10" s="17">
        <v>0.40984233865441499</v>
      </c>
      <c r="BA10" s="17">
        <v>0.26468518787101403</v>
      </c>
    </row>
    <row r="11" spans="2:53" x14ac:dyDescent="0.35">
      <c r="B11" s="18" t="s">
        <v>310</v>
      </c>
      <c r="C11" s="17">
        <v>0.20417296195116999</v>
      </c>
      <c r="D11" s="17">
        <v>0.254165886791616</v>
      </c>
      <c r="E11" s="17">
        <v>0.15422928498416999</v>
      </c>
      <c r="F11" s="17"/>
      <c r="G11" s="17">
        <v>0.18788324471735701</v>
      </c>
      <c r="H11" s="17">
        <v>0.17180256042245201</v>
      </c>
      <c r="I11" s="17">
        <v>0.214600370160975</v>
      </c>
      <c r="J11" s="17">
        <v>0.32555532692745698</v>
      </c>
      <c r="K11" s="17"/>
      <c r="L11" s="17">
        <v>0.22399116667973001</v>
      </c>
      <c r="M11" s="17">
        <v>0.192688716828811</v>
      </c>
      <c r="N11" s="17">
        <v>0.16390583476325499</v>
      </c>
      <c r="O11" s="17">
        <v>0.23096467954475</v>
      </c>
      <c r="P11" s="17"/>
      <c r="Q11" s="17">
        <v>0.23549441946584301</v>
      </c>
      <c r="R11" s="17">
        <v>0.22134633333595799</v>
      </c>
      <c r="S11" s="17">
        <v>0.21395239952512099</v>
      </c>
      <c r="T11" s="17">
        <v>0.106109504517683</v>
      </c>
      <c r="U11" s="17">
        <v>0.196134925241604</v>
      </c>
      <c r="V11" s="17">
        <v>0.19714001115699101</v>
      </c>
      <c r="W11" s="17">
        <v>0.24567146252400501</v>
      </c>
      <c r="X11" s="17">
        <v>0.19004045293635899</v>
      </c>
      <c r="Y11" s="17">
        <v>0.20456927861683599</v>
      </c>
      <c r="Z11" s="17"/>
      <c r="AA11" s="17">
        <v>0.20994519255090399</v>
      </c>
      <c r="AB11" s="17">
        <v>0.199203278799893</v>
      </c>
      <c r="AC11" s="17">
        <v>0.24012494489153899</v>
      </c>
      <c r="AD11" s="17">
        <v>0.19690630208085599</v>
      </c>
      <c r="AE11" s="17">
        <v>0.22672443382547799</v>
      </c>
      <c r="AF11" s="17"/>
      <c r="AG11" s="17">
        <v>0.214085806040934</v>
      </c>
      <c r="AH11" s="17">
        <v>0.19333698281881301</v>
      </c>
      <c r="AI11" s="17"/>
      <c r="AJ11" s="17">
        <v>0.181501366408683</v>
      </c>
      <c r="AK11" s="17">
        <v>0.20514548319815801</v>
      </c>
      <c r="AL11" s="17">
        <v>0.21519521820024801</v>
      </c>
      <c r="AM11" s="17">
        <v>0.213223661483156</v>
      </c>
      <c r="AN11" s="17"/>
      <c r="AO11" s="17">
        <v>0.162579149126057</v>
      </c>
      <c r="AP11" s="17">
        <v>0.21078766322857601</v>
      </c>
      <c r="AQ11" s="17">
        <v>0.22323561050812599</v>
      </c>
      <c r="AR11" s="17"/>
      <c r="AS11" s="17">
        <v>0.216158042059234</v>
      </c>
      <c r="AT11" s="17">
        <v>0.197144858633371</v>
      </c>
      <c r="AU11" s="17">
        <v>0.19500214970510299</v>
      </c>
      <c r="AV11" s="17">
        <v>0.22186771817961901</v>
      </c>
      <c r="AW11" s="17">
        <v>0.193035888795314</v>
      </c>
      <c r="AX11" s="17"/>
      <c r="AY11" s="17">
        <v>0.228676073532917</v>
      </c>
      <c r="AZ11" s="17">
        <v>0.17459545331455401</v>
      </c>
      <c r="BA11" s="17">
        <v>0.27060736280025199</v>
      </c>
    </row>
    <row r="12" spans="2:53" x14ac:dyDescent="0.35">
      <c r="B12" s="18" t="s">
        <v>311</v>
      </c>
      <c r="C12" s="17">
        <v>8.2956583125112907E-2</v>
      </c>
      <c r="D12" s="17">
        <v>0.10690545368342901</v>
      </c>
      <c r="E12" s="17">
        <v>5.9031304524062397E-2</v>
      </c>
      <c r="F12" s="17"/>
      <c r="G12" s="17">
        <v>5.7213965144970999E-2</v>
      </c>
      <c r="H12" s="17">
        <v>7.5116922565513E-2</v>
      </c>
      <c r="I12" s="17">
        <v>8.5596350731039897E-2</v>
      </c>
      <c r="J12" s="17">
        <v>0.13662401412213801</v>
      </c>
      <c r="K12" s="17"/>
      <c r="L12" s="17">
        <v>9.1035680569993296E-2</v>
      </c>
      <c r="M12" s="17">
        <v>7.3364655348097996E-2</v>
      </c>
      <c r="N12" s="17">
        <v>0.112344993537542</v>
      </c>
      <c r="O12" s="17">
        <v>5.8676787942300898E-2</v>
      </c>
      <c r="P12" s="17"/>
      <c r="Q12" s="17">
        <v>0.118875907433899</v>
      </c>
      <c r="R12" s="17">
        <v>0.103886250037518</v>
      </c>
      <c r="S12" s="17">
        <v>3.2826815573784203E-2</v>
      </c>
      <c r="T12" s="17">
        <v>2.2902523490306002E-2</v>
      </c>
      <c r="U12" s="17">
        <v>8.1887200437611801E-2</v>
      </c>
      <c r="V12" s="17">
        <v>9.0504056598633406E-2</v>
      </c>
      <c r="W12" s="17">
        <v>8.7479228124433206E-2</v>
      </c>
      <c r="X12" s="17">
        <v>4.8900065325093098E-2</v>
      </c>
      <c r="Y12" s="17">
        <v>0.102250387106369</v>
      </c>
      <c r="Z12" s="17"/>
      <c r="AA12" s="17">
        <v>6.6420788355431304E-2</v>
      </c>
      <c r="AB12" s="17">
        <v>6.3724547569264697E-2</v>
      </c>
      <c r="AC12" s="17">
        <v>0.100944874580743</v>
      </c>
      <c r="AD12" s="17">
        <v>0.118146725794936</v>
      </c>
      <c r="AE12" s="17">
        <v>0</v>
      </c>
      <c r="AF12" s="17"/>
      <c r="AG12" s="17">
        <v>8.8441896672652801E-2</v>
      </c>
      <c r="AH12" s="17">
        <v>7.6960448958435707E-2</v>
      </c>
      <c r="AI12" s="17"/>
      <c r="AJ12" s="17">
        <v>6.5901536086787393E-2</v>
      </c>
      <c r="AK12" s="17">
        <v>5.6113162509532702E-2</v>
      </c>
      <c r="AL12" s="17">
        <v>0.110405401642719</v>
      </c>
      <c r="AM12" s="17">
        <v>0.101444352233189</v>
      </c>
      <c r="AN12" s="17"/>
      <c r="AO12" s="17">
        <v>6.4637514315420003E-2</v>
      </c>
      <c r="AP12" s="17">
        <v>5.16349354980873E-2</v>
      </c>
      <c r="AQ12" s="17">
        <v>0.10683906780743101</v>
      </c>
      <c r="AR12" s="17"/>
      <c r="AS12" s="17">
        <v>0.114919046387758</v>
      </c>
      <c r="AT12" s="17">
        <v>4.8193751246623097E-2</v>
      </c>
      <c r="AU12" s="17">
        <v>0.14009858835559499</v>
      </c>
      <c r="AV12" s="17">
        <v>0</v>
      </c>
      <c r="AW12" s="17">
        <v>7.38214441234291E-2</v>
      </c>
      <c r="AX12" s="17"/>
      <c r="AY12" s="17">
        <v>0.110776204740048</v>
      </c>
      <c r="AZ12" s="17">
        <v>5.8480500784483698E-2</v>
      </c>
      <c r="BA12" s="17">
        <v>0.144234701392047</v>
      </c>
    </row>
    <row r="13" spans="2:53" x14ac:dyDescent="0.35">
      <c r="B13" s="18" t="s">
        <v>312</v>
      </c>
      <c r="C13" s="17">
        <v>2.49446213057322E-2</v>
      </c>
      <c r="D13" s="17">
        <v>3.22206651645012E-2</v>
      </c>
      <c r="E13" s="17">
        <v>1.7675745054945399E-2</v>
      </c>
      <c r="F13" s="17"/>
      <c r="G13" s="17">
        <v>7.2675627081728303E-3</v>
      </c>
      <c r="H13" s="17">
        <v>1.54153314310315E-2</v>
      </c>
      <c r="I13" s="17">
        <v>3.94270591380202E-2</v>
      </c>
      <c r="J13" s="17">
        <v>3.97581694798829E-2</v>
      </c>
      <c r="K13" s="17"/>
      <c r="L13" s="17">
        <v>2.9752534444498501E-2</v>
      </c>
      <c r="M13" s="17">
        <v>3.7119465193734102E-2</v>
      </c>
      <c r="N13" s="17">
        <v>1.74938090745883E-2</v>
      </c>
      <c r="O13" s="17">
        <v>1.3746730720972E-2</v>
      </c>
      <c r="P13" s="17"/>
      <c r="Q13" s="17">
        <v>2.2665529716663801E-2</v>
      </c>
      <c r="R13" s="17">
        <v>2.3274635700952701E-2</v>
      </c>
      <c r="S13" s="17">
        <v>2.2046553660646898E-2</v>
      </c>
      <c r="T13" s="17">
        <v>2.2902523490306002E-2</v>
      </c>
      <c r="U13" s="17">
        <v>0</v>
      </c>
      <c r="V13" s="17">
        <v>5.7237316065488701E-2</v>
      </c>
      <c r="W13" s="17">
        <v>0</v>
      </c>
      <c r="X13" s="17">
        <v>1.8532685599452699E-2</v>
      </c>
      <c r="Y13" s="17">
        <v>4.34613242789057E-2</v>
      </c>
      <c r="Z13" s="17"/>
      <c r="AA13" s="17">
        <v>1.6036157470598899E-2</v>
      </c>
      <c r="AB13" s="17">
        <v>2.1207660350695601E-2</v>
      </c>
      <c r="AC13" s="17">
        <v>3.17298092101546E-2</v>
      </c>
      <c r="AD13" s="17">
        <v>2.6054366405947101E-2</v>
      </c>
      <c r="AE13" s="17">
        <v>0</v>
      </c>
      <c r="AF13" s="17"/>
      <c r="AG13" s="17">
        <v>2.45236618995971E-2</v>
      </c>
      <c r="AH13" s="17">
        <v>2.5404782617576002E-2</v>
      </c>
      <c r="AI13" s="17"/>
      <c r="AJ13" s="17">
        <v>2.6379489921394401E-2</v>
      </c>
      <c r="AK13" s="17">
        <v>2.0098117172986901E-2</v>
      </c>
      <c r="AL13" s="17">
        <v>2.48702158458898E-2</v>
      </c>
      <c r="AM13" s="17">
        <v>2.8828135774471599E-2</v>
      </c>
      <c r="AN13" s="17"/>
      <c r="AO13" s="17">
        <v>7.3977767250879003E-3</v>
      </c>
      <c r="AP13" s="17">
        <v>1.6344124608376E-2</v>
      </c>
      <c r="AQ13" s="17">
        <v>3.7629086367541899E-2</v>
      </c>
      <c r="AR13" s="17"/>
      <c r="AS13" s="17">
        <v>3.7457590389227198E-2</v>
      </c>
      <c r="AT13" s="17">
        <v>1.35375741497352E-2</v>
      </c>
      <c r="AU13" s="17">
        <v>3.2584469225987699E-2</v>
      </c>
      <c r="AV13" s="17">
        <v>0</v>
      </c>
      <c r="AW13" s="17">
        <v>1.4326729108252599E-2</v>
      </c>
      <c r="AX13" s="17"/>
      <c r="AY13" s="17">
        <v>6.3075635770799096E-2</v>
      </c>
      <c r="AZ13" s="17">
        <v>1.6168508740932098E-2</v>
      </c>
      <c r="BA13" s="17">
        <v>0</v>
      </c>
    </row>
    <row r="14" spans="2:53" x14ac:dyDescent="0.35">
      <c r="B14" s="18" t="s">
        <v>313</v>
      </c>
      <c r="C14" s="17">
        <v>2.9120949124939802E-2</v>
      </c>
      <c r="D14" s="17">
        <v>3.3414434922663001E-2</v>
      </c>
      <c r="E14" s="17">
        <v>2.4831692826608399E-2</v>
      </c>
      <c r="F14" s="17"/>
      <c r="G14" s="17">
        <v>1.8792826805182201E-2</v>
      </c>
      <c r="H14" s="17">
        <v>2.63957961119087E-2</v>
      </c>
      <c r="I14" s="17">
        <v>3.3929888383934001E-2</v>
      </c>
      <c r="J14" s="17">
        <v>3.7240309147908997E-2</v>
      </c>
      <c r="K14" s="17"/>
      <c r="L14" s="17">
        <v>3.43058083811884E-2</v>
      </c>
      <c r="M14" s="17">
        <v>2.4166646084893498E-2</v>
      </c>
      <c r="N14" s="17">
        <v>1.73354304262987E-2</v>
      </c>
      <c r="O14" s="17">
        <v>3.91615165411432E-2</v>
      </c>
      <c r="P14" s="17"/>
      <c r="Q14" s="17">
        <v>2.3261487991997301E-2</v>
      </c>
      <c r="R14" s="17">
        <v>2.3119715585190201E-2</v>
      </c>
      <c r="S14" s="17">
        <v>5.28558981264933E-2</v>
      </c>
      <c r="T14" s="17">
        <v>4.2524996250178901E-2</v>
      </c>
      <c r="U14" s="17">
        <v>2.3147795819090201E-2</v>
      </c>
      <c r="V14" s="17">
        <v>2.3817174814997101E-2</v>
      </c>
      <c r="W14" s="17">
        <v>4.8007044918817798E-2</v>
      </c>
      <c r="X14" s="17">
        <v>1.8532685599452699E-2</v>
      </c>
      <c r="Y14" s="17">
        <v>1.39764014133797E-2</v>
      </c>
      <c r="Z14" s="17"/>
      <c r="AA14" s="17">
        <v>3.2378028402305997E-2</v>
      </c>
      <c r="AB14" s="17">
        <v>1.87691194066224E-2</v>
      </c>
      <c r="AC14" s="17">
        <v>4.5363946750462299E-2</v>
      </c>
      <c r="AD14" s="17">
        <v>1.5958815396171399E-2</v>
      </c>
      <c r="AE14" s="17">
        <v>0</v>
      </c>
      <c r="AF14" s="17"/>
      <c r="AG14" s="17">
        <v>2.5396963736918202E-2</v>
      </c>
      <c r="AH14" s="17">
        <v>3.3191731191962698E-2</v>
      </c>
      <c r="AI14" s="17"/>
      <c r="AJ14" s="17">
        <v>1.9075407422619001E-2</v>
      </c>
      <c r="AK14" s="17">
        <v>4.0585169729413E-2</v>
      </c>
      <c r="AL14" s="17">
        <v>2.3948070900582499E-2</v>
      </c>
      <c r="AM14" s="17">
        <v>3.0609405261162102E-2</v>
      </c>
      <c r="AN14" s="17"/>
      <c r="AO14" s="17">
        <v>2.5088699218899401E-2</v>
      </c>
      <c r="AP14" s="17">
        <v>2.68904292114257E-2</v>
      </c>
      <c r="AQ14" s="17">
        <v>3.0774612771794999E-2</v>
      </c>
      <c r="AR14" s="17"/>
      <c r="AS14" s="17">
        <v>1.2747525321087199E-2</v>
      </c>
      <c r="AT14" s="17">
        <v>3.2675741368634298E-2</v>
      </c>
      <c r="AU14" s="17">
        <v>1.5206665668534999E-2</v>
      </c>
      <c r="AV14" s="17">
        <v>0</v>
      </c>
      <c r="AW14" s="17">
        <v>3.1340046591157598E-2</v>
      </c>
      <c r="AX14" s="17"/>
      <c r="AY14" s="17">
        <v>1.18829926377646E-2</v>
      </c>
      <c r="AZ14" s="17">
        <v>2.7799095186747301E-2</v>
      </c>
      <c r="BA14" s="17">
        <v>2.0402217993693499E-2</v>
      </c>
    </row>
    <row r="15" spans="2:53" x14ac:dyDescent="0.35">
      <c r="B15" s="18" t="s">
        <v>314</v>
      </c>
      <c r="C15" s="20">
        <v>0.65880488449304497</v>
      </c>
      <c r="D15" s="20">
        <v>0.57329355943779003</v>
      </c>
      <c r="E15" s="20">
        <v>0.74423197261021401</v>
      </c>
      <c r="F15" s="20"/>
      <c r="G15" s="20">
        <v>0.72884240062431704</v>
      </c>
      <c r="H15" s="20">
        <v>0.71126938946909501</v>
      </c>
      <c r="I15" s="20">
        <v>0.62644633158603102</v>
      </c>
      <c r="J15" s="20">
        <v>0.46082218032261302</v>
      </c>
      <c r="K15" s="20"/>
      <c r="L15" s="20">
        <v>0.62091480992459003</v>
      </c>
      <c r="M15" s="20">
        <v>0.67266051654446302</v>
      </c>
      <c r="N15" s="20">
        <v>0.68891993219831704</v>
      </c>
      <c r="O15" s="20">
        <v>0.65745028525083404</v>
      </c>
      <c r="P15" s="20"/>
      <c r="Q15" s="20">
        <v>0.59970265539159695</v>
      </c>
      <c r="R15" s="20">
        <v>0.62837306534038095</v>
      </c>
      <c r="S15" s="20">
        <v>0.67831833311395495</v>
      </c>
      <c r="T15" s="20">
        <v>0.80556045225152595</v>
      </c>
      <c r="U15" s="20">
        <v>0.69883007850169399</v>
      </c>
      <c r="V15" s="20">
        <v>0.63130144136388999</v>
      </c>
      <c r="W15" s="20">
        <v>0.61884226443274404</v>
      </c>
      <c r="X15" s="20">
        <v>0.72399411053964302</v>
      </c>
      <c r="Y15" s="20">
        <v>0.63574260858451004</v>
      </c>
      <c r="Z15" s="20"/>
      <c r="AA15" s="20">
        <v>0.67521983322075996</v>
      </c>
      <c r="AB15" s="20">
        <v>0.69709539387352404</v>
      </c>
      <c r="AC15" s="20">
        <v>0.58183642456710105</v>
      </c>
      <c r="AD15" s="20">
        <v>0.64293379032208897</v>
      </c>
      <c r="AE15" s="20">
        <v>0.77327556617452298</v>
      </c>
      <c r="AF15" s="20"/>
      <c r="AG15" s="20">
        <v>0.64755167164989802</v>
      </c>
      <c r="AH15" s="20">
        <v>0.67110605441321303</v>
      </c>
      <c r="AI15" s="20"/>
      <c r="AJ15" s="20">
        <v>0.70714220016051699</v>
      </c>
      <c r="AK15" s="20">
        <v>0.67805806738991004</v>
      </c>
      <c r="AL15" s="20">
        <v>0.62558109341056101</v>
      </c>
      <c r="AM15" s="20">
        <v>0.62589444524802196</v>
      </c>
      <c r="AN15" s="20"/>
      <c r="AO15" s="20">
        <v>0.74029686061453603</v>
      </c>
      <c r="AP15" s="20">
        <v>0.69434284745353503</v>
      </c>
      <c r="AQ15" s="20">
        <v>0.60152162254510699</v>
      </c>
      <c r="AR15" s="20"/>
      <c r="AS15" s="20">
        <v>0.61871779584269304</v>
      </c>
      <c r="AT15" s="20">
        <v>0.70844807460163595</v>
      </c>
      <c r="AU15" s="20">
        <v>0.61710812704477902</v>
      </c>
      <c r="AV15" s="20">
        <v>0.77813228182038097</v>
      </c>
      <c r="AW15" s="20">
        <v>0.68747589138184695</v>
      </c>
      <c r="AX15" s="20"/>
      <c r="AY15" s="20">
        <v>0.58558909331847098</v>
      </c>
      <c r="AZ15" s="20">
        <v>0.72295644197328301</v>
      </c>
      <c r="BA15" s="20">
        <v>0.56475571781400702</v>
      </c>
    </row>
    <row r="16" spans="2:53" x14ac:dyDescent="0.35">
      <c r="B16" s="18" t="s">
        <v>315</v>
      </c>
      <c r="C16" s="20">
        <v>0.107901204430845</v>
      </c>
      <c r="D16" s="20">
        <v>0.13912611884793</v>
      </c>
      <c r="E16" s="20">
        <v>7.6707049579007702E-2</v>
      </c>
      <c r="F16" s="20"/>
      <c r="G16" s="20">
        <v>6.4481527853143802E-2</v>
      </c>
      <c r="H16" s="20">
        <v>9.0532253996544507E-2</v>
      </c>
      <c r="I16" s="20">
        <v>0.12502340986905999</v>
      </c>
      <c r="J16" s="20">
        <v>0.17638218360202099</v>
      </c>
      <c r="K16" s="20"/>
      <c r="L16" s="20">
        <v>0.120788215014492</v>
      </c>
      <c r="M16" s="20">
        <v>0.110484120541832</v>
      </c>
      <c r="N16" s="20">
        <v>0.12983880261212999</v>
      </c>
      <c r="O16" s="20">
        <v>7.2423518663272804E-2</v>
      </c>
      <c r="P16" s="20"/>
      <c r="Q16" s="20">
        <v>0.141541437150563</v>
      </c>
      <c r="R16" s="20">
        <v>0.12716088573847001</v>
      </c>
      <c r="S16" s="20">
        <v>5.4873369234431098E-2</v>
      </c>
      <c r="T16" s="20">
        <v>4.5805046980612003E-2</v>
      </c>
      <c r="U16" s="20">
        <v>8.1887200437611801E-2</v>
      </c>
      <c r="V16" s="20">
        <v>0.14774137266412199</v>
      </c>
      <c r="W16" s="20">
        <v>8.7479228124433206E-2</v>
      </c>
      <c r="X16" s="20">
        <v>6.7432750924545801E-2</v>
      </c>
      <c r="Y16" s="20">
        <v>0.145711711385274</v>
      </c>
      <c r="Z16" s="20"/>
      <c r="AA16" s="20">
        <v>8.2456945826030206E-2</v>
      </c>
      <c r="AB16" s="20">
        <v>8.4932207919960298E-2</v>
      </c>
      <c r="AC16" s="20">
        <v>0.132674683790898</v>
      </c>
      <c r="AD16" s="20">
        <v>0.14420109220088301</v>
      </c>
      <c r="AE16" s="20">
        <v>0</v>
      </c>
      <c r="AF16" s="20"/>
      <c r="AG16" s="20">
        <v>0.11296555857225</v>
      </c>
      <c r="AH16" s="20">
        <v>0.102365231576012</v>
      </c>
      <c r="AI16" s="20"/>
      <c r="AJ16" s="20">
        <v>9.2281026008181805E-2</v>
      </c>
      <c r="AK16" s="20">
        <v>7.62112796825197E-2</v>
      </c>
      <c r="AL16" s="20">
        <v>0.135275617488609</v>
      </c>
      <c r="AM16" s="20">
        <v>0.130272488007661</v>
      </c>
      <c r="AN16" s="20"/>
      <c r="AO16" s="20">
        <v>7.2035291040507904E-2</v>
      </c>
      <c r="AP16" s="20">
        <v>6.7979060106463304E-2</v>
      </c>
      <c r="AQ16" s="20">
        <v>0.144468154174972</v>
      </c>
      <c r="AR16" s="20"/>
      <c r="AS16" s="20">
        <v>0.15237663677698501</v>
      </c>
      <c r="AT16" s="20">
        <v>6.1731325396358297E-2</v>
      </c>
      <c r="AU16" s="20">
        <v>0.172683057581583</v>
      </c>
      <c r="AV16" s="20">
        <v>0</v>
      </c>
      <c r="AW16" s="20">
        <v>8.8148173231681601E-2</v>
      </c>
      <c r="AX16" s="20"/>
      <c r="AY16" s="20">
        <v>0.17385184051084701</v>
      </c>
      <c r="AZ16" s="20">
        <v>7.4649009525415796E-2</v>
      </c>
      <c r="BA16" s="20">
        <v>0.144234701392047</v>
      </c>
    </row>
    <row r="17" spans="2:53" x14ac:dyDescent="0.35">
      <c r="B17" s="18" t="s">
        <v>95</v>
      </c>
      <c r="C17" s="21">
        <v>0.55090368006220003</v>
      </c>
      <c r="D17" s="21">
        <v>0.43416744058986001</v>
      </c>
      <c r="E17" s="21">
        <v>0.66752492303120603</v>
      </c>
      <c r="F17" s="21"/>
      <c r="G17" s="21">
        <v>0.66436087277117395</v>
      </c>
      <c r="H17" s="21">
        <v>0.62073713547255105</v>
      </c>
      <c r="I17" s="21">
        <v>0.501422921716971</v>
      </c>
      <c r="J17" s="21">
        <v>0.284439996720593</v>
      </c>
      <c r="K17" s="21"/>
      <c r="L17" s="21">
        <v>0.50012659491009803</v>
      </c>
      <c r="M17" s="21">
        <v>0.56217639600263103</v>
      </c>
      <c r="N17" s="21">
        <v>0.55908112958618705</v>
      </c>
      <c r="O17" s="21">
        <v>0.58502676658756103</v>
      </c>
      <c r="P17" s="21"/>
      <c r="Q17" s="21">
        <v>0.45816121824103501</v>
      </c>
      <c r="R17" s="21">
        <v>0.50121217960191</v>
      </c>
      <c r="S17" s="21">
        <v>0.62344496387952397</v>
      </c>
      <c r="T17" s="21">
        <v>0.75975540527091401</v>
      </c>
      <c r="U17" s="21">
        <v>0.61694287806408199</v>
      </c>
      <c r="V17" s="21">
        <v>0.48356006869976798</v>
      </c>
      <c r="W17" s="21">
        <v>0.53136303630831005</v>
      </c>
      <c r="X17" s="21">
        <v>0.65656135961509698</v>
      </c>
      <c r="Y17" s="21">
        <v>0.49003089719923598</v>
      </c>
      <c r="Z17" s="21"/>
      <c r="AA17" s="21">
        <v>0.59276288739473004</v>
      </c>
      <c r="AB17" s="21">
        <v>0.612163185953564</v>
      </c>
      <c r="AC17" s="21">
        <v>0.44916174077620402</v>
      </c>
      <c r="AD17" s="21">
        <v>0.49873269812120602</v>
      </c>
      <c r="AE17" s="21">
        <v>0.77327556617452298</v>
      </c>
      <c r="AF17" s="21"/>
      <c r="AG17" s="21">
        <v>0.53458611307764803</v>
      </c>
      <c r="AH17" s="21">
        <v>0.56874082283720095</v>
      </c>
      <c r="AI17" s="21"/>
      <c r="AJ17" s="21">
        <v>0.61486117415233499</v>
      </c>
      <c r="AK17" s="21">
        <v>0.60184678770738997</v>
      </c>
      <c r="AL17" s="21">
        <v>0.49030547592195201</v>
      </c>
      <c r="AM17" s="21">
        <v>0.49562195724036101</v>
      </c>
      <c r="AN17" s="21"/>
      <c r="AO17" s="21">
        <v>0.66826156957402805</v>
      </c>
      <c r="AP17" s="21">
        <v>0.62636378734707199</v>
      </c>
      <c r="AQ17" s="21">
        <v>0.457053468370134</v>
      </c>
      <c r="AR17" s="21"/>
      <c r="AS17" s="21">
        <v>0.466341159065708</v>
      </c>
      <c r="AT17" s="21">
        <v>0.646716749205278</v>
      </c>
      <c r="AU17" s="21">
        <v>0.44442506946319699</v>
      </c>
      <c r="AV17" s="21">
        <v>0.77813228182038097</v>
      </c>
      <c r="AW17" s="21">
        <v>0.59932771815016495</v>
      </c>
      <c r="AX17" s="21"/>
      <c r="AY17" s="21">
        <v>0.41173725280762402</v>
      </c>
      <c r="AZ17" s="21">
        <v>0.64830743244786704</v>
      </c>
      <c r="BA17" s="21">
        <v>0.42052101642195999</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0.22205650941240901</v>
      </c>
      <c r="D9" s="17">
        <v>0.154993350745772</v>
      </c>
      <c r="E9" s="17">
        <v>0.289053604371803</v>
      </c>
      <c r="F9" s="17"/>
      <c r="G9" s="17">
        <v>0.32142923384328498</v>
      </c>
      <c r="H9" s="17">
        <v>0.209783198570444</v>
      </c>
      <c r="I9" s="17">
        <v>0.217164691732468</v>
      </c>
      <c r="J9" s="17">
        <v>0.17632676784375101</v>
      </c>
      <c r="K9" s="17"/>
      <c r="L9" s="17">
        <v>0.21365002341732101</v>
      </c>
      <c r="M9" s="17">
        <v>0.21482292970233699</v>
      </c>
      <c r="N9" s="17">
        <v>0.19585515205531501</v>
      </c>
      <c r="O9" s="17">
        <v>0.25860385769747002</v>
      </c>
      <c r="P9" s="17"/>
      <c r="Q9" s="17">
        <v>0.23830144011295201</v>
      </c>
      <c r="R9" s="17">
        <v>0.195905211562583</v>
      </c>
      <c r="S9" s="17">
        <v>0.30101299678357901</v>
      </c>
      <c r="T9" s="17">
        <v>0.212515307189793</v>
      </c>
      <c r="U9" s="17">
        <v>0.27872432345800402</v>
      </c>
      <c r="V9" s="17">
        <v>0.218143636394972</v>
      </c>
      <c r="W9" s="17">
        <v>0.16359263427024201</v>
      </c>
      <c r="X9" s="17">
        <v>0.30533682899954201</v>
      </c>
      <c r="Y9" s="17">
        <v>0.15917573984327299</v>
      </c>
      <c r="Z9" s="17"/>
      <c r="AA9" s="17">
        <v>0.23870997662405799</v>
      </c>
      <c r="AB9" s="17">
        <v>0.193227628407346</v>
      </c>
      <c r="AC9" s="17">
        <v>0.21211467405511999</v>
      </c>
      <c r="AD9" s="17">
        <v>0.202297004542982</v>
      </c>
      <c r="AE9" s="17">
        <v>0.51569853545415101</v>
      </c>
      <c r="AF9" s="17"/>
      <c r="AG9" s="17">
        <v>0.22434137658103401</v>
      </c>
      <c r="AH9" s="17">
        <v>0.21955886365754401</v>
      </c>
      <c r="AI9" s="17"/>
      <c r="AJ9" s="17">
        <v>0.25609022437267898</v>
      </c>
      <c r="AK9" s="17">
        <v>0.21321824322760599</v>
      </c>
      <c r="AL9" s="17">
        <v>0.21836456584107999</v>
      </c>
      <c r="AM9" s="17">
        <v>0.20464319298615899</v>
      </c>
      <c r="AN9" s="17"/>
      <c r="AO9" s="17">
        <v>0.28001252799916598</v>
      </c>
      <c r="AP9" s="17">
        <v>0.22621641151924701</v>
      </c>
      <c r="AQ9" s="17">
        <v>0.18815658538542401</v>
      </c>
      <c r="AR9" s="17"/>
      <c r="AS9" s="17">
        <v>0.174669727888767</v>
      </c>
      <c r="AT9" s="17">
        <v>0.260901543757245</v>
      </c>
      <c r="AU9" s="17">
        <v>0.23818302048257101</v>
      </c>
      <c r="AV9" s="17">
        <v>0.27206778520562502</v>
      </c>
      <c r="AW9" s="17">
        <v>0.217865528841061</v>
      </c>
      <c r="AX9" s="17"/>
      <c r="AY9" s="17">
        <v>0.18616274271014499</v>
      </c>
      <c r="AZ9" s="17">
        <v>0.25607911399147099</v>
      </c>
      <c r="BA9" s="17">
        <v>0.21113638667458501</v>
      </c>
    </row>
    <row r="10" spans="2:53" x14ac:dyDescent="0.35">
      <c r="B10" s="18" t="s">
        <v>309</v>
      </c>
      <c r="C10" s="17">
        <v>0.42205266612327003</v>
      </c>
      <c r="D10" s="17">
        <v>0.42809783411600399</v>
      </c>
      <c r="E10" s="17">
        <v>0.41601345320656302</v>
      </c>
      <c r="F10" s="17"/>
      <c r="G10" s="17">
        <v>0.31650500176099999</v>
      </c>
      <c r="H10" s="17">
        <v>0.469982585735924</v>
      </c>
      <c r="I10" s="17">
        <v>0.43046416231819601</v>
      </c>
      <c r="J10" s="17">
        <v>0.314685738599432</v>
      </c>
      <c r="K10" s="17"/>
      <c r="L10" s="17">
        <v>0.439161601735649</v>
      </c>
      <c r="M10" s="17">
        <v>0.40532463788205397</v>
      </c>
      <c r="N10" s="17">
        <v>0.461036644581032</v>
      </c>
      <c r="O10" s="17">
        <v>0.38835447465442602</v>
      </c>
      <c r="P10" s="17"/>
      <c r="Q10" s="17">
        <v>0.37906567067938901</v>
      </c>
      <c r="R10" s="17">
        <v>0.41907523615339198</v>
      </c>
      <c r="S10" s="17">
        <v>0.362036555189653</v>
      </c>
      <c r="T10" s="17">
        <v>0.44672404314950598</v>
      </c>
      <c r="U10" s="17">
        <v>0.38847838604356899</v>
      </c>
      <c r="V10" s="17">
        <v>0.41970248314063602</v>
      </c>
      <c r="W10" s="17">
        <v>0.49586208769602202</v>
      </c>
      <c r="X10" s="17">
        <v>0.43074655710189003</v>
      </c>
      <c r="Y10" s="17">
        <v>0.47182518539063101</v>
      </c>
      <c r="Z10" s="17"/>
      <c r="AA10" s="17">
        <v>0.416117469628</v>
      </c>
      <c r="AB10" s="17">
        <v>0.50358417580223402</v>
      </c>
      <c r="AC10" s="17">
        <v>0.37050582728438702</v>
      </c>
      <c r="AD10" s="17">
        <v>0.43129870206461302</v>
      </c>
      <c r="AE10" s="17">
        <v>0.19426452179616799</v>
      </c>
      <c r="AF10" s="17"/>
      <c r="AG10" s="17">
        <v>0.43428621116014199</v>
      </c>
      <c r="AH10" s="17">
        <v>0.40867987043175003</v>
      </c>
      <c r="AI10" s="17"/>
      <c r="AJ10" s="17">
        <v>0.40984773531032997</v>
      </c>
      <c r="AK10" s="17">
        <v>0.42098496623618697</v>
      </c>
      <c r="AL10" s="17">
        <v>0.423644718997851</v>
      </c>
      <c r="AM10" s="17">
        <v>0.432498777909881</v>
      </c>
      <c r="AN10" s="17"/>
      <c r="AO10" s="17">
        <v>0.43409348792422298</v>
      </c>
      <c r="AP10" s="17">
        <v>0.42954822959545202</v>
      </c>
      <c r="AQ10" s="17">
        <v>0.41268415847428502</v>
      </c>
      <c r="AR10" s="17"/>
      <c r="AS10" s="17">
        <v>0.43779233434007803</v>
      </c>
      <c r="AT10" s="17">
        <v>0.42087477852253102</v>
      </c>
      <c r="AU10" s="17">
        <v>0.38594292687729898</v>
      </c>
      <c r="AV10" s="17">
        <v>0.34472575735757599</v>
      </c>
      <c r="AW10" s="17">
        <v>0.41740503592306699</v>
      </c>
      <c r="AX10" s="17"/>
      <c r="AY10" s="17">
        <v>0.40441318332529702</v>
      </c>
      <c r="AZ10" s="17">
        <v>0.43274785444714398</v>
      </c>
      <c r="BA10" s="17">
        <v>0.418767422808553</v>
      </c>
    </row>
    <row r="11" spans="2:53" x14ac:dyDescent="0.35">
      <c r="B11" s="18" t="s">
        <v>310</v>
      </c>
      <c r="C11" s="17">
        <v>0.23192397864786901</v>
      </c>
      <c r="D11" s="17">
        <v>0.27109691155142301</v>
      </c>
      <c r="E11" s="17">
        <v>0.192789634877643</v>
      </c>
      <c r="F11" s="17"/>
      <c r="G11" s="17">
        <v>0.201838145384231</v>
      </c>
      <c r="H11" s="17">
        <v>0.21907052993437701</v>
      </c>
      <c r="I11" s="17">
        <v>0.23562790686899901</v>
      </c>
      <c r="J11" s="17">
        <v>0.30816072959511698</v>
      </c>
      <c r="K11" s="17"/>
      <c r="L11" s="17">
        <v>0.23185269040443399</v>
      </c>
      <c r="M11" s="17">
        <v>0.224861351472534</v>
      </c>
      <c r="N11" s="17">
        <v>0.22706130893781701</v>
      </c>
      <c r="O11" s="17">
        <v>0.24455294747256501</v>
      </c>
      <c r="P11" s="17"/>
      <c r="Q11" s="17">
        <v>0.21936738632066999</v>
      </c>
      <c r="R11" s="17">
        <v>0.228838090416948</v>
      </c>
      <c r="S11" s="17">
        <v>0.26093536644375898</v>
      </c>
      <c r="T11" s="17">
        <v>0.26227954238053403</v>
      </c>
      <c r="U11" s="17">
        <v>0.23600605737724301</v>
      </c>
      <c r="V11" s="17">
        <v>0.215409622940438</v>
      </c>
      <c r="W11" s="17">
        <v>0.281303144656188</v>
      </c>
      <c r="X11" s="17">
        <v>0.121754165733855</v>
      </c>
      <c r="Y11" s="17">
        <v>0.222881254533907</v>
      </c>
      <c r="Z11" s="17"/>
      <c r="AA11" s="17">
        <v>0.23285785139148801</v>
      </c>
      <c r="AB11" s="17">
        <v>0.18828977431586899</v>
      </c>
      <c r="AC11" s="17">
        <v>0.27472784055442101</v>
      </c>
      <c r="AD11" s="17">
        <v>0.248844317313304</v>
      </c>
      <c r="AE11" s="17">
        <v>0.202165998596429</v>
      </c>
      <c r="AF11" s="17"/>
      <c r="AG11" s="17">
        <v>0.22382878650229199</v>
      </c>
      <c r="AH11" s="17">
        <v>0.24077303673529299</v>
      </c>
      <c r="AI11" s="17"/>
      <c r="AJ11" s="17">
        <v>0.227992416744036</v>
      </c>
      <c r="AK11" s="17">
        <v>0.21448591987867099</v>
      </c>
      <c r="AL11" s="17">
        <v>0.218340419179259</v>
      </c>
      <c r="AM11" s="17">
        <v>0.26589185902726198</v>
      </c>
      <c r="AN11" s="17"/>
      <c r="AO11" s="17">
        <v>0.20304229152294301</v>
      </c>
      <c r="AP11" s="17">
        <v>0.23825412264867499</v>
      </c>
      <c r="AQ11" s="17">
        <v>0.24708267944117701</v>
      </c>
      <c r="AR11" s="17"/>
      <c r="AS11" s="17">
        <v>0.24905477888737901</v>
      </c>
      <c r="AT11" s="17">
        <v>0.221162544188407</v>
      </c>
      <c r="AU11" s="17">
        <v>0.27930804387126801</v>
      </c>
      <c r="AV11" s="17">
        <v>0.30681919007823999</v>
      </c>
      <c r="AW11" s="17">
        <v>0.22807623346161199</v>
      </c>
      <c r="AX11" s="17"/>
      <c r="AY11" s="17">
        <v>0.21715345953266099</v>
      </c>
      <c r="AZ11" s="17">
        <v>0.21231020563504399</v>
      </c>
      <c r="BA11" s="17">
        <v>0.29634257721814999</v>
      </c>
    </row>
    <row r="12" spans="2:53" x14ac:dyDescent="0.35">
      <c r="B12" s="18" t="s">
        <v>311</v>
      </c>
      <c r="C12" s="17">
        <v>7.4113240248132498E-2</v>
      </c>
      <c r="D12" s="17">
        <v>8.69302846803061E-2</v>
      </c>
      <c r="E12" s="17">
        <v>6.1308821846225298E-2</v>
      </c>
      <c r="F12" s="17"/>
      <c r="G12" s="17">
        <v>9.7541288453161595E-2</v>
      </c>
      <c r="H12" s="17">
        <v>5.7916974594769501E-2</v>
      </c>
      <c r="I12" s="17">
        <v>6.7848786646384093E-2</v>
      </c>
      <c r="J12" s="17">
        <v>0.13485661681108599</v>
      </c>
      <c r="K12" s="17"/>
      <c r="L12" s="17">
        <v>7.10405291282869E-2</v>
      </c>
      <c r="M12" s="17">
        <v>9.9071104243183702E-2</v>
      </c>
      <c r="N12" s="17">
        <v>7.5788012857195095E-2</v>
      </c>
      <c r="O12" s="17">
        <v>5.02982427677299E-2</v>
      </c>
      <c r="P12" s="17"/>
      <c r="Q12" s="17">
        <v>0.104096921154124</v>
      </c>
      <c r="R12" s="17">
        <v>0.10328107265259399</v>
      </c>
      <c r="S12" s="17">
        <v>3.1969672214150799E-2</v>
      </c>
      <c r="T12" s="17">
        <v>5.5768557728080502E-2</v>
      </c>
      <c r="U12" s="17">
        <v>5.0574570899792601E-2</v>
      </c>
      <c r="V12" s="17">
        <v>8.2417986267462204E-2</v>
      </c>
      <c r="W12" s="17">
        <v>2.13015727922461E-2</v>
      </c>
      <c r="X12" s="17">
        <v>8.8784727626300797E-2</v>
      </c>
      <c r="Y12" s="17">
        <v>8.7479461048060994E-2</v>
      </c>
      <c r="Z12" s="17"/>
      <c r="AA12" s="17">
        <v>7.1539755878856595E-2</v>
      </c>
      <c r="AB12" s="17">
        <v>6.6391326806022402E-2</v>
      </c>
      <c r="AC12" s="17">
        <v>8.0246747139126204E-2</v>
      </c>
      <c r="AD12" s="17">
        <v>7.5158711054640406E-2</v>
      </c>
      <c r="AE12" s="17">
        <v>8.7870944153251307E-2</v>
      </c>
      <c r="AF12" s="17"/>
      <c r="AG12" s="17">
        <v>7.2786681460538197E-2</v>
      </c>
      <c r="AH12" s="17">
        <v>7.5563335015088398E-2</v>
      </c>
      <c r="AI12" s="17"/>
      <c r="AJ12" s="17">
        <v>6.0738490397779503E-2</v>
      </c>
      <c r="AK12" s="17">
        <v>7.7892662408752894E-2</v>
      </c>
      <c r="AL12" s="17">
        <v>9.1967363523794005E-2</v>
      </c>
      <c r="AM12" s="17">
        <v>6.5880254314319694E-2</v>
      </c>
      <c r="AN12" s="17"/>
      <c r="AO12" s="17">
        <v>5.2058743193566799E-2</v>
      </c>
      <c r="AP12" s="17">
        <v>6.6428273452529593E-2</v>
      </c>
      <c r="AQ12" s="17">
        <v>8.9410408636063796E-2</v>
      </c>
      <c r="AR12" s="17"/>
      <c r="AS12" s="17">
        <v>9.7512486863801096E-2</v>
      </c>
      <c r="AT12" s="17">
        <v>5.1149186998315797E-2</v>
      </c>
      <c r="AU12" s="17">
        <v>6.6621577371176105E-2</v>
      </c>
      <c r="AV12" s="17">
        <v>7.6387267358558997E-2</v>
      </c>
      <c r="AW12" s="17">
        <v>7.4551140394653506E-2</v>
      </c>
      <c r="AX12" s="17"/>
      <c r="AY12" s="17">
        <v>0.11568928436180601</v>
      </c>
      <c r="AZ12" s="17">
        <v>5.9048721500086901E-2</v>
      </c>
      <c r="BA12" s="17">
        <v>6.4132407247925405E-2</v>
      </c>
    </row>
    <row r="13" spans="2:53" x14ac:dyDescent="0.35">
      <c r="B13" s="18" t="s">
        <v>312</v>
      </c>
      <c r="C13" s="17">
        <v>1.76653762587595E-2</v>
      </c>
      <c r="D13" s="17">
        <v>2.03704193926156E-2</v>
      </c>
      <c r="E13" s="17">
        <v>1.4962997854409601E-2</v>
      </c>
      <c r="F13" s="17"/>
      <c r="G13" s="17">
        <v>1.8004036121836101E-2</v>
      </c>
      <c r="H13" s="17">
        <v>1.1341694791155999E-2</v>
      </c>
      <c r="I13" s="17">
        <v>1.8749767814953199E-2</v>
      </c>
      <c r="J13" s="17">
        <v>4.0361040048121598E-2</v>
      </c>
      <c r="K13" s="17"/>
      <c r="L13" s="17">
        <v>1.4829386090351501E-2</v>
      </c>
      <c r="M13" s="17">
        <v>3.3506114492254498E-2</v>
      </c>
      <c r="N13" s="17">
        <v>7.9745213637983699E-3</v>
      </c>
      <c r="O13" s="17">
        <v>1.2852491690406099E-2</v>
      </c>
      <c r="P13" s="17"/>
      <c r="Q13" s="17">
        <v>2.2300289047473498E-2</v>
      </c>
      <c r="R13" s="17">
        <v>2.4252426524075801E-2</v>
      </c>
      <c r="S13" s="17">
        <v>1.1451848510140099E-2</v>
      </c>
      <c r="T13" s="17">
        <v>2.2712549552086101E-2</v>
      </c>
      <c r="U13" s="17">
        <v>0</v>
      </c>
      <c r="V13" s="17">
        <v>3.2466758155564199E-2</v>
      </c>
      <c r="W13" s="17">
        <v>0</v>
      </c>
      <c r="X13" s="17">
        <v>0</v>
      </c>
      <c r="Y13" s="17">
        <v>2.2714002381793899E-2</v>
      </c>
      <c r="Z13" s="17"/>
      <c r="AA13" s="17">
        <v>2.07792161014663E-2</v>
      </c>
      <c r="AB13" s="17">
        <v>6.7099608203046203E-3</v>
      </c>
      <c r="AC13" s="17">
        <v>1.9783267893524199E-2</v>
      </c>
      <c r="AD13" s="17">
        <v>2.6793823858657102E-2</v>
      </c>
      <c r="AE13" s="17">
        <v>0</v>
      </c>
      <c r="AF13" s="17"/>
      <c r="AG13" s="17">
        <v>1.36687778079822E-2</v>
      </c>
      <c r="AH13" s="17">
        <v>2.2034158519518801E-2</v>
      </c>
      <c r="AI13" s="17"/>
      <c r="AJ13" s="17">
        <v>2.3440939983576301E-2</v>
      </c>
      <c r="AK13" s="17">
        <v>1.4198388239981E-2</v>
      </c>
      <c r="AL13" s="17">
        <v>1.27379859133195E-2</v>
      </c>
      <c r="AM13" s="17">
        <v>2.06415482512919E-2</v>
      </c>
      <c r="AN13" s="17"/>
      <c r="AO13" s="17">
        <v>8.2172247425555695E-3</v>
      </c>
      <c r="AP13" s="17">
        <v>1.4150244098686199E-2</v>
      </c>
      <c r="AQ13" s="17">
        <v>2.4081505508240401E-2</v>
      </c>
      <c r="AR13" s="17"/>
      <c r="AS13" s="17">
        <v>2.5509590921425698E-2</v>
      </c>
      <c r="AT13" s="17">
        <v>8.9961821506311102E-3</v>
      </c>
      <c r="AU13" s="17">
        <v>1.4737765729151101E-2</v>
      </c>
      <c r="AV13" s="17">
        <v>0</v>
      </c>
      <c r="AW13" s="17">
        <v>2.1202037454982298E-2</v>
      </c>
      <c r="AX13" s="17"/>
      <c r="AY13" s="17">
        <v>5.4827503956871297E-2</v>
      </c>
      <c r="AZ13" s="17">
        <v>6.5674189589662001E-3</v>
      </c>
      <c r="BA13" s="17">
        <v>0</v>
      </c>
    </row>
    <row r="14" spans="2:53" x14ac:dyDescent="0.35">
      <c r="B14" s="18" t="s">
        <v>313</v>
      </c>
      <c r="C14" s="17">
        <v>3.2188229309560397E-2</v>
      </c>
      <c r="D14" s="17">
        <v>3.85111995138794E-2</v>
      </c>
      <c r="E14" s="17">
        <v>2.5871487843356199E-2</v>
      </c>
      <c r="F14" s="17"/>
      <c r="G14" s="17">
        <v>4.4682294436484998E-2</v>
      </c>
      <c r="H14" s="17">
        <v>3.1905016373329598E-2</v>
      </c>
      <c r="I14" s="17">
        <v>3.01446846190003E-2</v>
      </c>
      <c r="J14" s="17">
        <v>2.5609107102493998E-2</v>
      </c>
      <c r="K14" s="17"/>
      <c r="L14" s="17">
        <v>2.9465769223956901E-2</v>
      </c>
      <c r="M14" s="17">
        <v>2.2413862207636501E-2</v>
      </c>
      <c r="N14" s="17">
        <v>3.2284360204842301E-2</v>
      </c>
      <c r="O14" s="17">
        <v>4.5337985717403301E-2</v>
      </c>
      <c r="P14" s="17"/>
      <c r="Q14" s="17">
        <v>3.6868292685391303E-2</v>
      </c>
      <c r="R14" s="17">
        <v>2.8647962690405999E-2</v>
      </c>
      <c r="S14" s="17">
        <v>3.2593560858718E-2</v>
      </c>
      <c r="T14" s="17">
        <v>0</v>
      </c>
      <c r="U14" s="17">
        <v>4.6216662221391397E-2</v>
      </c>
      <c r="V14" s="17">
        <v>3.18595131009278E-2</v>
      </c>
      <c r="W14" s="17">
        <v>3.7940560585301597E-2</v>
      </c>
      <c r="X14" s="17">
        <v>5.3377720538412901E-2</v>
      </c>
      <c r="Y14" s="17">
        <v>3.5924356802334002E-2</v>
      </c>
      <c r="Z14" s="17"/>
      <c r="AA14" s="17">
        <v>1.9995730376130599E-2</v>
      </c>
      <c r="AB14" s="17">
        <v>4.1797133848224199E-2</v>
      </c>
      <c r="AC14" s="17">
        <v>4.2621643073422401E-2</v>
      </c>
      <c r="AD14" s="17">
        <v>1.5607441165803501E-2</v>
      </c>
      <c r="AE14" s="17">
        <v>0</v>
      </c>
      <c r="AF14" s="17"/>
      <c r="AG14" s="17">
        <v>3.1088166488011201E-2</v>
      </c>
      <c r="AH14" s="17">
        <v>3.3390735640805899E-2</v>
      </c>
      <c r="AI14" s="17"/>
      <c r="AJ14" s="17">
        <v>2.18901931915986E-2</v>
      </c>
      <c r="AK14" s="17">
        <v>5.9219820008802201E-2</v>
      </c>
      <c r="AL14" s="17">
        <v>3.4944946544696702E-2</v>
      </c>
      <c r="AM14" s="17">
        <v>1.0444367511085901E-2</v>
      </c>
      <c r="AN14" s="17"/>
      <c r="AO14" s="17">
        <v>2.2575724617545902E-2</v>
      </c>
      <c r="AP14" s="17">
        <v>2.5402718685409699E-2</v>
      </c>
      <c r="AQ14" s="17">
        <v>3.8584662554810099E-2</v>
      </c>
      <c r="AR14" s="17"/>
      <c r="AS14" s="17">
        <v>1.5461081098549601E-2</v>
      </c>
      <c r="AT14" s="17">
        <v>3.6915764382869198E-2</v>
      </c>
      <c r="AU14" s="17">
        <v>1.5206665668534999E-2</v>
      </c>
      <c r="AV14" s="17">
        <v>0</v>
      </c>
      <c r="AW14" s="17">
        <v>4.0900023924624301E-2</v>
      </c>
      <c r="AX14" s="17"/>
      <c r="AY14" s="17">
        <v>2.1753826113220201E-2</v>
      </c>
      <c r="AZ14" s="17">
        <v>3.3246685467287998E-2</v>
      </c>
      <c r="BA14" s="17">
        <v>9.6212060507865297E-3</v>
      </c>
    </row>
    <row r="15" spans="2:53" x14ac:dyDescent="0.35">
      <c r="B15" s="18" t="s">
        <v>314</v>
      </c>
      <c r="C15" s="20">
        <v>0.64410917553567804</v>
      </c>
      <c r="D15" s="20">
        <v>0.58309118486177602</v>
      </c>
      <c r="E15" s="20">
        <v>0.70506705757836596</v>
      </c>
      <c r="F15" s="20"/>
      <c r="G15" s="20">
        <v>0.63793423560428597</v>
      </c>
      <c r="H15" s="20">
        <v>0.67976578430636803</v>
      </c>
      <c r="I15" s="20">
        <v>0.64762885405066295</v>
      </c>
      <c r="J15" s="20">
        <v>0.49101250644318201</v>
      </c>
      <c r="K15" s="20"/>
      <c r="L15" s="20">
        <v>0.65281162515296998</v>
      </c>
      <c r="M15" s="20">
        <v>0.62014756758439105</v>
      </c>
      <c r="N15" s="20">
        <v>0.656891796636347</v>
      </c>
      <c r="O15" s="20">
        <v>0.64695833235189604</v>
      </c>
      <c r="P15" s="20"/>
      <c r="Q15" s="20">
        <v>0.61736711079234197</v>
      </c>
      <c r="R15" s="20">
        <v>0.61498044771597604</v>
      </c>
      <c r="S15" s="20">
        <v>0.66304955197323201</v>
      </c>
      <c r="T15" s="20">
        <v>0.65923935033929904</v>
      </c>
      <c r="U15" s="20">
        <v>0.66720270950157301</v>
      </c>
      <c r="V15" s="20">
        <v>0.63784611953560799</v>
      </c>
      <c r="W15" s="20">
        <v>0.65945472196626398</v>
      </c>
      <c r="X15" s="20">
        <v>0.73608338610143198</v>
      </c>
      <c r="Y15" s="20">
        <v>0.63100092523390405</v>
      </c>
      <c r="Z15" s="20"/>
      <c r="AA15" s="20">
        <v>0.65482744625205802</v>
      </c>
      <c r="AB15" s="20">
        <v>0.696811804209579</v>
      </c>
      <c r="AC15" s="20">
        <v>0.58262050133950705</v>
      </c>
      <c r="AD15" s="20">
        <v>0.63359570660759501</v>
      </c>
      <c r="AE15" s="20">
        <v>0.70996305725032005</v>
      </c>
      <c r="AF15" s="20"/>
      <c r="AG15" s="20">
        <v>0.65862758774117602</v>
      </c>
      <c r="AH15" s="20">
        <v>0.62823873408929398</v>
      </c>
      <c r="AI15" s="20"/>
      <c r="AJ15" s="20">
        <v>0.66593795968300895</v>
      </c>
      <c r="AK15" s="20">
        <v>0.63420320946379305</v>
      </c>
      <c r="AL15" s="20">
        <v>0.64200928483893105</v>
      </c>
      <c r="AM15" s="20">
        <v>0.63714197089604097</v>
      </c>
      <c r="AN15" s="20"/>
      <c r="AO15" s="20">
        <v>0.71410601592338896</v>
      </c>
      <c r="AP15" s="20">
        <v>0.65576464111469901</v>
      </c>
      <c r="AQ15" s="20">
        <v>0.60084074385970798</v>
      </c>
      <c r="AR15" s="20"/>
      <c r="AS15" s="20">
        <v>0.61246206222884403</v>
      </c>
      <c r="AT15" s="20">
        <v>0.68177632227977703</v>
      </c>
      <c r="AU15" s="20">
        <v>0.62412594735987004</v>
      </c>
      <c r="AV15" s="20">
        <v>0.61679354256320096</v>
      </c>
      <c r="AW15" s="20">
        <v>0.63527056476412802</v>
      </c>
      <c r="AX15" s="20"/>
      <c r="AY15" s="20">
        <v>0.59057592603544196</v>
      </c>
      <c r="AZ15" s="20">
        <v>0.68882696843861502</v>
      </c>
      <c r="BA15" s="20">
        <v>0.62990380948313796</v>
      </c>
    </row>
    <row r="16" spans="2:53" x14ac:dyDescent="0.35">
      <c r="B16" s="18" t="s">
        <v>315</v>
      </c>
      <c r="C16" s="20">
        <v>9.1778616506891994E-2</v>
      </c>
      <c r="D16" s="20">
        <v>0.107300704072922</v>
      </c>
      <c r="E16" s="20">
        <v>7.6271819700634902E-2</v>
      </c>
      <c r="F16" s="20"/>
      <c r="G16" s="20">
        <v>0.115545324574998</v>
      </c>
      <c r="H16" s="20">
        <v>6.9258669385925495E-2</v>
      </c>
      <c r="I16" s="20">
        <v>8.6598554461337296E-2</v>
      </c>
      <c r="J16" s="20">
        <v>0.17521765685920701</v>
      </c>
      <c r="K16" s="20"/>
      <c r="L16" s="20">
        <v>8.5869915218638404E-2</v>
      </c>
      <c r="M16" s="20">
        <v>0.13257721873543801</v>
      </c>
      <c r="N16" s="20">
        <v>8.3762534220993501E-2</v>
      </c>
      <c r="O16" s="20">
        <v>6.3150734458136099E-2</v>
      </c>
      <c r="P16" s="20"/>
      <c r="Q16" s="20">
        <v>0.126397210201597</v>
      </c>
      <c r="R16" s="20">
        <v>0.12753349917667001</v>
      </c>
      <c r="S16" s="20">
        <v>4.3421520724290903E-2</v>
      </c>
      <c r="T16" s="20">
        <v>7.8481107280166704E-2</v>
      </c>
      <c r="U16" s="20">
        <v>5.0574570899792601E-2</v>
      </c>
      <c r="V16" s="20">
        <v>0.114884744423026</v>
      </c>
      <c r="W16" s="20">
        <v>2.13015727922461E-2</v>
      </c>
      <c r="X16" s="20">
        <v>8.8784727626300797E-2</v>
      </c>
      <c r="Y16" s="20">
        <v>0.110193463429855</v>
      </c>
      <c r="Z16" s="20"/>
      <c r="AA16" s="20">
        <v>9.2318971980322906E-2</v>
      </c>
      <c r="AB16" s="20">
        <v>7.3101287626327005E-2</v>
      </c>
      <c r="AC16" s="20">
        <v>0.10003001503264999</v>
      </c>
      <c r="AD16" s="20">
        <v>0.101952534913297</v>
      </c>
      <c r="AE16" s="20">
        <v>8.7870944153251307E-2</v>
      </c>
      <c r="AF16" s="20"/>
      <c r="AG16" s="20">
        <v>8.6455459268520496E-2</v>
      </c>
      <c r="AH16" s="20">
        <v>9.7597493534607199E-2</v>
      </c>
      <c r="AI16" s="20"/>
      <c r="AJ16" s="20">
        <v>8.4179430381355794E-2</v>
      </c>
      <c r="AK16" s="20">
        <v>9.2091050648733894E-2</v>
      </c>
      <c r="AL16" s="20">
        <v>0.104705349437114</v>
      </c>
      <c r="AM16" s="20">
        <v>8.6521802565611594E-2</v>
      </c>
      <c r="AN16" s="20"/>
      <c r="AO16" s="20">
        <v>6.0275967936122297E-2</v>
      </c>
      <c r="AP16" s="20">
        <v>8.0578517551215798E-2</v>
      </c>
      <c r="AQ16" s="20">
        <v>0.113491914144304</v>
      </c>
      <c r="AR16" s="20"/>
      <c r="AS16" s="20">
        <v>0.123022077785227</v>
      </c>
      <c r="AT16" s="20">
        <v>6.0145369148946901E-2</v>
      </c>
      <c r="AU16" s="20">
        <v>8.1359343100327206E-2</v>
      </c>
      <c r="AV16" s="20">
        <v>7.6387267358558997E-2</v>
      </c>
      <c r="AW16" s="20">
        <v>9.5753177849635801E-2</v>
      </c>
      <c r="AX16" s="20"/>
      <c r="AY16" s="20">
        <v>0.170516788318678</v>
      </c>
      <c r="AZ16" s="20">
        <v>6.5616140459053104E-2</v>
      </c>
      <c r="BA16" s="20">
        <v>6.4132407247925405E-2</v>
      </c>
    </row>
    <row r="17" spans="2:53" x14ac:dyDescent="0.35">
      <c r="B17" s="18" t="s">
        <v>95</v>
      </c>
      <c r="C17" s="21">
        <v>0.55233055902878603</v>
      </c>
      <c r="D17" s="21">
        <v>0.475790480788854</v>
      </c>
      <c r="E17" s="21">
        <v>0.62879523787773095</v>
      </c>
      <c r="F17" s="21"/>
      <c r="G17" s="21">
        <v>0.52238891102928797</v>
      </c>
      <c r="H17" s="21">
        <v>0.61050711492044196</v>
      </c>
      <c r="I17" s="21">
        <v>0.56103029958932604</v>
      </c>
      <c r="J17" s="21">
        <v>0.31579484958397502</v>
      </c>
      <c r="K17" s="21"/>
      <c r="L17" s="21">
        <v>0.56694170993433202</v>
      </c>
      <c r="M17" s="21">
        <v>0.48757034884895301</v>
      </c>
      <c r="N17" s="21">
        <v>0.573129262415354</v>
      </c>
      <c r="O17" s="21">
        <v>0.58380759789376002</v>
      </c>
      <c r="P17" s="21"/>
      <c r="Q17" s="21">
        <v>0.49096990059074502</v>
      </c>
      <c r="R17" s="21">
        <v>0.48744694853930498</v>
      </c>
      <c r="S17" s="21">
        <v>0.61962803124894095</v>
      </c>
      <c r="T17" s="21">
        <v>0.58075824305913304</v>
      </c>
      <c r="U17" s="21">
        <v>0.61662813860178001</v>
      </c>
      <c r="V17" s="21">
        <v>0.52296137511258101</v>
      </c>
      <c r="W17" s="21">
        <v>0.638153149174018</v>
      </c>
      <c r="X17" s="21">
        <v>0.64729865847513102</v>
      </c>
      <c r="Y17" s="21">
        <v>0.52080746180404902</v>
      </c>
      <c r="Z17" s="21"/>
      <c r="AA17" s="21">
        <v>0.562508474271735</v>
      </c>
      <c r="AB17" s="21">
        <v>0.62371051658325205</v>
      </c>
      <c r="AC17" s="21">
        <v>0.48259048630685603</v>
      </c>
      <c r="AD17" s="21">
        <v>0.53164317169429798</v>
      </c>
      <c r="AE17" s="21">
        <v>0.62209211309706802</v>
      </c>
      <c r="AF17" s="21"/>
      <c r="AG17" s="21">
        <v>0.57217212847265597</v>
      </c>
      <c r="AH17" s="21">
        <v>0.53064124055468698</v>
      </c>
      <c r="AI17" s="21"/>
      <c r="AJ17" s="21">
        <v>0.58175852930165395</v>
      </c>
      <c r="AK17" s="21">
        <v>0.54211215881505903</v>
      </c>
      <c r="AL17" s="21">
        <v>0.53730393540181698</v>
      </c>
      <c r="AM17" s="21">
        <v>0.55062016833042904</v>
      </c>
      <c r="AN17" s="21"/>
      <c r="AO17" s="21">
        <v>0.65383004798726596</v>
      </c>
      <c r="AP17" s="21">
        <v>0.57518612356348298</v>
      </c>
      <c r="AQ17" s="21">
        <v>0.487348829715404</v>
      </c>
      <c r="AR17" s="21"/>
      <c r="AS17" s="21">
        <v>0.48943998444361703</v>
      </c>
      <c r="AT17" s="21">
        <v>0.62163095313083006</v>
      </c>
      <c r="AU17" s="21">
        <v>0.54276660425954304</v>
      </c>
      <c r="AV17" s="21">
        <v>0.54040627520464202</v>
      </c>
      <c r="AW17" s="21">
        <v>0.53951738691449203</v>
      </c>
      <c r="AX17" s="21"/>
      <c r="AY17" s="21">
        <v>0.42005913771676401</v>
      </c>
      <c r="AZ17" s="21">
        <v>0.62321082797956195</v>
      </c>
      <c r="BA17" s="21">
        <v>0.56577140223521205</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0.227400730197171</v>
      </c>
      <c r="D9" s="17">
        <v>0.175551620866849</v>
      </c>
      <c r="E9" s="17">
        <v>0.279198763132529</v>
      </c>
      <c r="F9" s="17"/>
      <c r="G9" s="17">
        <v>0.31994867428066198</v>
      </c>
      <c r="H9" s="17">
        <v>0.22517298883527501</v>
      </c>
      <c r="I9" s="17">
        <v>0.20994751660799299</v>
      </c>
      <c r="J9" s="17">
        <v>0.18640839487070099</v>
      </c>
      <c r="K9" s="17"/>
      <c r="L9" s="17">
        <v>0.18635755646463301</v>
      </c>
      <c r="M9" s="17">
        <v>0.23381203484046301</v>
      </c>
      <c r="N9" s="17">
        <v>0.202174778920516</v>
      </c>
      <c r="O9" s="17">
        <v>0.28416804104353299</v>
      </c>
      <c r="P9" s="17"/>
      <c r="Q9" s="17">
        <v>0.28932234821823899</v>
      </c>
      <c r="R9" s="17">
        <v>0.184588277264918</v>
      </c>
      <c r="S9" s="17">
        <v>0.217795705993309</v>
      </c>
      <c r="T9" s="17">
        <v>0.236918537795753</v>
      </c>
      <c r="U9" s="17">
        <v>0.20482167112966401</v>
      </c>
      <c r="V9" s="17">
        <v>0.232806668711838</v>
      </c>
      <c r="W9" s="17">
        <v>0.169217185776699</v>
      </c>
      <c r="X9" s="17">
        <v>0.241967287813068</v>
      </c>
      <c r="Y9" s="17">
        <v>0.243017710009615</v>
      </c>
      <c r="Z9" s="17"/>
      <c r="AA9" s="17">
        <v>0.282115971169699</v>
      </c>
      <c r="AB9" s="17">
        <v>0.228631419854367</v>
      </c>
      <c r="AC9" s="17">
        <v>0.150619590406915</v>
      </c>
      <c r="AD9" s="17">
        <v>0.256791913168539</v>
      </c>
      <c r="AE9" s="17">
        <v>0.52238846444909104</v>
      </c>
      <c r="AF9" s="17"/>
      <c r="AG9" s="17">
        <v>0.21878883071763899</v>
      </c>
      <c r="AH9" s="17">
        <v>0.23681461406391399</v>
      </c>
      <c r="AI9" s="17"/>
      <c r="AJ9" s="17">
        <v>0.228772020201958</v>
      </c>
      <c r="AK9" s="17">
        <v>0.237532713184991</v>
      </c>
      <c r="AL9" s="17">
        <v>0.170629979856398</v>
      </c>
      <c r="AM9" s="17">
        <v>0.26663580267452602</v>
      </c>
      <c r="AN9" s="17"/>
      <c r="AO9" s="17">
        <v>0.29924855390549199</v>
      </c>
      <c r="AP9" s="17">
        <v>0.208297420336815</v>
      </c>
      <c r="AQ9" s="17">
        <v>0.19750810354863799</v>
      </c>
      <c r="AR9" s="17"/>
      <c r="AS9" s="17">
        <v>0.19396007597019199</v>
      </c>
      <c r="AT9" s="17">
        <v>0.26131483453608501</v>
      </c>
      <c r="AU9" s="17">
        <v>0.22416003177697799</v>
      </c>
      <c r="AV9" s="17">
        <v>0.46265926349032799</v>
      </c>
      <c r="AW9" s="17">
        <v>0.23102243972668801</v>
      </c>
      <c r="AX9" s="17"/>
      <c r="AY9" s="17">
        <v>0.22131651028733601</v>
      </c>
      <c r="AZ9" s="17">
        <v>0.25737635061880398</v>
      </c>
      <c r="BA9" s="17">
        <v>0.17242446126186001</v>
      </c>
    </row>
    <row r="10" spans="2:53" x14ac:dyDescent="0.35">
      <c r="B10" s="18" t="s">
        <v>309</v>
      </c>
      <c r="C10" s="17">
        <v>0.40248682670074398</v>
      </c>
      <c r="D10" s="17">
        <v>0.388472396839595</v>
      </c>
      <c r="E10" s="17">
        <v>0.41648745099099599</v>
      </c>
      <c r="F10" s="17"/>
      <c r="G10" s="17">
        <v>0.364610873018194</v>
      </c>
      <c r="H10" s="17">
        <v>0.428185909814843</v>
      </c>
      <c r="I10" s="17">
        <v>0.40417169118660501</v>
      </c>
      <c r="J10" s="17">
        <v>0.33255466917075699</v>
      </c>
      <c r="K10" s="17"/>
      <c r="L10" s="17">
        <v>0.40445943197202799</v>
      </c>
      <c r="M10" s="17">
        <v>0.37533235757715899</v>
      </c>
      <c r="N10" s="17">
        <v>0.44427657289225903</v>
      </c>
      <c r="O10" s="17">
        <v>0.39343203155455497</v>
      </c>
      <c r="P10" s="17"/>
      <c r="Q10" s="17">
        <v>0.39077644421178598</v>
      </c>
      <c r="R10" s="17">
        <v>0.40305616860348698</v>
      </c>
      <c r="S10" s="17">
        <v>0.39379619158444601</v>
      </c>
      <c r="T10" s="17">
        <v>0.35175262644116401</v>
      </c>
      <c r="U10" s="17">
        <v>0.41117732325522499</v>
      </c>
      <c r="V10" s="17">
        <v>0.43468871110079599</v>
      </c>
      <c r="W10" s="17">
        <v>0.35402828644925999</v>
      </c>
      <c r="X10" s="17">
        <v>0.398570820491709</v>
      </c>
      <c r="Y10" s="17">
        <v>0.47047409197929302</v>
      </c>
      <c r="Z10" s="17"/>
      <c r="AA10" s="17">
        <v>0.43220260810098299</v>
      </c>
      <c r="AB10" s="17">
        <v>0.43761974643095303</v>
      </c>
      <c r="AC10" s="17">
        <v>0.391817481844003</v>
      </c>
      <c r="AD10" s="17">
        <v>0.33170367748882701</v>
      </c>
      <c r="AE10" s="17">
        <v>0.13017995454783901</v>
      </c>
      <c r="AF10" s="17"/>
      <c r="AG10" s="17">
        <v>0.41725087904069802</v>
      </c>
      <c r="AH10" s="17">
        <v>0.38634786984677999</v>
      </c>
      <c r="AI10" s="17"/>
      <c r="AJ10" s="17">
        <v>0.42951056612731098</v>
      </c>
      <c r="AK10" s="17">
        <v>0.422779966026331</v>
      </c>
      <c r="AL10" s="17">
        <v>0.38361215344412702</v>
      </c>
      <c r="AM10" s="17">
        <v>0.37436666467892099</v>
      </c>
      <c r="AN10" s="17"/>
      <c r="AO10" s="17">
        <v>0.41661300854390798</v>
      </c>
      <c r="AP10" s="17">
        <v>0.43462408476787401</v>
      </c>
      <c r="AQ10" s="17">
        <v>0.38219967027736801</v>
      </c>
      <c r="AR10" s="17"/>
      <c r="AS10" s="17">
        <v>0.41669224427656998</v>
      </c>
      <c r="AT10" s="17">
        <v>0.38762913597947601</v>
      </c>
      <c r="AU10" s="17">
        <v>0.35348912901906399</v>
      </c>
      <c r="AV10" s="17">
        <v>0.46567038761656998</v>
      </c>
      <c r="AW10" s="17">
        <v>0.41747867463442401</v>
      </c>
      <c r="AX10" s="17"/>
      <c r="AY10" s="17">
        <v>0.41220058407344101</v>
      </c>
      <c r="AZ10" s="17">
        <v>0.37757121377720299</v>
      </c>
      <c r="BA10" s="17">
        <v>0.42986395622743101</v>
      </c>
    </row>
    <row r="11" spans="2:53" x14ac:dyDescent="0.35">
      <c r="B11" s="18" t="s">
        <v>310</v>
      </c>
      <c r="C11" s="17">
        <v>0.26837308816633298</v>
      </c>
      <c r="D11" s="17">
        <v>0.32463665927697399</v>
      </c>
      <c r="E11" s="17">
        <v>0.21216494212310899</v>
      </c>
      <c r="F11" s="17"/>
      <c r="G11" s="17">
        <v>0.21628724747963601</v>
      </c>
      <c r="H11" s="17">
        <v>0.238062264844765</v>
      </c>
      <c r="I11" s="17">
        <v>0.29955482063171002</v>
      </c>
      <c r="J11" s="17">
        <v>0.35707502788300799</v>
      </c>
      <c r="K11" s="17"/>
      <c r="L11" s="17">
        <v>0.29034542311140599</v>
      </c>
      <c r="M11" s="17">
        <v>0.285506176758756</v>
      </c>
      <c r="N11" s="17">
        <v>0.26352919630078903</v>
      </c>
      <c r="O11" s="17">
        <v>0.23216067148387901</v>
      </c>
      <c r="P11" s="17"/>
      <c r="Q11" s="17">
        <v>0.26817245752376601</v>
      </c>
      <c r="R11" s="17">
        <v>0.31123512168467099</v>
      </c>
      <c r="S11" s="17">
        <v>0.28300636480531999</v>
      </c>
      <c r="T11" s="17">
        <v>0.312080607260523</v>
      </c>
      <c r="U11" s="17">
        <v>0.25555550812431499</v>
      </c>
      <c r="V11" s="17">
        <v>0.18539498390440501</v>
      </c>
      <c r="W11" s="17">
        <v>0.36206084584811499</v>
      </c>
      <c r="X11" s="17">
        <v>0.20250404502908001</v>
      </c>
      <c r="Y11" s="17">
        <v>0.205336430430066</v>
      </c>
      <c r="Z11" s="17"/>
      <c r="AA11" s="17">
        <v>0.19985875687076299</v>
      </c>
      <c r="AB11" s="17">
        <v>0.25484954168799501</v>
      </c>
      <c r="AC11" s="17">
        <v>0.32965523120551099</v>
      </c>
      <c r="AD11" s="17">
        <v>0.31018601938290302</v>
      </c>
      <c r="AE11" s="17">
        <v>0.19658853618226901</v>
      </c>
      <c r="AF11" s="17"/>
      <c r="AG11" s="17">
        <v>0.26176370910434099</v>
      </c>
      <c r="AH11" s="17">
        <v>0.275597966611414</v>
      </c>
      <c r="AI11" s="17"/>
      <c r="AJ11" s="17">
        <v>0.24130312625585801</v>
      </c>
      <c r="AK11" s="17">
        <v>0.22013772742579699</v>
      </c>
      <c r="AL11" s="17">
        <v>0.35043243384955602</v>
      </c>
      <c r="AM11" s="17">
        <v>0.26899417648250201</v>
      </c>
      <c r="AN11" s="17"/>
      <c r="AO11" s="17">
        <v>0.21657920201927899</v>
      </c>
      <c r="AP11" s="17">
        <v>0.27045343006876499</v>
      </c>
      <c r="AQ11" s="17">
        <v>0.29367289019536302</v>
      </c>
      <c r="AR11" s="17"/>
      <c r="AS11" s="17">
        <v>0.28311851120356801</v>
      </c>
      <c r="AT11" s="17">
        <v>0.26657534824368501</v>
      </c>
      <c r="AU11" s="17">
        <v>0.24750499218337599</v>
      </c>
      <c r="AV11" s="17">
        <v>7.1670348893102406E-2</v>
      </c>
      <c r="AW11" s="17">
        <v>0.29002967373354499</v>
      </c>
      <c r="AX11" s="17"/>
      <c r="AY11" s="17">
        <v>0.28338198974054501</v>
      </c>
      <c r="AZ11" s="17">
        <v>0.274725723950206</v>
      </c>
      <c r="BA11" s="17">
        <v>0.25566437169481199</v>
      </c>
    </row>
    <row r="12" spans="2:53" x14ac:dyDescent="0.35">
      <c r="B12" s="18" t="s">
        <v>311</v>
      </c>
      <c r="C12" s="17">
        <v>5.3434098058464899E-2</v>
      </c>
      <c r="D12" s="17">
        <v>6.1970272928056402E-2</v>
      </c>
      <c r="E12" s="17">
        <v>4.4906332147961699E-2</v>
      </c>
      <c r="F12" s="17"/>
      <c r="G12" s="17">
        <v>7.0540223688163498E-2</v>
      </c>
      <c r="H12" s="17">
        <v>5.8082421000663999E-2</v>
      </c>
      <c r="I12" s="17">
        <v>4.29876638824776E-2</v>
      </c>
      <c r="J12" s="17">
        <v>4.7135696220969303E-2</v>
      </c>
      <c r="K12" s="17"/>
      <c r="L12" s="17">
        <v>7.7872297017315795E-2</v>
      </c>
      <c r="M12" s="17">
        <v>3.90830140355908E-2</v>
      </c>
      <c r="N12" s="17">
        <v>5.7836692453268099E-2</v>
      </c>
      <c r="O12" s="17">
        <v>3.8305423891502197E-2</v>
      </c>
      <c r="P12" s="17"/>
      <c r="Q12" s="17">
        <v>4.4267051306224298E-2</v>
      </c>
      <c r="R12" s="17">
        <v>4.1738683892679103E-2</v>
      </c>
      <c r="S12" s="17">
        <v>4.1035647408021299E-2</v>
      </c>
      <c r="T12" s="17">
        <v>4.367552869105E-2</v>
      </c>
      <c r="U12" s="17">
        <v>6.9364458040481705E-2</v>
      </c>
      <c r="V12" s="17">
        <v>0.100518586896092</v>
      </c>
      <c r="W12" s="17">
        <v>3.8652057240190899E-2</v>
      </c>
      <c r="X12" s="17">
        <v>5.03322294160942E-2</v>
      </c>
      <c r="Y12" s="17">
        <v>5.8504899412653799E-2</v>
      </c>
      <c r="Z12" s="17"/>
      <c r="AA12" s="17">
        <v>3.90178574053947E-2</v>
      </c>
      <c r="AB12" s="17">
        <v>4.8053516760878101E-2</v>
      </c>
      <c r="AC12" s="17">
        <v>6.6628527184701705E-2</v>
      </c>
      <c r="AD12" s="17">
        <v>6.5781256505794403E-2</v>
      </c>
      <c r="AE12" s="17">
        <v>8.7870944153251307E-2</v>
      </c>
      <c r="AF12" s="17"/>
      <c r="AG12" s="17">
        <v>5.3549621238430503E-2</v>
      </c>
      <c r="AH12" s="17">
        <v>5.3307816765621498E-2</v>
      </c>
      <c r="AI12" s="17"/>
      <c r="AJ12" s="17">
        <v>6.3988421734533493E-2</v>
      </c>
      <c r="AK12" s="17">
        <v>5.7800351823285898E-2</v>
      </c>
      <c r="AL12" s="17">
        <v>4.00164024292343E-2</v>
      </c>
      <c r="AM12" s="17">
        <v>5.1622084500477998E-2</v>
      </c>
      <c r="AN12" s="17"/>
      <c r="AO12" s="17">
        <v>3.4155126545226601E-2</v>
      </c>
      <c r="AP12" s="17">
        <v>5.41799216461634E-2</v>
      </c>
      <c r="AQ12" s="17">
        <v>6.3379087952827207E-2</v>
      </c>
      <c r="AR12" s="17"/>
      <c r="AS12" s="17">
        <v>6.3133085663402394E-2</v>
      </c>
      <c r="AT12" s="17">
        <v>4.1782554819252901E-2</v>
      </c>
      <c r="AU12" s="17">
        <v>0.104530154356914</v>
      </c>
      <c r="AV12" s="17">
        <v>0</v>
      </c>
      <c r="AW12" s="17">
        <v>2.2312989761995201E-2</v>
      </c>
      <c r="AX12" s="17"/>
      <c r="AY12" s="17">
        <v>4.5098974698578098E-2</v>
      </c>
      <c r="AZ12" s="17">
        <v>4.7410364449078098E-2</v>
      </c>
      <c r="BA12" s="17">
        <v>9.0949321108865902E-2</v>
      </c>
    </row>
    <row r="13" spans="2:53" x14ac:dyDescent="0.35">
      <c r="B13" s="18" t="s">
        <v>312</v>
      </c>
      <c r="C13" s="17">
        <v>1.5885196417029498E-2</v>
      </c>
      <c r="D13" s="17">
        <v>2.2011198970852901E-2</v>
      </c>
      <c r="E13" s="17">
        <v>9.76522856910623E-3</v>
      </c>
      <c r="F13" s="17"/>
      <c r="G13" s="17">
        <v>7.0605901602777098E-3</v>
      </c>
      <c r="H13" s="17">
        <v>1.0818118728280699E-2</v>
      </c>
      <c r="I13" s="17">
        <v>2.1706670615499201E-2</v>
      </c>
      <c r="J13" s="17">
        <v>2.89539177887373E-2</v>
      </c>
      <c r="K13" s="17"/>
      <c r="L13" s="17">
        <v>1.04880544234247E-2</v>
      </c>
      <c r="M13" s="17">
        <v>4.3223696263156801E-2</v>
      </c>
      <c r="N13" s="17">
        <v>0</v>
      </c>
      <c r="O13" s="17">
        <v>7.3245835628045E-3</v>
      </c>
      <c r="P13" s="17"/>
      <c r="Q13" s="17">
        <v>0</v>
      </c>
      <c r="R13" s="17">
        <v>3.5490960844098501E-2</v>
      </c>
      <c r="S13" s="17">
        <v>2.2630051786625499E-2</v>
      </c>
      <c r="T13" s="17">
        <v>1.1896472961171901E-2</v>
      </c>
      <c r="U13" s="17">
        <v>2.4446775166179199E-2</v>
      </c>
      <c r="V13" s="17">
        <v>0</v>
      </c>
      <c r="W13" s="17">
        <v>1.03420203611304E-2</v>
      </c>
      <c r="X13" s="17">
        <v>3.7065371198905399E-2</v>
      </c>
      <c r="Y13" s="17">
        <v>1.5602713797425E-2</v>
      </c>
      <c r="Z13" s="17"/>
      <c r="AA13" s="17">
        <v>1.1721898287335501E-2</v>
      </c>
      <c r="AB13" s="17">
        <v>3.3943774050858898E-3</v>
      </c>
      <c r="AC13" s="17">
        <v>2.4077571388641E-2</v>
      </c>
      <c r="AD13" s="17">
        <v>1.7313701770626501E-2</v>
      </c>
      <c r="AE13" s="17">
        <v>6.2972100667549005E-2</v>
      </c>
      <c r="AF13" s="17"/>
      <c r="AG13" s="17">
        <v>1.75110149459663E-2</v>
      </c>
      <c r="AH13" s="17">
        <v>1.4107973301944901E-2</v>
      </c>
      <c r="AI13" s="17"/>
      <c r="AJ13" s="17">
        <v>0</v>
      </c>
      <c r="AK13" s="17">
        <v>2.3907336937011799E-2</v>
      </c>
      <c r="AL13" s="17">
        <v>2.1490889701318201E-2</v>
      </c>
      <c r="AM13" s="17">
        <v>1.6434642698989602E-2</v>
      </c>
      <c r="AN13" s="17"/>
      <c r="AO13" s="17">
        <v>0</v>
      </c>
      <c r="AP13" s="17">
        <v>8.6581358044654794E-3</v>
      </c>
      <c r="AQ13" s="17">
        <v>2.7014705032048301E-2</v>
      </c>
      <c r="AR13" s="17"/>
      <c r="AS13" s="17">
        <v>2.59517539979616E-2</v>
      </c>
      <c r="AT13" s="17">
        <v>1.08789064012176E-2</v>
      </c>
      <c r="AU13" s="17">
        <v>2.8167657445840402E-2</v>
      </c>
      <c r="AV13" s="17">
        <v>0</v>
      </c>
      <c r="AW13" s="17">
        <v>6.0050124644023201E-3</v>
      </c>
      <c r="AX13" s="17"/>
      <c r="AY13" s="17">
        <v>3.3005567155040598E-2</v>
      </c>
      <c r="AZ13" s="17">
        <v>1.2005300881901101E-2</v>
      </c>
      <c r="BA13" s="17">
        <v>1.05245082848613E-2</v>
      </c>
    </row>
    <row r="14" spans="2:53" x14ac:dyDescent="0.35">
      <c r="B14" s="18" t="s">
        <v>313</v>
      </c>
      <c r="C14" s="17">
        <v>3.2420060460257402E-2</v>
      </c>
      <c r="D14" s="17">
        <v>2.7357851117672201E-2</v>
      </c>
      <c r="E14" s="17">
        <v>3.7477283036297999E-2</v>
      </c>
      <c r="F14" s="17"/>
      <c r="G14" s="17">
        <v>2.15523913730667E-2</v>
      </c>
      <c r="H14" s="17">
        <v>3.9678296776172503E-2</v>
      </c>
      <c r="I14" s="17">
        <v>2.16316370757151E-2</v>
      </c>
      <c r="J14" s="17">
        <v>4.7872294065828103E-2</v>
      </c>
      <c r="K14" s="17"/>
      <c r="L14" s="17">
        <v>3.0477237011193099E-2</v>
      </c>
      <c r="M14" s="17">
        <v>2.3042720524873099E-2</v>
      </c>
      <c r="N14" s="17">
        <v>3.2182759433168201E-2</v>
      </c>
      <c r="O14" s="17">
        <v>4.4609248463725999E-2</v>
      </c>
      <c r="P14" s="17"/>
      <c r="Q14" s="17">
        <v>7.4616987399842901E-3</v>
      </c>
      <c r="R14" s="17">
        <v>2.3890787710146199E-2</v>
      </c>
      <c r="S14" s="17">
        <v>4.1736038422278299E-2</v>
      </c>
      <c r="T14" s="17">
        <v>4.3676226850337702E-2</v>
      </c>
      <c r="U14" s="17">
        <v>3.4634264284134901E-2</v>
      </c>
      <c r="V14" s="17">
        <v>4.6591049386869199E-2</v>
      </c>
      <c r="W14" s="17">
        <v>6.5699604324604394E-2</v>
      </c>
      <c r="X14" s="17">
        <v>6.9560246051142693E-2</v>
      </c>
      <c r="Y14" s="17">
        <v>7.0641543709468102E-3</v>
      </c>
      <c r="Z14" s="17"/>
      <c r="AA14" s="17">
        <v>3.5082908165824302E-2</v>
      </c>
      <c r="AB14" s="17">
        <v>2.7451397860721299E-2</v>
      </c>
      <c r="AC14" s="17">
        <v>3.7201597970227797E-2</v>
      </c>
      <c r="AD14" s="17">
        <v>1.8223431683309501E-2</v>
      </c>
      <c r="AE14" s="17">
        <v>0</v>
      </c>
      <c r="AF14" s="17"/>
      <c r="AG14" s="17">
        <v>3.1135944952925199E-2</v>
      </c>
      <c r="AH14" s="17">
        <v>3.3823759410325199E-2</v>
      </c>
      <c r="AI14" s="17"/>
      <c r="AJ14" s="17">
        <v>3.6425865680338398E-2</v>
      </c>
      <c r="AK14" s="17">
        <v>3.7841904602582702E-2</v>
      </c>
      <c r="AL14" s="17">
        <v>3.3818140719366598E-2</v>
      </c>
      <c r="AM14" s="17">
        <v>2.1946628964583301E-2</v>
      </c>
      <c r="AN14" s="17"/>
      <c r="AO14" s="17">
        <v>3.3404108986094298E-2</v>
      </c>
      <c r="AP14" s="17">
        <v>2.3787007375916901E-2</v>
      </c>
      <c r="AQ14" s="17">
        <v>3.6225542993755501E-2</v>
      </c>
      <c r="AR14" s="17"/>
      <c r="AS14" s="17">
        <v>1.7144328888306599E-2</v>
      </c>
      <c r="AT14" s="17">
        <v>3.1819220020283499E-2</v>
      </c>
      <c r="AU14" s="17">
        <v>4.2148035217827201E-2</v>
      </c>
      <c r="AV14" s="17">
        <v>0</v>
      </c>
      <c r="AW14" s="17">
        <v>3.3151209678945102E-2</v>
      </c>
      <c r="AX14" s="17"/>
      <c r="AY14" s="17">
        <v>4.9963740450589197E-3</v>
      </c>
      <c r="AZ14" s="17">
        <v>3.0911046322807799E-2</v>
      </c>
      <c r="BA14" s="17">
        <v>4.0573381422169701E-2</v>
      </c>
    </row>
    <row r="15" spans="2:53" x14ac:dyDescent="0.35">
      <c r="B15" s="18" t="s">
        <v>314</v>
      </c>
      <c r="C15" s="20">
        <v>0.62988755689791498</v>
      </c>
      <c r="D15" s="20">
        <v>0.56402401770644395</v>
      </c>
      <c r="E15" s="20">
        <v>0.69568621412352505</v>
      </c>
      <c r="F15" s="20"/>
      <c r="G15" s="20">
        <v>0.68455954729885704</v>
      </c>
      <c r="H15" s="20">
        <v>0.65335889865011798</v>
      </c>
      <c r="I15" s="20">
        <v>0.61411920779459805</v>
      </c>
      <c r="J15" s="20">
        <v>0.51896306404145798</v>
      </c>
      <c r="K15" s="20"/>
      <c r="L15" s="20">
        <v>0.59081698843666097</v>
      </c>
      <c r="M15" s="20">
        <v>0.60914439241762297</v>
      </c>
      <c r="N15" s="20">
        <v>0.64645135181277502</v>
      </c>
      <c r="O15" s="20">
        <v>0.67760007259808797</v>
      </c>
      <c r="P15" s="20"/>
      <c r="Q15" s="20">
        <v>0.68009879243002602</v>
      </c>
      <c r="R15" s="20">
        <v>0.58764444586840503</v>
      </c>
      <c r="S15" s="20">
        <v>0.61159189757775501</v>
      </c>
      <c r="T15" s="20">
        <v>0.58867116423691701</v>
      </c>
      <c r="U15" s="20">
        <v>0.61599899438488903</v>
      </c>
      <c r="V15" s="20">
        <v>0.66749537981263396</v>
      </c>
      <c r="W15" s="20">
        <v>0.52324547222595996</v>
      </c>
      <c r="X15" s="20">
        <v>0.64053810830477798</v>
      </c>
      <c r="Y15" s="20">
        <v>0.71349180198890805</v>
      </c>
      <c r="Z15" s="20"/>
      <c r="AA15" s="20">
        <v>0.71431857927068199</v>
      </c>
      <c r="AB15" s="20">
        <v>0.66625116628532</v>
      </c>
      <c r="AC15" s="20">
        <v>0.54243707225091897</v>
      </c>
      <c r="AD15" s="20">
        <v>0.58849559065736601</v>
      </c>
      <c r="AE15" s="20">
        <v>0.65256841899693097</v>
      </c>
      <c r="AF15" s="20"/>
      <c r="AG15" s="20">
        <v>0.63603970975833701</v>
      </c>
      <c r="AH15" s="20">
        <v>0.62316248391069395</v>
      </c>
      <c r="AI15" s="20"/>
      <c r="AJ15" s="20">
        <v>0.65828258632926995</v>
      </c>
      <c r="AK15" s="20">
        <v>0.66031267921132297</v>
      </c>
      <c r="AL15" s="20">
        <v>0.55424213330052396</v>
      </c>
      <c r="AM15" s="20">
        <v>0.64100246735344701</v>
      </c>
      <c r="AN15" s="20"/>
      <c r="AO15" s="20">
        <v>0.71586156244940002</v>
      </c>
      <c r="AP15" s="20">
        <v>0.64292150510468904</v>
      </c>
      <c r="AQ15" s="20">
        <v>0.57970777382600602</v>
      </c>
      <c r="AR15" s="20"/>
      <c r="AS15" s="20">
        <v>0.61065232024676197</v>
      </c>
      <c r="AT15" s="20">
        <v>0.64894397051556096</v>
      </c>
      <c r="AU15" s="20">
        <v>0.577649160796042</v>
      </c>
      <c r="AV15" s="20">
        <v>0.92832965110689802</v>
      </c>
      <c r="AW15" s="20">
        <v>0.64850111436111302</v>
      </c>
      <c r="AX15" s="20"/>
      <c r="AY15" s="20">
        <v>0.63351709436077797</v>
      </c>
      <c r="AZ15" s="20">
        <v>0.63494756439600697</v>
      </c>
      <c r="BA15" s="20">
        <v>0.60228841748929096</v>
      </c>
    </row>
    <row r="16" spans="2:53" x14ac:dyDescent="0.35">
      <c r="B16" s="18" t="s">
        <v>315</v>
      </c>
      <c r="C16" s="20">
        <v>6.9319294475494397E-2</v>
      </c>
      <c r="D16" s="20">
        <v>8.3981471898909296E-2</v>
      </c>
      <c r="E16" s="20">
        <v>5.4671560717068003E-2</v>
      </c>
      <c r="F16" s="20"/>
      <c r="G16" s="20">
        <v>7.7600813848441197E-2</v>
      </c>
      <c r="H16" s="20">
        <v>6.8900539728944707E-2</v>
      </c>
      <c r="I16" s="20">
        <v>6.4694334497976805E-2</v>
      </c>
      <c r="J16" s="20">
        <v>7.6089614009706694E-2</v>
      </c>
      <c r="K16" s="20"/>
      <c r="L16" s="20">
        <v>8.8360351440740406E-2</v>
      </c>
      <c r="M16" s="20">
        <v>8.2306710298747601E-2</v>
      </c>
      <c r="N16" s="20">
        <v>5.7836692453268099E-2</v>
      </c>
      <c r="O16" s="20">
        <v>4.5630007454306697E-2</v>
      </c>
      <c r="P16" s="20"/>
      <c r="Q16" s="20">
        <v>4.4267051306224298E-2</v>
      </c>
      <c r="R16" s="20">
        <v>7.7229644736777597E-2</v>
      </c>
      <c r="S16" s="20">
        <v>6.3665699194646694E-2</v>
      </c>
      <c r="T16" s="20">
        <v>5.55720016522218E-2</v>
      </c>
      <c r="U16" s="20">
        <v>9.3811233206660904E-2</v>
      </c>
      <c r="V16" s="20">
        <v>0.100518586896092</v>
      </c>
      <c r="W16" s="20">
        <v>4.8994077601321302E-2</v>
      </c>
      <c r="X16" s="20">
        <v>8.7397600614999599E-2</v>
      </c>
      <c r="Y16" s="20">
        <v>7.4107613210078804E-2</v>
      </c>
      <c r="Z16" s="20"/>
      <c r="AA16" s="20">
        <v>5.0739755692730197E-2</v>
      </c>
      <c r="AB16" s="20">
        <v>5.1447894165964E-2</v>
      </c>
      <c r="AC16" s="20">
        <v>9.0706098573342706E-2</v>
      </c>
      <c r="AD16" s="20">
        <v>8.3094958276420994E-2</v>
      </c>
      <c r="AE16" s="20">
        <v>0.15084304482079999</v>
      </c>
      <c r="AF16" s="20"/>
      <c r="AG16" s="20">
        <v>7.10606361843968E-2</v>
      </c>
      <c r="AH16" s="20">
        <v>6.7415790067566303E-2</v>
      </c>
      <c r="AI16" s="20"/>
      <c r="AJ16" s="20">
        <v>6.3988421734533493E-2</v>
      </c>
      <c r="AK16" s="20">
        <v>8.17076887602977E-2</v>
      </c>
      <c r="AL16" s="20">
        <v>6.1507292130552497E-2</v>
      </c>
      <c r="AM16" s="20">
        <v>6.8056727199467607E-2</v>
      </c>
      <c r="AN16" s="20"/>
      <c r="AO16" s="20">
        <v>3.4155126545226601E-2</v>
      </c>
      <c r="AP16" s="20">
        <v>6.2838057450628898E-2</v>
      </c>
      <c r="AQ16" s="20">
        <v>9.0393792984875501E-2</v>
      </c>
      <c r="AR16" s="20"/>
      <c r="AS16" s="20">
        <v>8.9084839661364004E-2</v>
      </c>
      <c r="AT16" s="20">
        <v>5.26614612204706E-2</v>
      </c>
      <c r="AU16" s="20">
        <v>0.132697811802755</v>
      </c>
      <c r="AV16" s="20">
        <v>0</v>
      </c>
      <c r="AW16" s="20">
        <v>2.83180022263975E-2</v>
      </c>
      <c r="AX16" s="20"/>
      <c r="AY16" s="20">
        <v>7.8104541853618703E-2</v>
      </c>
      <c r="AZ16" s="20">
        <v>5.9415665330979202E-2</v>
      </c>
      <c r="BA16" s="20">
        <v>0.101473829393727</v>
      </c>
    </row>
    <row r="17" spans="2:53" x14ac:dyDescent="0.35">
      <c r="B17" s="18" t="s">
        <v>95</v>
      </c>
      <c r="C17" s="21">
        <v>0.56056826242241997</v>
      </c>
      <c r="D17" s="21">
        <v>0.48004254580753503</v>
      </c>
      <c r="E17" s="21">
        <v>0.64101465340645702</v>
      </c>
      <c r="F17" s="21"/>
      <c r="G17" s="21">
        <v>0.60695873345041496</v>
      </c>
      <c r="H17" s="21">
        <v>0.58445835892117304</v>
      </c>
      <c r="I17" s="21">
        <v>0.54942487329662104</v>
      </c>
      <c r="J17" s="21">
        <v>0.44287345003175099</v>
      </c>
      <c r="K17" s="21"/>
      <c r="L17" s="21">
        <v>0.50245663699592003</v>
      </c>
      <c r="M17" s="21">
        <v>0.52683768211887505</v>
      </c>
      <c r="N17" s="21">
        <v>0.58861465935950696</v>
      </c>
      <c r="O17" s="21">
        <v>0.63197006514378096</v>
      </c>
      <c r="P17" s="21"/>
      <c r="Q17" s="21">
        <v>0.63583174112380103</v>
      </c>
      <c r="R17" s="21">
        <v>0.51041480113162696</v>
      </c>
      <c r="S17" s="21">
        <v>0.54792619838310797</v>
      </c>
      <c r="T17" s="21">
        <v>0.53309916258469503</v>
      </c>
      <c r="U17" s="21">
        <v>0.52218776117822796</v>
      </c>
      <c r="V17" s="21">
        <v>0.56697679291654202</v>
      </c>
      <c r="W17" s="21">
        <v>0.474251394624638</v>
      </c>
      <c r="X17" s="21">
        <v>0.55314050768977796</v>
      </c>
      <c r="Y17" s="21">
        <v>0.63938418877882897</v>
      </c>
      <c r="Z17" s="21"/>
      <c r="AA17" s="21">
        <v>0.66357882357795195</v>
      </c>
      <c r="AB17" s="21">
        <v>0.61480327211935604</v>
      </c>
      <c r="AC17" s="21">
        <v>0.45173097367757598</v>
      </c>
      <c r="AD17" s="21">
        <v>0.50540063238094501</v>
      </c>
      <c r="AE17" s="21">
        <v>0.50172537417612995</v>
      </c>
      <c r="AF17" s="21"/>
      <c r="AG17" s="21">
        <v>0.56497907357393995</v>
      </c>
      <c r="AH17" s="21">
        <v>0.55574669384312803</v>
      </c>
      <c r="AI17" s="21"/>
      <c r="AJ17" s="21">
        <v>0.59429416459473605</v>
      </c>
      <c r="AK17" s="21">
        <v>0.57860499045102498</v>
      </c>
      <c r="AL17" s="21">
        <v>0.49273484116997202</v>
      </c>
      <c r="AM17" s="21">
        <v>0.57294574015397903</v>
      </c>
      <c r="AN17" s="21"/>
      <c r="AO17" s="21">
        <v>0.68170643590417301</v>
      </c>
      <c r="AP17" s="21">
        <v>0.58008344765405995</v>
      </c>
      <c r="AQ17" s="21">
        <v>0.48931398084113098</v>
      </c>
      <c r="AR17" s="21"/>
      <c r="AS17" s="21">
        <v>0.52156748058539704</v>
      </c>
      <c r="AT17" s="21">
        <v>0.59628250929508997</v>
      </c>
      <c r="AU17" s="21">
        <v>0.44495134899328798</v>
      </c>
      <c r="AV17" s="21">
        <v>0.92832965110689802</v>
      </c>
      <c r="AW17" s="21">
        <v>0.620183112134715</v>
      </c>
      <c r="AX17" s="21"/>
      <c r="AY17" s="21">
        <v>0.55541255250715904</v>
      </c>
      <c r="AZ17" s="21">
        <v>0.575531899065028</v>
      </c>
      <c r="BA17" s="21">
        <v>0.50081458809556401</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0.21364505007388901</v>
      </c>
      <c r="D9" s="17">
        <v>0.18081027694516899</v>
      </c>
      <c r="E9" s="17">
        <v>0.246447477770594</v>
      </c>
      <c r="F9" s="17"/>
      <c r="G9" s="17">
        <v>0.320102366340688</v>
      </c>
      <c r="H9" s="17">
        <v>0.23171063889400201</v>
      </c>
      <c r="I9" s="17">
        <v>0.179852483303339</v>
      </c>
      <c r="J9" s="17">
        <v>0.122846846048408</v>
      </c>
      <c r="K9" s="17"/>
      <c r="L9" s="17">
        <v>0.20822029456725699</v>
      </c>
      <c r="M9" s="17">
        <v>0.22623603332939199</v>
      </c>
      <c r="N9" s="17">
        <v>0.206871920263591</v>
      </c>
      <c r="O9" s="17">
        <v>0.21322409786868601</v>
      </c>
      <c r="P9" s="17"/>
      <c r="Q9" s="17">
        <v>0.23835302218479801</v>
      </c>
      <c r="R9" s="17">
        <v>0.21116382106099099</v>
      </c>
      <c r="S9" s="17">
        <v>0.28210123592091702</v>
      </c>
      <c r="T9" s="17">
        <v>0.20196730867044799</v>
      </c>
      <c r="U9" s="17">
        <v>0.24355382320737001</v>
      </c>
      <c r="V9" s="17">
        <v>0.18580619334328499</v>
      </c>
      <c r="W9" s="17">
        <v>0.14468423975418199</v>
      </c>
      <c r="X9" s="17">
        <v>0.21963647444534101</v>
      </c>
      <c r="Y9" s="17">
        <v>0.196031254034053</v>
      </c>
      <c r="Z9" s="17"/>
      <c r="AA9" s="17">
        <v>0.233299481974066</v>
      </c>
      <c r="AB9" s="17">
        <v>0.21492230613877</v>
      </c>
      <c r="AC9" s="17">
        <v>0.17922350628699801</v>
      </c>
      <c r="AD9" s="17">
        <v>0.15777397902989501</v>
      </c>
      <c r="AE9" s="17">
        <v>0.51569853545415101</v>
      </c>
      <c r="AF9" s="17"/>
      <c r="AG9" s="17">
        <v>0.20902077684043699</v>
      </c>
      <c r="AH9" s="17">
        <v>0.21869995942243201</v>
      </c>
      <c r="AI9" s="17"/>
      <c r="AJ9" s="17">
        <v>0.25055119589491198</v>
      </c>
      <c r="AK9" s="17">
        <v>0.22083817374389</v>
      </c>
      <c r="AL9" s="17">
        <v>0.17195671764461901</v>
      </c>
      <c r="AM9" s="17">
        <v>0.21107005857521499</v>
      </c>
      <c r="AN9" s="17"/>
      <c r="AO9" s="17">
        <v>0.264725662069</v>
      </c>
      <c r="AP9" s="17">
        <v>0.19253041556616499</v>
      </c>
      <c r="AQ9" s="17">
        <v>0.19626386844764901</v>
      </c>
      <c r="AR9" s="17"/>
      <c r="AS9" s="17">
        <v>0.179832549837113</v>
      </c>
      <c r="AT9" s="17">
        <v>0.24278892123832599</v>
      </c>
      <c r="AU9" s="17">
        <v>0.169075633405807</v>
      </c>
      <c r="AV9" s="17">
        <v>0.38191938273663101</v>
      </c>
      <c r="AW9" s="17">
        <v>0.244151816613904</v>
      </c>
      <c r="AX9" s="17"/>
      <c r="AY9" s="17">
        <v>0.20041859325077499</v>
      </c>
      <c r="AZ9" s="17">
        <v>0.223911678691012</v>
      </c>
      <c r="BA9" s="17">
        <v>0.14430498218717999</v>
      </c>
    </row>
    <row r="10" spans="2:53" x14ac:dyDescent="0.35">
      <c r="B10" s="18" t="s">
        <v>309</v>
      </c>
      <c r="C10" s="17">
        <v>0.38688943701120099</v>
      </c>
      <c r="D10" s="17">
        <v>0.34415199099527199</v>
      </c>
      <c r="E10" s="17">
        <v>0.42958478250311699</v>
      </c>
      <c r="F10" s="17"/>
      <c r="G10" s="17">
        <v>0.43517562343861299</v>
      </c>
      <c r="H10" s="17">
        <v>0.38049120125921498</v>
      </c>
      <c r="I10" s="17">
        <v>0.38940688589905098</v>
      </c>
      <c r="J10" s="17">
        <v>0.35127370135670699</v>
      </c>
      <c r="K10" s="17"/>
      <c r="L10" s="17">
        <v>0.29367458155075399</v>
      </c>
      <c r="M10" s="17">
        <v>0.38628427478341099</v>
      </c>
      <c r="N10" s="17">
        <v>0.40732387849899299</v>
      </c>
      <c r="O10" s="17">
        <v>0.46775609886417402</v>
      </c>
      <c r="P10" s="17"/>
      <c r="Q10" s="17">
        <v>0.34106672989056602</v>
      </c>
      <c r="R10" s="17">
        <v>0.391724530277682</v>
      </c>
      <c r="S10" s="17">
        <v>0.33844035368491299</v>
      </c>
      <c r="T10" s="17">
        <v>0.46189956436711799</v>
      </c>
      <c r="U10" s="17">
        <v>0.433352965183325</v>
      </c>
      <c r="V10" s="17">
        <v>0.30668551058837801</v>
      </c>
      <c r="W10" s="17">
        <v>0.417514132663801</v>
      </c>
      <c r="X10" s="17">
        <v>0.41030708108573699</v>
      </c>
      <c r="Y10" s="17">
        <v>0.41950001423155803</v>
      </c>
      <c r="Z10" s="17"/>
      <c r="AA10" s="17">
        <v>0.41855493756436102</v>
      </c>
      <c r="AB10" s="17">
        <v>0.42410505593922598</v>
      </c>
      <c r="AC10" s="17">
        <v>0.34240648007276703</v>
      </c>
      <c r="AD10" s="17">
        <v>0.373057959062361</v>
      </c>
      <c r="AE10" s="17">
        <v>0.131292421128619</v>
      </c>
      <c r="AF10" s="17"/>
      <c r="AG10" s="17">
        <v>0.40190918287233801</v>
      </c>
      <c r="AH10" s="17">
        <v>0.37047097513983601</v>
      </c>
      <c r="AI10" s="17"/>
      <c r="AJ10" s="17">
        <v>0.38298483664028099</v>
      </c>
      <c r="AK10" s="17">
        <v>0.39243380869526401</v>
      </c>
      <c r="AL10" s="17">
        <v>0.39764517940849797</v>
      </c>
      <c r="AM10" s="17">
        <v>0.37484313306002198</v>
      </c>
      <c r="AN10" s="17"/>
      <c r="AO10" s="17">
        <v>0.41043398415252702</v>
      </c>
      <c r="AP10" s="17">
        <v>0.47404872281340898</v>
      </c>
      <c r="AQ10" s="17">
        <v>0.33612404382720301</v>
      </c>
      <c r="AR10" s="17"/>
      <c r="AS10" s="17">
        <v>0.36889518379615499</v>
      </c>
      <c r="AT10" s="17">
        <v>0.40290496537484399</v>
      </c>
      <c r="AU10" s="17">
        <v>0.37385348770786597</v>
      </c>
      <c r="AV10" s="17">
        <v>0.46534736541184502</v>
      </c>
      <c r="AW10" s="17">
        <v>0.38812633964279802</v>
      </c>
      <c r="AX10" s="17"/>
      <c r="AY10" s="17">
        <v>0.32602123054795501</v>
      </c>
      <c r="AZ10" s="17">
        <v>0.41441605551987898</v>
      </c>
      <c r="BA10" s="17">
        <v>0.39271310977280099</v>
      </c>
    </row>
    <row r="11" spans="2:53" x14ac:dyDescent="0.35">
      <c r="B11" s="18" t="s">
        <v>310</v>
      </c>
      <c r="C11" s="17">
        <v>0.17587468416310501</v>
      </c>
      <c r="D11" s="17">
        <v>0.21313848801322699</v>
      </c>
      <c r="E11" s="17">
        <v>0.138647588769268</v>
      </c>
      <c r="F11" s="17"/>
      <c r="G11" s="17">
        <v>6.2518318407428997E-2</v>
      </c>
      <c r="H11" s="17">
        <v>0.17431391576219801</v>
      </c>
      <c r="I11" s="17">
        <v>0.19074775959074999</v>
      </c>
      <c r="J11" s="17">
        <v>0.264240293307623</v>
      </c>
      <c r="K11" s="17"/>
      <c r="L11" s="17">
        <v>0.21403608345624001</v>
      </c>
      <c r="M11" s="17">
        <v>0.16163842597264699</v>
      </c>
      <c r="N11" s="17">
        <v>0.15121910879113301</v>
      </c>
      <c r="O11" s="17">
        <v>0.171866486508581</v>
      </c>
      <c r="P11" s="17"/>
      <c r="Q11" s="17">
        <v>0.106111814092942</v>
      </c>
      <c r="R11" s="17">
        <v>0.16593015897046401</v>
      </c>
      <c r="S11" s="17">
        <v>0.18891125399952499</v>
      </c>
      <c r="T11" s="17">
        <v>0.20351381220673401</v>
      </c>
      <c r="U11" s="17">
        <v>0.143478859350854</v>
      </c>
      <c r="V11" s="17">
        <v>0.230494892789746</v>
      </c>
      <c r="W11" s="17">
        <v>0.232466864418822</v>
      </c>
      <c r="X11" s="17">
        <v>0.17616619769149899</v>
      </c>
      <c r="Y11" s="17">
        <v>0.18015400254055899</v>
      </c>
      <c r="Z11" s="17"/>
      <c r="AA11" s="17">
        <v>0.17362641702428699</v>
      </c>
      <c r="AB11" s="17">
        <v>0.168609784409957</v>
      </c>
      <c r="AC11" s="17">
        <v>0.192913557646365</v>
      </c>
      <c r="AD11" s="17">
        <v>0.20977391646340199</v>
      </c>
      <c r="AE11" s="17">
        <v>0.13885348967222599</v>
      </c>
      <c r="AF11" s="17"/>
      <c r="AG11" s="17">
        <v>0.16885361650286901</v>
      </c>
      <c r="AH11" s="17">
        <v>0.18354958976680899</v>
      </c>
      <c r="AI11" s="17"/>
      <c r="AJ11" s="17">
        <v>0.162822701205944</v>
      </c>
      <c r="AK11" s="17">
        <v>0.177042540155539</v>
      </c>
      <c r="AL11" s="17">
        <v>0.199552460379325</v>
      </c>
      <c r="AM11" s="17">
        <v>0.164856784705464</v>
      </c>
      <c r="AN11" s="17"/>
      <c r="AO11" s="17">
        <v>0.138855297530731</v>
      </c>
      <c r="AP11" s="17">
        <v>0.16599783520852501</v>
      </c>
      <c r="AQ11" s="17">
        <v>0.19763738969474801</v>
      </c>
      <c r="AR11" s="17"/>
      <c r="AS11" s="17">
        <v>0.180677117353021</v>
      </c>
      <c r="AT11" s="17">
        <v>0.170095358921728</v>
      </c>
      <c r="AU11" s="17">
        <v>0.17519165184560601</v>
      </c>
      <c r="AV11" s="17">
        <v>7.6387267358558997E-2</v>
      </c>
      <c r="AW11" s="17">
        <v>0.17611277956684601</v>
      </c>
      <c r="AX11" s="17"/>
      <c r="AY11" s="17">
        <v>0.216845866460873</v>
      </c>
      <c r="AZ11" s="17">
        <v>0.154595339500252</v>
      </c>
      <c r="BA11" s="17">
        <v>0.15084633362961</v>
      </c>
    </row>
    <row r="12" spans="2:53" x14ac:dyDescent="0.35">
      <c r="B12" s="18" t="s">
        <v>311</v>
      </c>
      <c r="C12" s="17">
        <v>0.14109235273749601</v>
      </c>
      <c r="D12" s="17">
        <v>0.17376362428075801</v>
      </c>
      <c r="E12" s="17">
        <v>0.10845326556135</v>
      </c>
      <c r="F12" s="17"/>
      <c r="G12" s="17">
        <v>0.106004454854724</v>
      </c>
      <c r="H12" s="17">
        <v>0.13656105892818901</v>
      </c>
      <c r="I12" s="17">
        <v>0.15317478013236999</v>
      </c>
      <c r="J12" s="17">
        <v>0.16213144193814299</v>
      </c>
      <c r="K12" s="17"/>
      <c r="L12" s="17">
        <v>0.18364052371484299</v>
      </c>
      <c r="M12" s="17">
        <v>0.13230575409266501</v>
      </c>
      <c r="N12" s="17">
        <v>0.15960903528560799</v>
      </c>
      <c r="O12" s="17">
        <v>8.8548079441198205E-2</v>
      </c>
      <c r="P12" s="17"/>
      <c r="Q12" s="17">
        <v>0.20319021353595801</v>
      </c>
      <c r="R12" s="17">
        <v>0.178938533120136</v>
      </c>
      <c r="S12" s="17">
        <v>8.3323079459094507E-2</v>
      </c>
      <c r="T12" s="17">
        <v>7.7117449174092398E-2</v>
      </c>
      <c r="U12" s="17">
        <v>0.132355340918869</v>
      </c>
      <c r="V12" s="17">
        <v>0.17111463438558999</v>
      </c>
      <c r="W12" s="17">
        <v>0.118130592981529</v>
      </c>
      <c r="X12" s="17">
        <v>0.13829218997906501</v>
      </c>
      <c r="Y12" s="17">
        <v>0.10870316745747199</v>
      </c>
      <c r="Z12" s="17"/>
      <c r="AA12" s="17">
        <v>0.109765172643429</v>
      </c>
      <c r="AB12" s="17">
        <v>0.105024581173155</v>
      </c>
      <c r="AC12" s="17">
        <v>0.201537943616137</v>
      </c>
      <c r="AD12" s="17">
        <v>0.14918051661158899</v>
      </c>
      <c r="AE12" s="17">
        <v>0.214155553745003</v>
      </c>
      <c r="AF12" s="17"/>
      <c r="AG12" s="17">
        <v>0.135520525894645</v>
      </c>
      <c r="AH12" s="17">
        <v>0.14718305676264901</v>
      </c>
      <c r="AI12" s="17"/>
      <c r="AJ12" s="17">
        <v>0.121018321125172</v>
      </c>
      <c r="AK12" s="17">
        <v>0.13045007052350999</v>
      </c>
      <c r="AL12" s="17">
        <v>0.161579957268735</v>
      </c>
      <c r="AM12" s="17">
        <v>0.15151673132219401</v>
      </c>
      <c r="AN12" s="17"/>
      <c r="AO12" s="17">
        <v>0.11553152234134</v>
      </c>
      <c r="AP12" s="17">
        <v>0.10530497285599601</v>
      </c>
      <c r="AQ12" s="17">
        <v>0.17140185869886099</v>
      </c>
      <c r="AR12" s="17"/>
      <c r="AS12" s="17">
        <v>0.18547778101444301</v>
      </c>
      <c r="AT12" s="17">
        <v>0.107935976490613</v>
      </c>
      <c r="AU12" s="17">
        <v>0.220655329514614</v>
      </c>
      <c r="AV12" s="17">
        <v>7.63459844929643E-2</v>
      </c>
      <c r="AW12" s="17">
        <v>0.11534909737945399</v>
      </c>
      <c r="AX12" s="17"/>
      <c r="AY12" s="17">
        <v>0.15735746217322899</v>
      </c>
      <c r="AZ12" s="17">
        <v>0.130322961454609</v>
      </c>
      <c r="BA12" s="17">
        <v>0.26638200311490601</v>
      </c>
    </row>
    <row r="13" spans="2:53" x14ac:dyDescent="0.35">
      <c r="B13" s="18" t="s">
        <v>312</v>
      </c>
      <c r="C13" s="17">
        <v>5.2142156253477297E-2</v>
      </c>
      <c r="D13" s="17">
        <v>6.0669631629394601E-2</v>
      </c>
      <c r="E13" s="17">
        <v>4.3623081266804399E-2</v>
      </c>
      <c r="F13" s="17"/>
      <c r="G13" s="17">
        <v>2.5221474580008299E-2</v>
      </c>
      <c r="H13" s="17">
        <v>3.7949055499039999E-2</v>
      </c>
      <c r="I13" s="17">
        <v>6.8506372069969401E-2</v>
      </c>
      <c r="J13" s="17">
        <v>9.1056259031080902E-2</v>
      </c>
      <c r="K13" s="17"/>
      <c r="L13" s="17">
        <v>6.7277823084104293E-2</v>
      </c>
      <c r="M13" s="17">
        <v>7.8609817901476503E-2</v>
      </c>
      <c r="N13" s="17">
        <v>3.7683378305733997E-2</v>
      </c>
      <c r="O13" s="17">
        <v>2.12015611815091E-2</v>
      </c>
      <c r="P13" s="17"/>
      <c r="Q13" s="17">
        <v>6.0053083452015203E-2</v>
      </c>
      <c r="R13" s="17">
        <v>4.0369211018936403E-2</v>
      </c>
      <c r="S13" s="17">
        <v>6.5564540882962305E-2</v>
      </c>
      <c r="T13" s="17">
        <v>4.5415147617262397E-2</v>
      </c>
      <c r="U13" s="17">
        <v>1.28717516715635E-2</v>
      </c>
      <c r="V13" s="17">
        <v>7.4332177783257902E-2</v>
      </c>
      <c r="W13" s="17">
        <v>4.8117351036749197E-2</v>
      </c>
      <c r="X13" s="17">
        <v>3.7065371198905399E-2</v>
      </c>
      <c r="Y13" s="17">
        <v>6.7289568367421906E-2</v>
      </c>
      <c r="Z13" s="17"/>
      <c r="AA13" s="17">
        <v>3.1478988475782697E-2</v>
      </c>
      <c r="AB13" s="17">
        <v>5.5319619263618697E-2</v>
      </c>
      <c r="AC13" s="17">
        <v>5.0186261364407701E-2</v>
      </c>
      <c r="AD13" s="17">
        <v>0.10252277838214501</v>
      </c>
      <c r="AE13" s="17">
        <v>0</v>
      </c>
      <c r="AF13" s="17"/>
      <c r="AG13" s="17">
        <v>4.5984078697604798E-2</v>
      </c>
      <c r="AH13" s="17">
        <v>5.8873705674271401E-2</v>
      </c>
      <c r="AI13" s="17"/>
      <c r="AJ13" s="17">
        <v>3.8510305084140398E-2</v>
      </c>
      <c r="AK13" s="17">
        <v>3.7328381158671799E-2</v>
      </c>
      <c r="AL13" s="17">
        <v>4.7999888980329301E-2</v>
      </c>
      <c r="AM13" s="17">
        <v>8.3416708386617994E-2</v>
      </c>
      <c r="AN13" s="17"/>
      <c r="AO13" s="17">
        <v>3.3030061492171199E-2</v>
      </c>
      <c r="AP13" s="17">
        <v>3.4583139392309802E-2</v>
      </c>
      <c r="AQ13" s="17">
        <v>6.9927104599258896E-2</v>
      </c>
      <c r="AR13" s="17"/>
      <c r="AS13" s="17">
        <v>7.9555794178584896E-2</v>
      </c>
      <c r="AT13" s="17">
        <v>4.2022226193364001E-2</v>
      </c>
      <c r="AU13" s="17">
        <v>1.7846703496836602E-2</v>
      </c>
      <c r="AV13" s="17">
        <v>0</v>
      </c>
      <c r="AW13" s="17">
        <v>3.7349058709940798E-2</v>
      </c>
      <c r="AX13" s="17"/>
      <c r="AY13" s="17">
        <v>9.4360473522108801E-2</v>
      </c>
      <c r="AZ13" s="17">
        <v>4.9140064594180799E-2</v>
      </c>
      <c r="BA13" s="17">
        <v>2.4074897921822401E-2</v>
      </c>
    </row>
    <row r="14" spans="2:53" x14ac:dyDescent="0.35">
      <c r="B14" s="18" t="s">
        <v>313</v>
      </c>
      <c r="C14" s="17">
        <v>3.0356319760831699E-2</v>
      </c>
      <c r="D14" s="17">
        <v>2.74659881361797E-2</v>
      </c>
      <c r="E14" s="17">
        <v>3.3243804128866503E-2</v>
      </c>
      <c r="F14" s="17"/>
      <c r="G14" s="17">
        <v>5.0977762378537302E-2</v>
      </c>
      <c r="H14" s="17">
        <v>3.8974129657355298E-2</v>
      </c>
      <c r="I14" s="17">
        <v>1.8311719004519399E-2</v>
      </c>
      <c r="J14" s="17">
        <v>8.4514583180377804E-3</v>
      </c>
      <c r="K14" s="17"/>
      <c r="L14" s="17">
        <v>3.31506936268013E-2</v>
      </c>
      <c r="M14" s="17">
        <v>1.49256939204077E-2</v>
      </c>
      <c r="N14" s="17">
        <v>3.7292678854942501E-2</v>
      </c>
      <c r="O14" s="17">
        <v>3.7403676135851403E-2</v>
      </c>
      <c r="P14" s="17"/>
      <c r="Q14" s="17">
        <v>5.12251368437198E-2</v>
      </c>
      <c r="R14" s="17">
        <v>1.18737455517911E-2</v>
      </c>
      <c r="S14" s="17">
        <v>4.16595360525885E-2</v>
      </c>
      <c r="T14" s="17">
        <v>1.0086717964345999E-2</v>
      </c>
      <c r="U14" s="17">
        <v>3.4387259668018297E-2</v>
      </c>
      <c r="V14" s="17">
        <v>3.1566591109743497E-2</v>
      </c>
      <c r="W14" s="17">
        <v>3.9086819144916601E-2</v>
      </c>
      <c r="X14" s="17">
        <v>1.8532685599452699E-2</v>
      </c>
      <c r="Y14" s="17">
        <v>2.8321993368935899E-2</v>
      </c>
      <c r="Z14" s="17"/>
      <c r="AA14" s="17">
        <v>3.3275002318074703E-2</v>
      </c>
      <c r="AB14" s="17">
        <v>3.2018653075273899E-2</v>
      </c>
      <c r="AC14" s="17">
        <v>3.3732251013324499E-2</v>
      </c>
      <c r="AD14" s="17">
        <v>7.6908504506085704E-3</v>
      </c>
      <c r="AE14" s="17">
        <v>0</v>
      </c>
      <c r="AF14" s="17"/>
      <c r="AG14" s="17">
        <v>3.8711819192105201E-2</v>
      </c>
      <c r="AH14" s="17">
        <v>2.1222713234003099E-2</v>
      </c>
      <c r="AI14" s="17"/>
      <c r="AJ14" s="17">
        <v>4.4112640049549998E-2</v>
      </c>
      <c r="AK14" s="17">
        <v>4.1907025723125699E-2</v>
      </c>
      <c r="AL14" s="17">
        <v>2.1265796318493999E-2</v>
      </c>
      <c r="AM14" s="17">
        <v>1.4296583950486901E-2</v>
      </c>
      <c r="AN14" s="17"/>
      <c r="AO14" s="17">
        <v>3.7423472414231197E-2</v>
      </c>
      <c r="AP14" s="17">
        <v>2.7534914163594899E-2</v>
      </c>
      <c r="AQ14" s="17">
        <v>2.8645734732280399E-2</v>
      </c>
      <c r="AR14" s="17"/>
      <c r="AS14" s="17">
        <v>5.5615738206836003E-3</v>
      </c>
      <c r="AT14" s="17">
        <v>3.4252551781125101E-2</v>
      </c>
      <c r="AU14" s="17">
        <v>4.3377194029270198E-2</v>
      </c>
      <c r="AV14" s="17">
        <v>0</v>
      </c>
      <c r="AW14" s="17">
        <v>3.8910908087057702E-2</v>
      </c>
      <c r="AX14" s="17"/>
      <c r="AY14" s="17">
        <v>4.9963740450589197E-3</v>
      </c>
      <c r="AZ14" s="17">
        <v>2.7613900240066699E-2</v>
      </c>
      <c r="BA14" s="17">
        <v>2.16786733736801E-2</v>
      </c>
    </row>
    <row r="15" spans="2:53" x14ac:dyDescent="0.35">
      <c r="B15" s="18" t="s">
        <v>314</v>
      </c>
      <c r="C15" s="20">
        <v>0.60053448708509005</v>
      </c>
      <c r="D15" s="20">
        <v>0.52496226794044099</v>
      </c>
      <c r="E15" s="20">
        <v>0.67603226027371099</v>
      </c>
      <c r="F15" s="20"/>
      <c r="G15" s="20">
        <v>0.75527798977930205</v>
      </c>
      <c r="H15" s="20">
        <v>0.61220184015321699</v>
      </c>
      <c r="I15" s="20">
        <v>0.56925936920238995</v>
      </c>
      <c r="J15" s="20">
        <v>0.474120547405115</v>
      </c>
      <c r="K15" s="20"/>
      <c r="L15" s="20">
        <v>0.50189487611801098</v>
      </c>
      <c r="M15" s="20">
        <v>0.612520308112804</v>
      </c>
      <c r="N15" s="20">
        <v>0.61419579876258301</v>
      </c>
      <c r="O15" s="20">
        <v>0.68098019673286003</v>
      </c>
      <c r="P15" s="20"/>
      <c r="Q15" s="20">
        <v>0.579419752075365</v>
      </c>
      <c r="R15" s="20">
        <v>0.60288835133867302</v>
      </c>
      <c r="S15" s="20">
        <v>0.62054158960582895</v>
      </c>
      <c r="T15" s="20">
        <v>0.66386687303756597</v>
      </c>
      <c r="U15" s="20">
        <v>0.67690678839069496</v>
      </c>
      <c r="V15" s="20">
        <v>0.49249170393166303</v>
      </c>
      <c r="W15" s="20">
        <v>0.56219837241798298</v>
      </c>
      <c r="X15" s="20">
        <v>0.62994355553107795</v>
      </c>
      <c r="Y15" s="20">
        <v>0.615531268265611</v>
      </c>
      <c r="Z15" s="20"/>
      <c r="AA15" s="20">
        <v>0.65185441953842704</v>
      </c>
      <c r="AB15" s="20">
        <v>0.63902736207799604</v>
      </c>
      <c r="AC15" s="20">
        <v>0.52162998635976499</v>
      </c>
      <c r="AD15" s="20">
        <v>0.53083193809225504</v>
      </c>
      <c r="AE15" s="20">
        <v>0.64699095658277095</v>
      </c>
      <c r="AF15" s="20"/>
      <c r="AG15" s="20">
        <v>0.61092995971277497</v>
      </c>
      <c r="AH15" s="20">
        <v>0.58917093456226699</v>
      </c>
      <c r="AI15" s="20"/>
      <c r="AJ15" s="20">
        <v>0.63353603253519397</v>
      </c>
      <c r="AK15" s="20">
        <v>0.61327198243915404</v>
      </c>
      <c r="AL15" s="20">
        <v>0.56960189705311703</v>
      </c>
      <c r="AM15" s="20">
        <v>0.58591319163523803</v>
      </c>
      <c r="AN15" s="20"/>
      <c r="AO15" s="20">
        <v>0.67515964622152702</v>
      </c>
      <c r="AP15" s="20">
        <v>0.66657913837957405</v>
      </c>
      <c r="AQ15" s="20">
        <v>0.53238791227485205</v>
      </c>
      <c r="AR15" s="20"/>
      <c r="AS15" s="20">
        <v>0.54872773363326699</v>
      </c>
      <c r="AT15" s="20">
        <v>0.64569388661316995</v>
      </c>
      <c r="AU15" s="20">
        <v>0.54292912111367297</v>
      </c>
      <c r="AV15" s="20">
        <v>0.84726674814847702</v>
      </c>
      <c r="AW15" s="20">
        <v>0.63227815625670203</v>
      </c>
      <c r="AX15" s="20"/>
      <c r="AY15" s="20">
        <v>0.52643982379873</v>
      </c>
      <c r="AZ15" s="20">
        <v>0.63832773421089095</v>
      </c>
      <c r="BA15" s="20">
        <v>0.53701809195998096</v>
      </c>
    </row>
    <row r="16" spans="2:53" x14ac:dyDescent="0.35">
      <c r="B16" s="18" t="s">
        <v>315</v>
      </c>
      <c r="C16" s="20">
        <v>0.193234508990973</v>
      </c>
      <c r="D16" s="20">
        <v>0.23443325591015299</v>
      </c>
      <c r="E16" s="20">
        <v>0.15207634682815499</v>
      </c>
      <c r="F16" s="20"/>
      <c r="G16" s="20">
        <v>0.13122592943473199</v>
      </c>
      <c r="H16" s="20">
        <v>0.174510114427229</v>
      </c>
      <c r="I16" s="20">
        <v>0.22168115220234</v>
      </c>
      <c r="J16" s="20">
        <v>0.25318770096922399</v>
      </c>
      <c r="K16" s="20"/>
      <c r="L16" s="20">
        <v>0.25091834679894698</v>
      </c>
      <c r="M16" s="20">
        <v>0.21091557199414099</v>
      </c>
      <c r="N16" s="20">
        <v>0.197292413591342</v>
      </c>
      <c r="O16" s="20">
        <v>0.10974964062270701</v>
      </c>
      <c r="P16" s="20"/>
      <c r="Q16" s="20">
        <v>0.263243296987973</v>
      </c>
      <c r="R16" s="20">
        <v>0.219307744139072</v>
      </c>
      <c r="S16" s="20">
        <v>0.14888762034205699</v>
      </c>
      <c r="T16" s="20">
        <v>0.122532596791355</v>
      </c>
      <c r="U16" s="20">
        <v>0.14522709259043201</v>
      </c>
      <c r="V16" s="20">
        <v>0.24544681216884801</v>
      </c>
      <c r="W16" s="20">
        <v>0.166247944018278</v>
      </c>
      <c r="X16" s="20">
        <v>0.17535756117796999</v>
      </c>
      <c r="Y16" s="20">
        <v>0.175992735824894</v>
      </c>
      <c r="Z16" s="20"/>
      <c r="AA16" s="20">
        <v>0.14124416111921201</v>
      </c>
      <c r="AB16" s="20">
        <v>0.160344200436773</v>
      </c>
      <c r="AC16" s="20">
        <v>0.25172420498054499</v>
      </c>
      <c r="AD16" s="20">
        <v>0.25170329499373401</v>
      </c>
      <c r="AE16" s="20">
        <v>0.214155553745003</v>
      </c>
      <c r="AF16" s="20"/>
      <c r="AG16" s="20">
        <v>0.18150460459225001</v>
      </c>
      <c r="AH16" s="20">
        <v>0.206056762436921</v>
      </c>
      <c r="AI16" s="20"/>
      <c r="AJ16" s="20">
        <v>0.15952862620931199</v>
      </c>
      <c r="AK16" s="20">
        <v>0.167778451682181</v>
      </c>
      <c r="AL16" s="20">
        <v>0.20957984624906401</v>
      </c>
      <c r="AM16" s="20">
        <v>0.234933439708812</v>
      </c>
      <c r="AN16" s="20"/>
      <c r="AO16" s="20">
        <v>0.14856158383351101</v>
      </c>
      <c r="AP16" s="20">
        <v>0.139888112248306</v>
      </c>
      <c r="AQ16" s="20">
        <v>0.24132896329812001</v>
      </c>
      <c r="AR16" s="20"/>
      <c r="AS16" s="20">
        <v>0.265033575193028</v>
      </c>
      <c r="AT16" s="20">
        <v>0.149958202683977</v>
      </c>
      <c r="AU16" s="20">
        <v>0.23850203301145101</v>
      </c>
      <c r="AV16" s="20">
        <v>7.63459844929643E-2</v>
      </c>
      <c r="AW16" s="20">
        <v>0.15269815608939499</v>
      </c>
      <c r="AX16" s="20"/>
      <c r="AY16" s="20">
        <v>0.25171793569533801</v>
      </c>
      <c r="AZ16" s="20">
        <v>0.17946302604879</v>
      </c>
      <c r="BA16" s="20">
        <v>0.290456901036729</v>
      </c>
    </row>
    <row r="17" spans="2:53" x14ac:dyDescent="0.35">
      <c r="B17" s="18" t="s">
        <v>95</v>
      </c>
      <c r="C17" s="21">
        <v>0.407299978094117</v>
      </c>
      <c r="D17" s="21">
        <v>0.29052901203028803</v>
      </c>
      <c r="E17" s="21">
        <v>0.52395591344555603</v>
      </c>
      <c r="F17" s="21"/>
      <c r="G17" s="21">
        <v>0.62405206034456995</v>
      </c>
      <c r="H17" s="21">
        <v>0.43769172572598802</v>
      </c>
      <c r="I17" s="21">
        <v>0.34757821700005098</v>
      </c>
      <c r="J17" s="21">
        <v>0.22093284643589101</v>
      </c>
      <c r="K17" s="21"/>
      <c r="L17" s="21">
        <v>0.250976529319064</v>
      </c>
      <c r="M17" s="21">
        <v>0.40160473611866199</v>
      </c>
      <c r="N17" s="21">
        <v>0.41690338517124198</v>
      </c>
      <c r="O17" s="21">
        <v>0.57123055611015305</v>
      </c>
      <c r="P17" s="21"/>
      <c r="Q17" s="21">
        <v>0.31617645508739101</v>
      </c>
      <c r="R17" s="21">
        <v>0.38358060719960002</v>
      </c>
      <c r="S17" s="21">
        <v>0.47165396926377201</v>
      </c>
      <c r="T17" s="21">
        <v>0.541334276246211</v>
      </c>
      <c r="U17" s="21">
        <v>0.53167969580026297</v>
      </c>
      <c r="V17" s="21">
        <v>0.24704489176281499</v>
      </c>
      <c r="W17" s="21">
        <v>0.39595042839970401</v>
      </c>
      <c r="X17" s="21">
        <v>0.45458599435310798</v>
      </c>
      <c r="Y17" s="21">
        <v>0.439538532440717</v>
      </c>
      <c r="Z17" s="21"/>
      <c r="AA17" s="21">
        <v>0.51061025841921504</v>
      </c>
      <c r="AB17" s="21">
        <v>0.47868316164122199</v>
      </c>
      <c r="AC17" s="21">
        <v>0.26990578137922</v>
      </c>
      <c r="AD17" s="21">
        <v>0.27912864309852198</v>
      </c>
      <c r="AE17" s="21">
        <v>0.432835402837768</v>
      </c>
      <c r="AF17" s="21"/>
      <c r="AG17" s="21">
        <v>0.42942535512052499</v>
      </c>
      <c r="AH17" s="21">
        <v>0.38311417212534699</v>
      </c>
      <c r="AI17" s="21"/>
      <c r="AJ17" s="21">
        <v>0.47400740632588101</v>
      </c>
      <c r="AK17" s="21">
        <v>0.44549353075697201</v>
      </c>
      <c r="AL17" s="21">
        <v>0.36002205080405197</v>
      </c>
      <c r="AM17" s="21">
        <v>0.350979751926426</v>
      </c>
      <c r="AN17" s="21"/>
      <c r="AO17" s="21">
        <v>0.52659806238801499</v>
      </c>
      <c r="AP17" s="21">
        <v>0.52669102613126795</v>
      </c>
      <c r="AQ17" s="21">
        <v>0.29105894897673201</v>
      </c>
      <c r="AR17" s="21"/>
      <c r="AS17" s="21">
        <v>0.28369415844023899</v>
      </c>
      <c r="AT17" s="21">
        <v>0.49573568392919398</v>
      </c>
      <c r="AU17" s="21">
        <v>0.30442708810222302</v>
      </c>
      <c r="AV17" s="21">
        <v>0.77092076365551199</v>
      </c>
      <c r="AW17" s="21">
        <v>0.47958000016730701</v>
      </c>
      <c r="AX17" s="21"/>
      <c r="AY17" s="21">
        <v>0.27472188810339199</v>
      </c>
      <c r="AZ17" s="21">
        <v>0.45886470816210201</v>
      </c>
      <c r="BA17" s="21">
        <v>0.24656119092325299</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0.168026300834904</v>
      </c>
      <c r="D9" s="17">
        <v>0.133417320233569</v>
      </c>
      <c r="E9" s="17">
        <v>0.20260118823800699</v>
      </c>
      <c r="F9" s="17"/>
      <c r="G9" s="17">
        <v>0.23729586139244099</v>
      </c>
      <c r="H9" s="17">
        <v>0.16756545038093601</v>
      </c>
      <c r="I9" s="17">
        <v>0.15754900680809</v>
      </c>
      <c r="J9" s="17">
        <v>0.124260812865932</v>
      </c>
      <c r="K9" s="17"/>
      <c r="L9" s="17">
        <v>0.147187041611686</v>
      </c>
      <c r="M9" s="17">
        <v>0.16152084722100499</v>
      </c>
      <c r="N9" s="17">
        <v>0.138769053555022</v>
      </c>
      <c r="O9" s="17">
        <v>0.22371685536406899</v>
      </c>
      <c r="P9" s="17"/>
      <c r="Q9" s="17">
        <v>0.16990698912101501</v>
      </c>
      <c r="R9" s="17">
        <v>0.18419532368219399</v>
      </c>
      <c r="S9" s="17">
        <v>0.25683480068860998</v>
      </c>
      <c r="T9" s="17">
        <v>0.15006161900460899</v>
      </c>
      <c r="U9" s="17">
        <v>0.18292790926206701</v>
      </c>
      <c r="V9" s="17">
        <v>0.145998742354851</v>
      </c>
      <c r="W9" s="17">
        <v>9.6875205565876907E-2</v>
      </c>
      <c r="X9" s="17">
        <v>0.20492599884221499</v>
      </c>
      <c r="Y9" s="17">
        <v>0.14326247179915999</v>
      </c>
      <c r="Z9" s="17"/>
      <c r="AA9" s="17">
        <v>0.203796163538918</v>
      </c>
      <c r="AB9" s="17">
        <v>0.16969104463759799</v>
      </c>
      <c r="AC9" s="17">
        <v>0.12255997676432701</v>
      </c>
      <c r="AD9" s="17">
        <v>0.16918620329822701</v>
      </c>
      <c r="AE9" s="17">
        <v>0.300082510559113</v>
      </c>
      <c r="AF9" s="17"/>
      <c r="AG9" s="17">
        <v>0.168230442443282</v>
      </c>
      <c r="AH9" s="17">
        <v>0.167803148509658</v>
      </c>
      <c r="AI9" s="17"/>
      <c r="AJ9" s="17">
        <v>0.15787447178733199</v>
      </c>
      <c r="AK9" s="17">
        <v>0.18294233146391101</v>
      </c>
      <c r="AL9" s="17">
        <v>0.16403939737711801</v>
      </c>
      <c r="AM9" s="17">
        <v>0.16492249683310301</v>
      </c>
      <c r="AN9" s="17"/>
      <c r="AO9" s="17">
        <v>0.22768787352839201</v>
      </c>
      <c r="AP9" s="17">
        <v>0.154718506388931</v>
      </c>
      <c r="AQ9" s="17">
        <v>0.14425255526204001</v>
      </c>
      <c r="AR9" s="17"/>
      <c r="AS9" s="17">
        <v>0.122432207900441</v>
      </c>
      <c r="AT9" s="17">
        <v>0.21634537039322899</v>
      </c>
      <c r="AU9" s="17">
        <v>0.12511121365988201</v>
      </c>
      <c r="AV9" s="17">
        <v>0.46302196392378903</v>
      </c>
      <c r="AW9" s="17">
        <v>0.172275195097922</v>
      </c>
      <c r="AX9" s="17"/>
      <c r="AY9" s="17">
        <v>0.140979909574273</v>
      </c>
      <c r="AZ9" s="17">
        <v>0.194577006513939</v>
      </c>
      <c r="BA9" s="17">
        <v>0.12631926375309499</v>
      </c>
    </row>
    <row r="10" spans="2:53" x14ac:dyDescent="0.35">
      <c r="B10" s="18" t="s">
        <v>309</v>
      </c>
      <c r="C10" s="17">
        <v>0.37634498475018002</v>
      </c>
      <c r="D10" s="17">
        <v>0.34778724037069503</v>
      </c>
      <c r="E10" s="17">
        <v>0.40487459698525402</v>
      </c>
      <c r="F10" s="17"/>
      <c r="G10" s="17">
        <v>0.45378155122837299</v>
      </c>
      <c r="H10" s="17">
        <v>0.39483290118754499</v>
      </c>
      <c r="I10" s="17">
        <v>0.36401349756197099</v>
      </c>
      <c r="J10" s="17">
        <v>0.24986291038234301</v>
      </c>
      <c r="K10" s="17"/>
      <c r="L10" s="17">
        <v>0.37140817928821601</v>
      </c>
      <c r="M10" s="17">
        <v>0.39155602194919698</v>
      </c>
      <c r="N10" s="17">
        <v>0.38652085212797599</v>
      </c>
      <c r="O10" s="17">
        <v>0.35440787260866202</v>
      </c>
      <c r="P10" s="17"/>
      <c r="Q10" s="17">
        <v>0.38753879230839899</v>
      </c>
      <c r="R10" s="17">
        <v>0.30195078855332802</v>
      </c>
      <c r="S10" s="17">
        <v>0.352844629848516</v>
      </c>
      <c r="T10" s="17">
        <v>0.48105524588655402</v>
      </c>
      <c r="U10" s="17">
        <v>0.36305760537612702</v>
      </c>
      <c r="V10" s="17">
        <v>0.36267104819207602</v>
      </c>
      <c r="W10" s="17">
        <v>0.37523686501567399</v>
      </c>
      <c r="X10" s="17">
        <v>0.37668158169141203</v>
      </c>
      <c r="Y10" s="17">
        <v>0.39988038684067601</v>
      </c>
      <c r="Z10" s="17"/>
      <c r="AA10" s="17">
        <v>0.42835307158976299</v>
      </c>
      <c r="AB10" s="17">
        <v>0.386916838880633</v>
      </c>
      <c r="AC10" s="17">
        <v>0.34905611369369599</v>
      </c>
      <c r="AD10" s="17">
        <v>0.34702247509065898</v>
      </c>
      <c r="AE10" s="17">
        <v>0.226295321739408</v>
      </c>
      <c r="AF10" s="17"/>
      <c r="AG10" s="17">
        <v>0.38578611644858801</v>
      </c>
      <c r="AH10" s="17">
        <v>0.36602464629399101</v>
      </c>
      <c r="AI10" s="17"/>
      <c r="AJ10" s="17">
        <v>0.41990911805669701</v>
      </c>
      <c r="AK10" s="17">
        <v>0.38179589519858798</v>
      </c>
      <c r="AL10" s="17">
        <v>0.35437937570246802</v>
      </c>
      <c r="AM10" s="17">
        <v>0.35198639993324998</v>
      </c>
      <c r="AN10" s="17"/>
      <c r="AO10" s="17">
        <v>0.38465420365090502</v>
      </c>
      <c r="AP10" s="17">
        <v>0.400204163652913</v>
      </c>
      <c r="AQ10" s="17">
        <v>0.35659663661167701</v>
      </c>
      <c r="AR10" s="17"/>
      <c r="AS10" s="17">
        <v>0.37809279528600098</v>
      </c>
      <c r="AT10" s="17">
        <v>0.392627266412932</v>
      </c>
      <c r="AU10" s="17">
        <v>0.338371489068234</v>
      </c>
      <c r="AV10" s="17">
        <v>0.38678066678969403</v>
      </c>
      <c r="AW10" s="17">
        <v>0.36600123437531901</v>
      </c>
      <c r="AX10" s="17"/>
      <c r="AY10" s="17">
        <v>0.37286184103549402</v>
      </c>
      <c r="AZ10" s="17">
        <v>0.385242445785905</v>
      </c>
      <c r="BA10" s="17">
        <v>0.40080681279761399</v>
      </c>
    </row>
    <row r="11" spans="2:53" x14ac:dyDescent="0.35">
      <c r="B11" s="18" t="s">
        <v>310</v>
      </c>
      <c r="C11" s="17">
        <v>0.23286375709093601</v>
      </c>
      <c r="D11" s="17">
        <v>0.267141566708338</v>
      </c>
      <c r="E11" s="17">
        <v>0.198619714436266</v>
      </c>
      <c r="F11" s="17"/>
      <c r="G11" s="17">
        <v>0.14075267256614399</v>
      </c>
      <c r="H11" s="17">
        <v>0.21719635203493901</v>
      </c>
      <c r="I11" s="17">
        <v>0.25922504964204102</v>
      </c>
      <c r="J11" s="17">
        <v>0.32052122288750401</v>
      </c>
      <c r="K11" s="17"/>
      <c r="L11" s="17">
        <v>0.24715910915839301</v>
      </c>
      <c r="M11" s="17">
        <v>0.21387481996952201</v>
      </c>
      <c r="N11" s="17">
        <v>0.28389453953160199</v>
      </c>
      <c r="O11" s="17">
        <v>0.193197637944929</v>
      </c>
      <c r="P11" s="17"/>
      <c r="Q11" s="17">
        <v>0.20374628562358199</v>
      </c>
      <c r="R11" s="17">
        <v>0.24598135432443699</v>
      </c>
      <c r="S11" s="17">
        <v>0.20013058134950401</v>
      </c>
      <c r="T11" s="17">
        <v>0.19448862011201101</v>
      </c>
      <c r="U11" s="17">
        <v>0.25187753762775</v>
      </c>
      <c r="V11" s="17">
        <v>0.25833908461199301</v>
      </c>
      <c r="W11" s="17">
        <v>0.35077467154442998</v>
      </c>
      <c r="X11" s="17">
        <v>0.25725992527916702</v>
      </c>
      <c r="Y11" s="17">
        <v>0.182375580223823</v>
      </c>
      <c r="Z11" s="17"/>
      <c r="AA11" s="17">
        <v>0.20271911529221501</v>
      </c>
      <c r="AB11" s="17">
        <v>0.222034648456258</v>
      </c>
      <c r="AC11" s="17">
        <v>0.25489418794241198</v>
      </c>
      <c r="AD11" s="17">
        <v>0.22205458212963999</v>
      </c>
      <c r="AE11" s="17">
        <v>0.25792695959873502</v>
      </c>
      <c r="AF11" s="17"/>
      <c r="AG11" s="17">
        <v>0.238768771533795</v>
      </c>
      <c r="AH11" s="17">
        <v>0.22640883732223199</v>
      </c>
      <c r="AI11" s="17"/>
      <c r="AJ11" s="17">
        <v>0.21682498703809</v>
      </c>
      <c r="AK11" s="17">
        <v>0.20906448086909099</v>
      </c>
      <c r="AL11" s="17">
        <v>0.25261745997930202</v>
      </c>
      <c r="AM11" s="17">
        <v>0.25418595052688803</v>
      </c>
      <c r="AN11" s="17"/>
      <c r="AO11" s="17">
        <v>0.204693250997835</v>
      </c>
      <c r="AP11" s="17">
        <v>0.237410616334397</v>
      </c>
      <c r="AQ11" s="17">
        <v>0.24676824102824399</v>
      </c>
      <c r="AR11" s="17"/>
      <c r="AS11" s="17">
        <v>0.22082365980615001</v>
      </c>
      <c r="AT11" s="17">
        <v>0.217076680079615</v>
      </c>
      <c r="AU11" s="17">
        <v>0.22205458513151799</v>
      </c>
      <c r="AV11" s="17">
        <v>0.150197369286517</v>
      </c>
      <c r="AW11" s="17">
        <v>0.26840528253853102</v>
      </c>
      <c r="AX11" s="17"/>
      <c r="AY11" s="17">
        <v>0.201948049556953</v>
      </c>
      <c r="AZ11" s="17">
        <v>0.224493310458833</v>
      </c>
      <c r="BA11" s="17">
        <v>0.213915163201049</v>
      </c>
    </row>
    <row r="12" spans="2:53" x14ac:dyDescent="0.35">
      <c r="B12" s="18" t="s">
        <v>311</v>
      </c>
      <c r="C12" s="17">
        <v>0.12338973908878199</v>
      </c>
      <c r="D12" s="17">
        <v>0.14233620178300499</v>
      </c>
      <c r="E12" s="17">
        <v>0.104461940495528</v>
      </c>
      <c r="F12" s="17"/>
      <c r="G12" s="17">
        <v>7.2275227823010102E-2</v>
      </c>
      <c r="H12" s="17">
        <v>0.11716916581817299</v>
      </c>
      <c r="I12" s="17">
        <v>0.132878214763234</v>
      </c>
      <c r="J12" s="17">
        <v>0.177662752959796</v>
      </c>
      <c r="K12" s="17"/>
      <c r="L12" s="17">
        <v>0.13841809078138001</v>
      </c>
      <c r="M12" s="17">
        <v>0.13653228659588099</v>
      </c>
      <c r="N12" s="17">
        <v>9.6962169480744501E-2</v>
      </c>
      <c r="O12" s="17">
        <v>0.117240690064822</v>
      </c>
      <c r="P12" s="17"/>
      <c r="Q12" s="17">
        <v>0.149093028040473</v>
      </c>
      <c r="R12" s="17">
        <v>0.179423900697119</v>
      </c>
      <c r="S12" s="17">
        <v>8.6374168618047295E-2</v>
      </c>
      <c r="T12" s="17">
        <v>7.6954266953326994E-2</v>
      </c>
      <c r="U12" s="17">
        <v>9.7131098016985204E-2</v>
      </c>
      <c r="V12" s="17">
        <v>0.12034944741437401</v>
      </c>
      <c r="W12" s="17">
        <v>8.0383167132038802E-2</v>
      </c>
      <c r="X12" s="17">
        <v>5.2823802775755602E-2</v>
      </c>
      <c r="Y12" s="17">
        <v>0.16737911068314901</v>
      </c>
      <c r="Z12" s="17"/>
      <c r="AA12" s="17">
        <v>7.86084885468539E-2</v>
      </c>
      <c r="AB12" s="17">
        <v>0.12280521047251799</v>
      </c>
      <c r="AC12" s="17">
        <v>0.157765990718266</v>
      </c>
      <c r="AD12" s="17">
        <v>0.17455728311369001</v>
      </c>
      <c r="AE12" s="17">
        <v>0.21569520810274501</v>
      </c>
      <c r="AF12" s="17"/>
      <c r="AG12" s="17">
        <v>0.107071928176043</v>
      </c>
      <c r="AH12" s="17">
        <v>0.14122714850781801</v>
      </c>
      <c r="AI12" s="17"/>
      <c r="AJ12" s="17">
        <v>0.13498128548164701</v>
      </c>
      <c r="AK12" s="17">
        <v>0.110566658242747</v>
      </c>
      <c r="AL12" s="17">
        <v>9.5969088972249095E-2</v>
      </c>
      <c r="AM12" s="17">
        <v>0.15128205546446599</v>
      </c>
      <c r="AN12" s="17"/>
      <c r="AO12" s="17">
        <v>0.108124155236641</v>
      </c>
      <c r="AP12" s="17">
        <v>0.107970723880196</v>
      </c>
      <c r="AQ12" s="17">
        <v>0.13955754389682301</v>
      </c>
      <c r="AR12" s="17"/>
      <c r="AS12" s="17">
        <v>0.151313234883209</v>
      </c>
      <c r="AT12" s="17">
        <v>0.101854191413568</v>
      </c>
      <c r="AU12" s="17">
        <v>0.20729733937720399</v>
      </c>
      <c r="AV12" s="17">
        <v>0</v>
      </c>
      <c r="AW12" s="17">
        <v>0.109798963520435</v>
      </c>
      <c r="AX12" s="17"/>
      <c r="AY12" s="17">
        <v>0.17427311459502001</v>
      </c>
      <c r="AZ12" s="17">
        <v>0.100621008744135</v>
      </c>
      <c r="BA12" s="17">
        <v>0.214048561676835</v>
      </c>
    </row>
    <row r="13" spans="2:53" x14ac:dyDescent="0.35">
      <c r="B13" s="18" t="s">
        <v>312</v>
      </c>
      <c r="C13" s="17">
        <v>5.2729129591449202E-2</v>
      </c>
      <c r="D13" s="17">
        <v>7.3892269725266704E-2</v>
      </c>
      <c r="E13" s="17">
        <v>3.1586837200594402E-2</v>
      </c>
      <c r="F13" s="17"/>
      <c r="G13" s="17">
        <v>3.4212191670576403E-2</v>
      </c>
      <c r="H13" s="17">
        <v>5.5378917338224899E-2</v>
      </c>
      <c r="I13" s="17">
        <v>4.9889535468534398E-2</v>
      </c>
      <c r="J13" s="17">
        <v>7.13919245315731E-2</v>
      </c>
      <c r="K13" s="17"/>
      <c r="L13" s="17">
        <v>6.2780349558458501E-2</v>
      </c>
      <c r="M13" s="17">
        <v>6.3204858337977204E-2</v>
      </c>
      <c r="N13" s="17">
        <v>5.0571293167307102E-2</v>
      </c>
      <c r="O13" s="17">
        <v>3.3088866702300997E-2</v>
      </c>
      <c r="P13" s="17"/>
      <c r="Q13" s="17">
        <v>5.2785382362397999E-2</v>
      </c>
      <c r="R13" s="17">
        <v>4.7973103717128797E-2</v>
      </c>
      <c r="S13" s="17">
        <v>5.2134783124121203E-2</v>
      </c>
      <c r="T13" s="17">
        <v>5.5033039815619703E-2</v>
      </c>
      <c r="U13" s="17">
        <v>5.93376696792128E-2</v>
      </c>
      <c r="V13" s="17">
        <v>7.4252528574542606E-2</v>
      </c>
      <c r="W13" s="17">
        <v>1.8535059728340599E-2</v>
      </c>
      <c r="X13" s="17">
        <v>5.3247896711635101E-2</v>
      </c>
      <c r="Y13" s="17">
        <v>5.9071350235297297E-2</v>
      </c>
      <c r="Z13" s="17"/>
      <c r="AA13" s="17">
        <v>4.8375724172856398E-2</v>
      </c>
      <c r="AB13" s="17">
        <v>4.64704461387744E-2</v>
      </c>
      <c r="AC13" s="17">
        <v>6.5267137199382999E-2</v>
      </c>
      <c r="AD13" s="17">
        <v>6.8956024684473899E-2</v>
      </c>
      <c r="AE13" s="17">
        <v>0</v>
      </c>
      <c r="AF13" s="17"/>
      <c r="AG13" s="17">
        <v>4.57566629780298E-2</v>
      </c>
      <c r="AH13" s="17">
        <v>6.03509081688091E-2</v>
      </c>
      <c r="AI13" s="17"/>
      <c r="AJ13" s="17">
        <v>3.7242928438947297E-2</v>
      </c>
      <c r="AK13" s="17">
        <v>5.3390115788845997E-2</v>
      </c>
      <c r="AL13" s="17">
        <v>8.0083722686781406E-2</v>
      </c>
      <c r="AM13" s="17">
        <v>4.1081047634170899E-2</v>
      </c>
      <c r="AN13" s="17"/>
      <c r="AO13" s="17">
        <v>3.7541693591620302E-2</v>
      </c>
      <c r="AP13" s="17">
        <v>4.0318861357974002E-2</v>
      </c>
      <c r="AQ13" s="17">
        <v>6.6379978911344895E-2</v>
      </c>
      <c r="AR13" s="17"/>
      <c r="AS13" s="17">
        <v>9.1122342625158503E-2</v>
      </c>
      <c r="AT13" s="17">
        <v>2.9817424705443601E-2</v>
      </c>
      <c r="AU13" s="17">
        <v>5.1747255892650799E-2</v>
      </c>
      <c r="AV13" s="17">
        <v>0</v>
      </c>
      <c r="AW13" s="17">
        <v>3.64342803123026E-2</v>
      </c>
      <c r="AX13" s="17"/>
      <c r="AY13" s="17">
        <v>8.40815011997018E-2</v>
      </c>
      <c r="AZ13" s="17">
        <v>4.20754209788744E-2</v>
      </c>
      <c r="BA13" s="17">
        <v>2.50695894714194E-2</v>
      </c>
    </row>
    <row r="14" spans="2:53" x14ac:dyDescent="0.35">
      <c r="B14" s="18" t="s">
        <v>313</v>
      </c>
      <c r="C14" s="17">
        <v>4.6646088643749799E-2</v>
      </c>
      <c r="D14" s="17">
        <v>3.5425401179124801E-2</v>
      </c>
      <c r="E14" s="17">
        <v>5.78557226443496E-2</v>
      </c>
      <c r="F14" s="17"/>
      <c r="G14" s="17">
        <v>6.1682495319455299E-2</v>
      </c>
      <c r="H14" s="17">
        <v>4.7857213240181801E-2</v>
      </c>
      <c r="I14" s="17">
        <v>3.6444695756129797E-2</v>
      </c>
      <c r="J14" s="17">
        <v>5.6300376372851402E-2</v>
      </c>
      <c r="K14" s="17"/>
      <c r="L14" s="17">
        <v>3.3047229601867401E-2</v>
      </c>
      <c r="M14" s="17">
        <v>3.3311165926417002E-2</v>
      </c>
      <c r="N14" s="17">
        <v>4.3282092137347801E-2</v>
      </c>
      <c r="O14" s="17">
        <v>7.8348077315217493E-2</v>
      </c>
      <c r="P14" s="17"/>
      <c r="Q14" s="17">
        <v>3.6929522544133203E-2</v>
      </c>
      <c r="R14" s="17">
        <v>4.04755290257936E-2</v>
      </c>
      <c r="S14" s="17">
        <v>5.1681036371202201E-2</v>
      </c>
      <c r="T14" s="17">
        <v>4.2407208227879502E-2</v>
      </c>
      <c r="U14" s="17">
        <v>4.5668180037857199E-2</v>
      </c>
      <c r="V14" s="17">
        <v>3.8389148852162797E-2</v>
      </c>
      <c r="W14" s="17">
        <v>7.8195031013639602E-2</v>
      </c>
      <c r="X14" s="17">
        <v>5.5060794699815598E-2</v>
      </c>
      <c r="Y14" s="17">
        <v>4.8031100217894702E-2</v>
      </c>
      <c r="Z14" s="17"/>
      <c r="AA14" s="17">
        <v>3.8147436859393299E-2</v>
      </c>
      <c r="AB14" s="17">
        <v>5.2081811414218603E-2</v>
      </c>
      <c r="AC14" s="17">
        <v>5.04565936819154E-2</v>
      </c>
      <c r="AD14" s="17">
        <v>1.8223431683309501E-2</v>
      </c>
      <c r="AE14" s="17">
        <v>0</v>
      </c>
      <c r="AF14" s="17"/>
      <c r="AG14" s="17">
        <v>5.4386078420262399E-2</v>
      </c>
      <c r="AH14" s="17">
        <v>3.8185311197491502E-2</v>
      </c>
      <c r="AI14" s="17"/>
      <c r="AJ14" s="17">
        <v>3.31672091972866E-2</v>
      </c>
      <c r="AK14" s="17">
        <v>6.2240518436815599E-2</v>
      </c>
      <c r="AL14" s="17">
        <v>5.29109552820815E-2</v>
      </c>
      <c r="AM14" s="17">
        <v>3.6542049608121602E-2</v>
      </c>
      <c r="AN14" s="17"/>
      <c r="AO14" s="17">
        <v>3.7298822994606302E-2</v>
      </c>
      <c r="AP14" s="17">
        <v>5.9377128385588403E-2</v>
      </c>
      <c r="AQ14" s="17">
        <v>4.6445044289870098E-2</v>
      </c>
      <c r="AR14" s="17"/>
      <c r="AS14" s="17">
        <v>3.6215759499040802E-2</v>
      </c>
      <c r="AT14" s="17">
        <v>4.2279066995211098E-2</v>
      </c>
      <c r="AU14" s="17">
        <v>5.5418116870510598E-2</v>
      </c>
      <c r="AV14" s="17">
        <v>0</v>
      </c>
      <c r="AW14" s="17">
        <v>4.7085044155489301E-2</v>
      </c>
      <c r="AX14" s="17"/>
      <c r="AY14" s="17">
        <v>2.58555840385589E-2</v>
      </c>
      <c r="AZ14" s="17">
        <v>5.2990807518313601E-2</v>
      </c>
      <c r="BA14" s="17">
        <v>1.9840609099986799E-2</v>
      </c>
    </row>
    <row r="15" spans="2:53" x14ac:dyDescent="0.35">
      <c r="B15" s="18" t="s">
        <v>314</v>
      </c>
      <c r="C15" s="20">
        <v>0.54437128558508296</v>
      </c>
      <c r="D15" s="20">
        <v>0.48120456060426497</v>
      </c>
      <c r="E15" s="20">
        <v>0.60747578522326096</v>
      </c>
      <c r="F15" s="20"/>
      <c r="G15" s="20">
        <v>0.69107741262081401</v>
      </c>
      <c r="H15" s="20">
        <v>0.56239835156848095</v>
      </c>
      <c r="I15" s="20">
        <v>0.52156250437006002</v>
      </c>
      <c r="J15" s="20">
        <v>0.37412372324827498</v>
      </c>
      <c r="K15" s="20"/>
      <c r="L15" s="20">
        <v>0.51859522089990195</v>
      </c>
      <c r="M15" s="20">
        <v>0.55307686917020205</v>
      </c>
      <c r="N15" s="20">
        <v>0.52528990568299805</v>
      </c>
      <c r="O15" s="20">
        <v>0.57812472797273096</v>
      </c>
      <c r="P15" s="20"/>
      <c r="Q15" s="20">
        <v>0.55744578142941403</v>
      </c>
      <c r="R15" s="20">
        <v>0.48614611223552201</v>
      </c>
      <c r="S15" s="20">
        <v>0.60967943053712503</v>
      </c>
      <c r="T15" s="20">
        <v>0.63111686489116203</v>
      </c>
      <c r="U15" s="20">
        <v>0.545985514638195</v>
      </c>
      <c r="V15" s="20">
        <v>0.50866979054692796</v>
      </c>
      <c r="W15" s="20">
        <v>0.47211207058155102</v>
      </c>
      <c r="X15" s="20">
        <v>0.58160758053362704</v>
      </c>
      <c r="Y15" s="20">
        <v>0.54314285863983602</v>
      </c>
      <c r="Z15" s="20"/>
      <c r="AA15" s="20">
        <v>0.63214923512868204</v>
      </c>
      <c r="AB15" s="20">
        <v>0.55660788351823098</v>
      </c>
      <c r="AC15" s="20">
        <v>0.471616090458023</v>
      </c>
      <c r="AD15" s="20">
        <v>0.51620867838888596</v>
      </c>
      <c r="AE15" s="20">
        <v>0.52637783229852098</v>
      </c>
      <c r="AF15" s="20"/>
      <c r="AG15" s="20">
        <v>0.55401655889186996</v>
      </c>
      <c r="AH15" s="20">
        <v>0.53382779480364895</v>
      </c>
      <c r="AI15" s="20"/>
      <c r="AJ15" s="20">
        <v>0.577783589844029</v>
      </c>
      <c r="AK15" s="20">
        <v>0.56473822666249995</v>
      </c>
      <c r="AL15" s="20">
        <v>0.51841877307958595</v>
      </c>
      <c r="AM15" s="20">
        <v>0.51690889676635299</v>
      </c>
      <c r="AN15" s="20"/>
      <c r="AO15" s="20">
        <v>0.61234207717929801</v>
      </c>
      <c r="AP15" s="20">
        <v>0.55492267004184503</v>
      </c>
      <c r="AQ15" s="20">
        <v>0.50084919187371801</v>
      </c>
      <c r="AR15" s="20"/>
      <c r="AS15" s="20">
        <v>0.500525003186442</v>
      </c>
      <c r="AT15" s="20">
        <v>0.60897263680616198</v>
      </c>
      <c r="AU15" s="20">
        <v>0.46348270272811698</v>
      </c>
      <c r="AV15" s="20">
        <v>0.84980263071348305</v>
      </c>
      <c r="AW15" s="20">
        <v>0.53827642947324195</v>
      </c>
      <c r="AX15" s="20"/>
      <c r="AY15" s="20">
        <v>0.513841750609767</v>
      </c>
      <c r="AZ15" s="20">
        <v>0.579819452299844</v>
      </c>
      <c r="BA15" s="20">
        <v>0.52712607655070898</v>
      </c>
    </row>
    <row r="16" spans="2:53" x14ac:dyDescent="0.35">
      <c r="B16" s="18" t="s">
        <v>315</v>
      </c>
      <c r="C16" s="20">
        <v>0.17611886868023099</v>
      </c>
      <c r="D16" s="20">
        <v>0.21622847150827201</v>
      </c>
      <c r="E16" s="20">
        <v>0.136048777696123</v>
      </c>
      <c r="F16" s="20"/>
      <c r="G16" s="20">
        <v>0.10648741949358601</v>
      </c>
      <c r="H16" s="20">
        <v>0.172548083156398</v>
      </c>
      <c r="I16" s="20">
        <v>0.182767750231769</v>
      </c>
      <c r="J16" s="20">
        <v>0.249054677491369</v>
      </c>
      <c r="K16" s="20"/>
      <c r="L16" s="20">
        <v>0.201198440339838</v>
      </c>
      <c r="M16" s="20">
        <v>0.199737144933858</v>
      </c>
      <c r="N16" s="20">
        <v>0.14753346264805201</v>
      </c>
      <c r="O16" s="20">
        <v>0.15032955676712301</v>
      </c>
      <c r="P16" s="20"/>
      <c r="Q16" s="20">
        <v>0.20187841040287099</v>
      </c>
      <c r="R16" s="20">
        <v>0.22739700441424801</v>
      </c>
      <c r="S16" s="20">
        <v>0.13850895174216901</v>
      </c>
      <c r="T16" s="20">
        <v>0.13198730676894699</v>
      </c>
      <c r="U16" s="20">
        <v>0.156468767696198</v>
      </c>
      <c r="V16" s="20">
        <v>0.19460197598891599</v>
      </c>
      <c r="W16" s="20">
        <v>9.8918226860379405E-2</v>
      </c>
      <c r="X16" s="20">
        <v>0.10607169948739099</v>
      </c>
      <c r="Y16" s="20">
        <v>0.22645046091844701</v>
      </c>
      <c r="Z16" s="20"/>
      <c r="AA16" s="20">
        <v>0.12698421271971</v>
      </c>
      <c r="AB16" s="20">
        <v>0.16927565661129201</v>
      </c>
      <c r="AC16" s="20">
        <v>0.22303312791764901</v>
      </c>
      <c r="AD16" s="20">
        <v>0.24351330779816399</v>
      </c>
      <c r="AE16" s="20">
        <v>0.21569520810274501</v>
      </c>
      <c r="AF16" s="20"/>
      <c r="AG16" s="20">
        <v>0.15282859115407199</v>
      </c>
      <c r="AH16" s="20">
        <v>0.20157805667662801</v>
      </c>
      <c r="AI16" s="20"/>
      <c r="AJ16" s="20">
        <v>0.172224213920594</v>
      </c>
      <c r="AK16" s="20">
        <v>0.16395677403159301</v>
      </c>
      <c r="AL16" s="20">
        <v>0.17605281165903</v>
      </c>
      <c r="AM16" s="20">
        <v>0.19236310309863699</v>
      </c>
      <c r="AN16" s="20"/>
      <c r="AO16" s="20">
        <v>0.145665848828261</v>
      </c>
      <c r="AP16" s="20">
        <v>0.14828958523817001</v>
      </c>
      <c r="AQ16" s="20">
        <v>0.20593752280816799</v>
      </c>
      <c r="AR16" s="20"/>
      <c r="AS16" s="20">
        <v>0.242435577508367</v>
      </c>
      <c r="AT16" s="20">
        <v>0.13167161611901201</v>
      </c>
      <c r="AU16" s="20">
        <v>0.25904459526985402</v>
      </c>
      <c r="AV16" s="20">
        <v>0</v>
      </c>
      <c r="AW16" s="20">
        <v>0.146233243832738</v>
      </c>
      <c r="AX16" s="20"/>
      <c r="AY16" s="20">
        <v>0.25835461579472202</v>
      </c>
      <c r="AZ16" s="20">
        <v>0.142696429723009</v>
      </c>
      <c r="BA16" s="20">
        <v>0.23911815114825499</v>
      </c>
    </row>
    <row r="17" spans="2:53" x14ac:dyDescent="0.35">
      <c r="B17" s="18" t="s">
        <v>95</v>
      </c>
      <c r="C17" s="21">
        <v>0.368252416904852</v>
      </c>
      <c r="D17" s="21">
        <v>0.26497608909599202</v>
      </c>
      <c r="E17" s="21">
        <v>0.47142700752713801</v>
      </c>
      <c r="F17" s="21"/>
      <c r="G17" s="21">
        <v>0.58458999312722804</v>
      </c>
      <c r="H17" s="21">
        <v>0.38985026841208298</v>
      </c>
      <c r="I17" s="21">
        <v>0.33879475413829202</v>
      </c>
      <c r="J17" s="21">
        <v>0.125069045756906</v>
      </c>
      <c r="K17" s="21"/>
      <c r="L17" s="21">
        <v>0.31739678056006398</v>
      </c>
      <c r="M17" s="21">
        <v>0.35333972423634402</v>
      </c>
      <c r="N17" s="21">
        <v>0.37775644303494599</v>
      </c>
      <c r="O17" s="21">
        <v>0.427795171205608</v>
      </c>
      <c r="P17" s="21"/>
      <c r="Q17" s="21">
        <v>0.35556737102654401</v>
      </c>
      <c r="R17" s="21">
        <v>0.25874910782127403</v>
      </c>
      <c r="S17" s="21">
        <v>0.47117047879495699</v>
      </c>
      <c r="T17" s="21">
        <v>0.49912955812221599</v>
      </c>
      <c r="U17" s="21">
        <v>0.38951674694199701</v>
      </c>
      <c r="V17" s="21">
        <v>0.31406781455801103</v>
      </c>
      <c r="W17" s="21">
        <v>0.37319384372117198</v>
      </c>
      <c r="X17" s="21">
        <v>0.47553588104623601</v>
      </c>
      <c r="Y17" s="21">
        <v>0.31669239772138902</v>
      </c>
      <c r="Z17" s="21"/>
      <c r="AA17" s="21">
        <v>0.50516502240897099</v>
      </c>
      <c r="AB17" s="21">
        <v>0.38733222690693903</v>
      </c>
      <c r="AC17" s="21">
        <v>0.24858296254037399</v>
      </c>
      <c r="AD17" s="21">
        <v>0.27269537059072202</v>
      </c>
      <c r="AE17" s="21">
        <v>0.31068262419577602</v>
      </c>
      <c r="AF17" s="21"/>
      <c r="AG17" s="21">
        <v>0.40118796773779802</v>
      </c>
      <c r="AH17" s="21">
        <v>0.33224973812702102</v>
      </c>
      <c r="AI17" s="21"/>
      <c r="AJ17" s="21">
        <v>0.40555937592343499</v>
      </c>
      <c r="AK17" s="21">
        <v>0.40078145263090598</v>
      </c>
      <c r="AL17" s="21">
        <v>0.34236596142055498</v>
      </c>
      <c r="AM17" s="21">
        <v>0.32454579366771602</v>
      </c>
      <c r="AN17" s="21"/>
      <c r="AO17" s="21">
        <v>0.466676228351037</v>
      </c>
      <c r="AP17" s="21">
        <v>0.40663308480367499</v>
      </c>
      <c r="AQ17" s="21">
        <v>0.294911669065549</v>
      </c>
      <c r="AR17" s="21"/>
      <c r="AS17" s="21">
        <v>0.25808942567807402</v>
      </c>
      <c r="AT17" s="21">
        <v>0.47730102068715002</v>
      </c>
      <c r="AU17" s="21">
        <v>0.20443810745826199</v>
      </c>
      <c r="AV17" s="21">
        <v>0.84980263071348305</v>
      </c>
      <c r="AW17" s="21">
        <v>0.392043185640504</v>
      </c>
      <c r="AX17" s="21"/>
      <c r="AY17" s="21">
        <v>0.25548713481504498</v>
      </c>
      <c r="AZ17" s="21">
        <v>0.437123022576834</v>
      </c>
      <c r="BA17" s="21">
        <v>0.28800792540245401</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0.20260623562963201</v>
      </c>
      <c r="D9" s="17">
        <v>0.148997677959019</v>
      </c>
      <c r="E9" s="17">
        <v>0.256161983678241</v>
      </c>
      <c r="F9" s="17"/>
      <c r="G9" s="17">
        <v>0.20897695849824499</v>
      </c>
      <c r="H9" s="17">
        <v>0.20901551076401501</v>
      </c>
      <c r="I9" s="17">
        <v>0.21668723681096499</v>
      </c>
      <c r="J9" s="17">
        <v>0.124836530742215</v>
      </c>
      <c r="K9" s="17"/>
      <c r="L9" s="17">
        <v>0.16042428094008601</v>
      </c>
      <c r="M9" s="17">
        <v>0.19061313321814399</v>
      </c>
      <c r="N9" s="17">
        <v>0.203076036678248</v>
      </c>
      <c r="O9" s="17">
        <v>0.261032573222026</v>
      </c>
      <c r="P9" s="17"/>
      <c r="Q9" s="17">
        <v>0.19065771450372401</v>
      </c>
      <c r="R9" s="17">
        <v>0.107820484644212</v>
      </c>
      <c r="S9" s="17">
        <v>0.279344293946511</v>
      </c>
      <c r="T9" s="17">
        <v>0.24341228880091401</v>
      </c>
      <c r="U9" s="17">
        <v>0.25287147146070199</v>
      </c>
      <c r="V9" s="17">
        <v>0.208941626528311</v>
      </c>
      <c r="W9" s="17">
        <v>0.22114372246889799</v>
      </c>
      <c r="X9" s="17">
        <v>0.20742992270166699</v>
      </c>
      <c r="Y9" s="17">
        <v>0.187164333042562</v>
      </c>
      <c r="Z9" s="17"/>
      <c r="AA9" s="17">
        <v>0.28078019777056701</v>
      </c>
      <c r="AB9" s="17">
        <v>0.196576379479769</v>
      </c>
      <c r="AC9" s="17">
        <v>0.14613412914823101</v>
      </c>
      <c r="AD9" s="17">
        <v>0.11568995454337801</v>
      </c>
      <c r="AE9" s="17">
        <v>0.36652276840578801</v>
      </c>
      <c r="AF9" s="17"/>
      <c r="AG9" s="17">
        <v>0.216230339320475</v>
      </c>
      <c r="AH9" s="17">
        <v>0.18771338530794801</v>
      </c>
      <c r="AI9" s="17"/>
      <c r="AJ9" s="17">
        <v>0.190687939855298</v>
      </c>
      <c r="AK9" s="17">
        <v>0.21027664120217601</v>
      </c>
      <c r="AL9" s="17">
        <v>0.16945580437656799</v>
      </c>
      <c r="AM9" s="17">
        <v>0.23488990897867801</v>
      </c>
      <c r="AN9" s="17"/>
      <c r="AO9" s="17">
        <v>0.25663927585128798</v>
      </c>
      <c r="AP9" s="17">
        <v>0.17306416621192899</v>
      </c>
      <c r="AQ9" s="17">
        <v>0.18710648151128501</v>
      </c>
      <c r="AR9" s="17"/>
      <c r="AS9" s="17">
        <v>0.14530912618332401</v>
      </c>
      <c r="AT9" s="17">
        <v>0.23213685578614801</v>
      </c>
      <c r="AU9" s="17">
        <v>0.233232313770873</v>
      </c>
      <c r="AV9" s="17">
        <v>0.38191938273663101</v>
      </c>
      <c r="AW9" s="17">
        <v>0.23117677742608</v>
      </c>
      <c r="AX9" s="17"/>
      <c r="AY9" s="17">
        <v>0.16784854272930899</v>
      </c>
      <c r="AZ9" s="17">
        <v>0.230842057288173</v>
      </c>
      <c r="BA9" s="17">
        <v>0.192607635182418</v>
      </c>
    </row>
    <row r="10" spans="2:53" x14ac:dyDescent="0.35">
      <c r="B10" s="18" t="s">
        <v>309</v>
      </c>
      <c r="C10" s="17">
        <v>0.25618196700932999</v>
      </c>
      <c r="D10" s="17">
        <v>0.25571804330054199</v>
      </c>
      <c r="E10" s="17">
        <v>0.25664543370832699</v>
      </c>
      <c r="F10" s="17"/>
      <c r="G10" s="17">
        <v>0.34194268673707601</v>
      </c>
      <c r="H10" s="17">
        <v>0.25769170325052299</v>
      </c>
      <c r="I10" s="17">
        <v>0.251187702506116</v>
      </c>
      <c r="J10" s="17">
        <v>0.16850152653949699</v>
      </c>
      <c r="K10" s="17"/>
      <c r="L10" s="17">
        <v>0.247408564084687</v>
      </c>
      <c r="M10" s="17">
        <v>0.27213129543456899</v>
      </c>
      <c r="N10" s="17">
        <v>0.23815677157812401</v>
      </c>
      <c r="O10" s="17">
        <v>0.26595684045319401</v>
      </c>
      <c r="P10" s="17"/>
      <c r="Q10" s="17">
        <v>0.23548038467697399</v>
      </c>
      <c r="R10" s="17">
        <v>0.250061461458776</v>
      </c>
      <c r="S10" s="17">
        <v>0.20888324834872199</v>
      </c>
      <c r="T10" s="17">
        <v>0.27095724038089902</v>
      </c>
      <c r="U10" s="17">
        <v>0.241348640814536</v>
      </c>
      <c r="V10" s="17">
        <v>0.26135010145341098</v>
      </c>
      <c r="W10" s="17">
        <v>0.25161322870243302</v>
      </c>
      <c r="X10" s="17">
        <v>0.39594938653189998</v>
      </c>
      <c r="Y10" s="17">
        <v>0.26766482501304201</v>
      </c>
      <c r="Z10" s="17"/>
      <c r="AA10" s="17">
        <v>0.28258581683957701</v>
      </c>
      <c r="AB10" s="17">
        <v>0.28478601642618401</v>
      </c>
      <c r="AC10" s="17">
        <v>0.193476054757901</v>
      </c>
      <c r="AD10" s="17">
        <v>0.28096991611262701</v>
      </c>
      <c r="AE10" s="17">
        <v>0.28960783066361001</v>
      </c>
      <c r="AF10" s="17"/>
      <c r="AG10" s="17">
        <v>0.24638841889718099</v>
      </c>
      <c r="AH10" s="17">
        <v>0.266887540708867</v>
      </c>
      <c r="AI10" s="17"/>
      <c r="AJ10" s="17">
        <v>0.26214386799219602</v>
      </c>
      <c r="AK10" s="17">
        <v>0.272067592585306</v>
      </c>
      <c r="AL10" s="17">
        <v>0.254906461156027</v>
      </c>
      <c r="AM10" s="17">
        <v>0.235418187038308</v>
      </c>
      <c r="AN10" s="17"/>
      <c r="AO10" s="17">
        <v>0.27152061865870603</v>
      </c>
      <c r="AP10" s="17">
        <v>0.28979789774828602</v>
      </c>
      <c r="AQ10" s="17">
        <v>0.232285630999468</v>
      </c>
      <c r="AR10" s="17"/>
      <c r="AS10" s="17">
        <v>0.26230343776443499</v>
      </c>
      <c r="AT10" s="17">
        <v>0.26483301549317101</v>
      </c>
      <c r="AU10" s="17">
        <v>0.17372645343777601</v>
      </c>
      <c r="AV10" s="17">
        <v>0.230521546431432</v>
      </c>
      <c r="AW10" s="17">
        <v>0.29859756268785198</v>
      </c>
      <c r="AX10" s="17"/>
      <c r="AY10" s="17">
        <v>0.21885743285006101</v>
      </c>
      <c r="AZ10" s="17">
        <v>0.26152709478133102</v>
      </c>
      <c r="BA10" s="17">
        <v>0.20205610773418001</v>
      </c>
    </row>
    <row r="11" spans="2:53" x14ac:dyDescent="0.35">
      <c r="B11" s="18" t="s">
        <v>310</v>
      </c>
      <c r="C11" s="17">
        <v>0.206820433325968</v>
      </c>
      <c r="D11" s="17">
        <v>0.20895047372185999</v>
      </c>
      <c r="E11" s="17">
        <v>0.20469249122618999</v>
      </c>
      <c r="F11" s="17"/>
      <c r="G11" s="17">
        <v>0.21592289521149299</v>
      </c>
      <c r="H11" s="17">
        <v>0.213455955870337</v>
      </c>
      <c r="I11" s="17">
        <v>0.18555393018947999</v>
      </c>
      <c r="J11" s="17">
        <v>0.23488302246470599</v>
      </c>
      <c r="K11" s="17"/>
      <c r="L11" s="17">
        <v>0.20136209673377201</v>
      </c>
      <c r="M11" s="17">
        <v>0.191009724426146</v>
      </c>
      <c r="N11" s="17">
        <v>0.20487130083713601</v>
      </c>
      <c r="O11" s="17">
        <v>0.231701092424832</v>
      </c>
      <c r="P11" s="17"/>
      <c r="Q11" s="17">
        <v>0.13627900392127201</v>
      </c>
      <c r="R11" s="17">
        <v>0.23232118640243901</v>
      </c>
      <c r="S11" s="17">
        <v>0.27909306685769703</v>
      </c>
      <c r="T11" s="17">
        <v>0.22712769727307699</v>
      </c>
      <c r="U11" s="17">
        <v>0.224986748211225</v>
      </c>
      <c r="V11" s="17">
        <v>0.17663415023652801</v>
      </c>
      <c r="W11" s="17">
        <v>0.21660992416413499</v>
      </c>
      <c r="X11" s="17">
        <v>0.169037557600837</v>
      </c>
      <c r="Y11" s="17">
        <v>0.22033437435862299</v>
      </c>
      <c r="Z11" s="17"/>
      <c r="AA11" s="17">
        <v>0.20906094741217299</v>
      </c>
      <c r="AB11" s="17">
        <v>0.205884546924995</v>
      </c>
      <c r="AC11" s="17">
        <v>0.23725435246044699</v>
      </c>
      <c r="AD11" s="17">
        <v>0.202383651209013</v>
      </c>
      <c r="AE11" s="17">
        <v>0</v>
      </c>
      <c r="AF11" s="17"/>
      <c r="AG11" s="17">
        <v>0.21260711888970901</v>
      </c>
      <c r="AH11" s="17">
        <v>0.20049486183040199</v>
      </c>
      <c r="AI11" s="17"/>
      <c r="AJ11" s="17">
        <v>0.20425251931209201</v>
      </c>
      <c r="AK11" s="17">
        <v>0.218195757403188</v>
      </c>
      <c r="AL11" s="17">
        <v>0.226240926323413</v>
      </c>
      <c r="AM11" s="17">
        <v>0.17968802193404201</v>
      </c>
      <c r="AN11" s="17"/>
      <c r="AO11" s="17">
        <v>0.188574283616781</v>
      </c>
      <c r="AP11" s="17">
        <v>0.23507509964152901</v>
      </c>
      <c r="AQ11" s="17">
        <v>0.20517617485922501</v>
      </c>
      <c r="AR11" s="17"/>
      <c r="AS11" s="17">
        <v>0.18440837073312599</v>
      </c>
      <c r="AT11" s="17">
        <v>0.207149328686526</v>
      </c>
      <c r="AU11" s="17">
        <v>0.20039580540902399</v>
      </c>
      <c r="AV11" s="17">
        <v>7.3810101927957505E-2</v>
      </c>
      <c r="AW11" s="17">
        <v>0.22256455099060701</v>
      </c>
      <c r="AX11" s="17"/>
      <c r="AY11" s="17">
        <v>0.171969513328633</v>
      </c>
      <c r="AZ11" s="17">
        <v>0.207620191867497</v>
      </c>
      <c r="BA11" s="17">
        <v>0.20867250633001</v>
      </c>
    </row>
    <row r="12" spans="2:53" x14ac:dyDescent="0.35">
      <c r="B12" s="18" t="s">
        <v>311</v>
      </c>
      <c r="C12" s="17">
        <v>0.176822733972435</v>
      </c>
      <c r="D12" s="17">
        <v>0.195898799287721</v>
      </c>
      <c r="E12" s="17">
        <v>0.15776546042925499</v>
      </c>
      <c r="F12" s="17"/>
      <c r="G12" s="17">
        <v>0.13837148544806599</v>
      </c>
      <c r="H12" s="17">
        <v>0.18457610306186201</v>
      </c>
      <c r="I12" s="17">
        <v>0.17503418537850601</v>
      </c>
      <c r="J12" s="17">
        <v>0.19339402853406201</v>
      </c>
      <c r="K12" s="17"/>
      <c r="L12" s="17">
        <v>0.15756033248505399</v>
      </c>
      <c r="M12" s="17">
        <v>0.17100596831082199</v>
      </c>
      <c r="N12" s="17">
        <v>0.217670534494708</v>
      </c>
      <c r="O12" s="17">
        <v>0.16443679034317499</v>
      </c>
      <c r="P12" s="17"/>
      <c r="Q12" s="17">
        <v>0.21842833301290401</v>
      </c>
      <c r="R12" s="17">
        <v>0.24723904651450501</v>
      </c>
      <c r="S12" s="17">
        <v>0.11426812434502499</v>
      </c>
      <c r="T12" s="17">
        <v>0.117433041914182</v>
      </c>
      <c r="U12" s="17">
        <v>0.19357830164287501</v>
      </c>
      <c r="V12" s="17">
        <v>0.16421766782585301</v>
      </c>
      <c r="W12" s="17">
        <v>0.181837681801269</v>
      </c>
      <c r="X12" s="17">
        <v>8.6511864862081803E-2</v>
      </c>
      <c r="Y12" s="17">
        <v>0.16482453349918599</v>
      </c>
      <c r="Z12" s="17"/>
      <c r="AA12" s="17">
        <v>0.13527617540714201</v>
      </c>
      <c r="AB12" s="17">
        <v>0.18834040683334</v>
      </c>
      <c r="AC12" s="17">
        <v>0.17579419939003699</v>
      </c>
      <c r="AD12" s="17">
        <v>0.22351847495438401</v>
      </c>
      <c r="AE12" s="17">
        <v>0.28089730026305298</v>
      </c>
      <c r="AF12" s="17"/>
      <c r="AG12" s="17">
        <v>0.17554487292084101</v>
      </c>
      <c r="AH12" s="17">
        <v>0.178219596019668</v>
      </c>
      <c r="AI12" s="17"/>
      <c r="AJ12" s="17">
        <v>0.193272189977855</v>
      </c>
      <c r="AK12" s="17">
        <v>0.154137582905325</v>
      </c>
      <c r="AL12" s="17">
        <v>0.19375649339418399</v>
      </c>
      <c r="AM12" s="17">
        <v>0.170874758436004</v>
      </c>
      <c r="AN12" s="17"/>
      <c r="AO12" s="17">
        <v>0.164329457878723</v>
      </c>
      <c r="AP12" s="17">
        <v>0.151869835013033</v>
      </c>
      <c r="AQ12" s="17">
        <v>0.19490578230189401</v>
      </c>
      <c r="AR12" s="17"/>
      <c r="AS12" s="17">
        <v>0.18266470745058899</v>
      </c>
      <c r="AT12" s="17">
        <v>0.18604367011454601</v>
      </c>
      <c r="AU12" s="17">
        <v>0.204164222324003</v>
      </c>
      <c r="AV12" s="17">
        <v>0.156663103657318</v>
      </c>
      <c r="AW12" s="17">
        <v>0.116700748085957</v>
      </c>
      <c r="AX12" s="17"/>
      <c r="AY12" s="17">
        <v>0.17653409989034599</v>
      </c>
      <c r="AZ12" s="17">
        <v>0.18223845302775199</v>
      </c>
      <c r="BA12" s="17">
        <v>0.22122068618669899</v>
      </c>
    </row>
    <row r="13" spans="2:53" x14ac:dyDescent="0.35">
      <c r="B13" s="18" t="s">
        <v>312</v>
      </c>
      <c r="C13" s="17">
        <v>0.13735292639111499</v>
      </c>
      <c r="D13" s="17">
        <v>0.18055768203328501</v>
      </c>
      <c r="E13" s="17">
        <v>9.4190731618206597E-2</v>
      </c>
      <c r="F13" s="17"/>
      <c r="G13" s="17">
        <v>7.2774102071298696E-2</v>
      </c>
      <c r="H13" s="17">
        <v>0.10388199167967301</v>
      </c>
      <c r="I13" s="17">
        <v>0.160491612848052</v>
      </c>
      <c r="J13" s="17">
        <v>0.27838489171952002</v>
      </c>
      <c r="K13" s="17"/>
      <c r="L13" s="17">
        <v>0.219145325793385</v>
      </c>
      <c r="M13" s="17">
        <v>0.1608071955964</v>
      </c>
      <c r="N13" s="17">
        <v>0.105470436174355</v>
      </c>
      <c r="O13" s="17">
        <v>5.3230698159480297E-2</v>
      </c>
      <c r="P13" s="17"/>
      <c r="Q13" s="17">
        <v>0.20458140526431801</v>
      </c>
      <c r="R13" s="17">
        <v>0.15647736827089201</v>
      </c>
      <c r="S13" s="17">
        <v>9.8200583039098996E-2</v>
      </c>
      <c r="T13" s="17">
        <v>0.12067462446131801</v>
      </c>
      <c r="U13" s="17">
        <v>7.5306505900499796E-2</v>
      </c>
      <c r="V13" s="17">
        <v>0.158045213118891</v>
      </c>
      <c r="W13" s="17">
        <v>9.0017389753340393E-2</v>
      </c>
      <c r="X13" s="17">
        <v>0.10454315920315101</v>
      </c>
      <c r="Y13" s="17">
        <v>0.139038730643463</v>
      </c>
      <c r="Z13" s="17"/>
      <c r="AA13" s="17">
        <v>7.3375717430591805E-2</v>
      </c>
      <c r="AB13" s="17">
        <v>9.7319648958918606E-2</v>
      </c>
      <c r="AC13" s="17">
        <v>0.22489601922885699</v>
      </c>
      <c r="AD13" s="17">
        <v>0.169747152729989</v>
      </c>
      <c r="AE13" s="17">
        <v>6.2972100667549005E-2</v>
      </c>
      <c r="AF13" s="17"/>
      <c r="AG13" s="17">
        <v>0.125000996866795</v>
      </c>
      <c r="AH13" s="17">
        <v>0.15085513114263499</v>
      </c>
      <c r="AI13" s="17"/>
      <c r="AJ13" s="17">
        <v>0.12754382904050901</v>
      </c>
      <c r="AK13" s="17">
        <v>0.109919123752071</v>
      </c>
      <c r="AL13" s="17">
        <v>0.14361029020396601</v>
      </c>
      <c r="AM13" s="17">
        <v>0.16913467764861301</v>
      </c>
      <c r="AN13" s="17"/>
      <c r="AO13" s="17">
        <v>9.3690150855420595E-2</v>
      </c>
      <c r="AP13" s="17">
        <v>0.12557300972284899</v>
      </c>
      <c r="AQ13" s="17">
        <v>0.16433345218682299</v>
      </c>
      <c r="AR13" s="17"/>
      <c r="AS13" s="17">
        <v>0.21071746836808899</v>
      </c>
      <c r="AT13" s="17">
        <v>9.0613703358628506E-2</v>
      </c>
      <c r="AU13" s="17">
        <v>0.17398970546637901</v>
      </c>
      <c r="AV13" s="17">
        <v>0.15708586524665999</v>
      </c>
      <c r="AW13" s="17">
        <v>0.107269443008759</v>
      </c>
      <c r="AX13" s="17"/>
      <c r="AY13" s="17">
        <v>0.24927183259217001</v>
      </c>
      <c r="AZ13" s="17">
        <v>0.10200993889405501</v>
      </c>
      <c r="BA13" s="17">
        <v>0.16522366151749199</v>
      </c>
    </row>
    <row r="14" spans="2:53" x14ac:dyDescent="0.35">
      <c r="B14" s="18" t="s">
        <v>313</v>
      </c>
      <c r="C14" s="17">
        <v>2.0215703671518599E-2</v>
      </c>
      <c r="D14" s="17">
        <v>9.8773236975727499E-3</v>
      </c>
      <c r="E14" s="17">
        <v>3.0543899339781001E-2</v>
      </c>
      <c r="F14" s="17"/>
      <c r="G14" s="17">
        <v>2.2011872033821E-2</v>
      </c>
      <c r="H14" s="17">
        <v>3.1378735373590601E-2</v>
      </c>
      <c r="I14" s="17">
        <v>1.1045332266880601E-2</v>
      </c>
      <c r="J14" s="17">
        <v>0</v>
      </c>
      <c r="K14" s="17"/>
      <c r="L14" s="17">
        <v>1.40993999630151E-2</v>
      </c>
      <c r="M14" s="17">
        <v>1.4432683013918699E-2</v>
      </c>
      <c r="N14" s="17">
        <v>3.0754920237427399E-2</v>
      </c>
      <c r="O14" s="17">
        <v>2.3642005397292599E-2</v>
      </c>
      <c r="P14" s="17"/>
      <c r="Q14" s="17">
        <v>1.4573158620807301E-2</v>
      </c>
      <c r="R14" s="17">
        <v>6.0804527091756896E-3</v>
      </c>
      <c r="S14" s="17">
        <v>2.0210683462945501E-2</v>
      </c>
      <c r="T14" s="17">
        <v>2.03951071696113E-2</v>
      </c>
      <c r="U14" s="17">
        <v>1.19083319701622E-2</v>
      </c>
      <c r="V14" s="17">
        <v>3.08112408370067E-2</v>
      </c>
      <c r="W14" s="17">
        <v>3.8778053109924E-2</v>
      </c>
      <c r="X14" s="17">
        <v>3.6528109100362999E-2</v>
      </c>
      <c r="Y14" s="17">
        <v>2.09732034431237E-2</v>
      </c>
      <c r="Z14" s="17"/>
      <c r="AA14" s="17">
        <v>1.892114513995E-2</v>
      </c>
      <c r="AB14" s="17">
        <v>2.7093001376792599E-2</v>
      </c>
      <c r="AC14" s="17">
        <v>2.2445245014527201E-2</v>
      </c>
      <c r="AD14" s="17">
        <v>7.6908504506085704E-3</v>
      </c>
      <c r="AE14" s="17">
        <v>0</v>
      </c>
      <c r="AF14" s="17"/>
      <c r="AG14" s="17">
        <v>2.4228253104998501E-2</v>
      </c>
      <c r="AH14" s="17">
        <v>1.5829484990480602E-2</v>
      </c>
      <c r="AI14" s="17"/>
      <c r="AJ14" s="17">
        <v>2.2099653822049498E-2</v>
      </c>
      <c r="AK14" s="17">
        <v>3.54033021519344E-2</v>
      </c>
      <c r="AL14" s="17">
        <v>1.2030024545842699E-2</v>
      </c>
      <c r="AM14" s="17">
        <v>9.9944459643535807E-3</v>
      </c>
      <c r="AN14" s="17"/>
      <c r="AO14" s="17">
        <v>2.5246213139082201E-2</v>
      </c>
      <c r="AP14" s="17">
        <v>2.4619991662374299E-2</v>
      </c>
      <c r="AQ14" s="17">
        <v>1.61924781413058E-2</v>
      </c>
      <c r="AR14" s="17"/>
      <c r="AS14" s="17">
        <v>1.4596889500436999E-2</v>
      </c>
      <c r="AT14" s="17">
        <v>1.92234265609805E-2</v>
      </c>
      <c r="AU14" s="17">
        <v>1.4491499591945499E-2</v>
      </c>
      <c r="AV14" s="17">
        <v>0</v>
      </c>
      <c r="AW14" s="17">
        <v>2.3690917800745202E-2</v>
      </c>
      <c r="AX14" s="17"/>
      <c r="AY14" s="17">
        <v>1.55185786094804E-2</v>
      </c>
      <c r="AZ14" s="17">
        <v>1.5762264141191799E-2</v>
      </c>
      <c r="BA14" s="17">
        <v>1.02194030492003E-2</v>
      </c>
    </row>
    <row r="15" spans="2:53" x14ac:dyDescent="0.35">
      <c r="B15" s="18" t="s">
        <v>314</v>
      </c>
      <c r="C15" s="20">
        <v>0.45878820263896197</v>
      </c>
      <c r="D15" s="20">
        <v>0.40471572125956101</v>
      </c>
      <c r="E15" s="20">
        <v>0.51280741738656799</v>
      </c>
      <c r="F15" s="20"/>
      <c r="G15" s="20">
        <v>0.550919645235321</v>
      </c>
      <c r="H15" s="20">
        <v>0.46670721401453802</v>
      </c>
      <c r="I15" s="20">
        <v>0.46787493931708102</v>
      </c>
      <c r="J15" s="20">
        <v>0.29333805728171197</v>
      </c>
      <c r="K15" s="20"/>
      <c r="L15" s="20">
        <v>0.40783284502477402</v>
      </c>
      <c r="M15" s="20">
        <v>0.46274442865271298</v>
      </c>
      <c r="N15" s="20">
        <v>0.44123280825637301</v>
      </c>
      <c r="O15" s="20">
        <v>0.52698941367522001</v>
      </c>
      <c r="P15" s="20"/>
      <c r="Q15" s="20">
        <v>0.426138099180698</v>
      </c>
      <c r="R15" s="20">
        <v>0.35788194610298901</v>
      </c>
      <c r="S15" s="20">
        <v>0.48822754229523302</v>
      </c>
      <c r="T15" s="20">
        <v>0.514369529181812</v>
      </c>
      <c r="U15" s="20">
        <v>0.49422011227523799</v>
      </c>
      <c r="V15" s="20">
        <v>0.47029172798172098</v>
      </c>
      <c r="W15" s="20">
        <v>0.47275695117133099</v>
      </c>
      <c r="X15" s="20">
        <v>0.60337930923356697</v>
      </c>
      <c r="Y15" s="20">
        <v>0.45482915805560398</v>
      </c>
      <c r="Z15" s="20"/>
      <c r="AA15" s="20">
        <v>0.56336601461014302</v>
      </c>
      <c r="AB15" s="20">
        <v>0.48136239590595398</v>
      </c>
      <c r="AC15" s="20">
        <v>0.33961018390613201</v>
      </c>
      <c r="AD15" s="20">
        <v>0.396659870656005</v>
      </c>
      <c r="AE15" s="20">
        <v>0.65613059906939797</v>
      </c>
      <c r="AF15" s="20"/>
      <c r="AG15" s="20">
        <v>0.46261875821765602</v>
      </c>
      <c r="AH15" s="20">
        <v>0.45460092601681501</v>
      </c>
      <c r="AI15" s="20"/>
      <c r="AJ15" s="20">
        <v>0.45283180784749499</v>
      </c>
      <c r="AK15" s="20">
        <v>0.48234423378748198</v>
      </c>
      <c r="AL15" s="20">
        <v>0.42436226553259498</v>
      </c>
      <c r="AM15" s="20">
        <v>0.47030809601698698</v>
      </c>
      <c r="AN15" s="20"/>
      <c r="AO15" s="20">
        <v>0.52815989450999401</v>
      </c>
      <c r="AP15" s="20">
        <v>0.46286206396021401</v>
      </c>
      <c r="AQ15" s="20">
        <v>0.41939211251075198</v>
      </c>
      <c r="AR15" s="20"/>
      <c r="AS15" s="20">
        <v>0.40761256394775902</v>
      </c>
      <c r="AT15" s="20">
        <v>0.49696987127931902</v>
      </c>
      <c r="AU15" s="20">
        <v>0.40695876720864899</v>
      </c>
      <c r="AV15" s="20">
        <v>0.61244092916806403</v>
      </c>
      <c r="AW15" s="20">
        <v>0.52977434011393099</v>
      </c>
      <c r="AX15" s="20"/>
      <c r="AY15" s="20">
        <v>0.38670597557936998</v>
      </c>
      <c r="AZ15" s="20">
        <v>0.49236915206950399</v>
      </c>
      <c r="BA15" s="20">
        <v>0.394663742916598</v>
      </c>
    </row>
    <row r="16" spans="2:53" x14ac:dyDescent="0.35">
      <c r="B16" s="18" t="s">
        <v>315</v>
      </c>
      <c r="C16" s="20">
        <v>0.31417566036355099</v>
      </c>
      <c r="D16" s="20">
        <v>0.37645648132100601</v>
      </c>
      <c r="E16" s="20">
        <v>0.251956192047461</v>
      </c>
      <c r="F16" s="20"/>
      <c r="G16" s="20">
        <v>0.21114558751936499</v>
      </c>
      <c r="H16" s="20">
        <v>0.288458094741535</v>
      </c>
      <c r="I16" s="20">
        <v>0.33552579822655798</v>
      </c>
      <c r="J16" s="20">
        <v>0.47177892025358198</v>
      </c>
      <c r="K16" s="20"/>
      <c r="L16" s="20">
        <v>0.37670565827843899</v>
      </c>
      <c r="M16" s="20">
        <v>0.33181316390722199</v>
      </c>
      <c r="N16" s="20">
        <v>0.323140970669063</v>
      </c>
      <c r="O16" s="20">
        <v>0.21766748850265599</v>
      </c>
      <c r="P16" s="20"/>
      <c r="Q16" s="20">
        <v>0.42300973827722199</v>
      </c>
      <c r="R16" s="20">
        <v>0.40371641478539599</v>
      </c>
      <c r="S16" s="20">
        <v>0.21246870738412399</v>
      </c>
      <c r="T16" s="20">
        <v>0.23810766637549999</v>
      </c>
      <c r="U16" s="20">
        <v>0.26888480754337502</v>
      </c>
      <c r="V16" s="20">
        <v>0.32226288094474398</v>
      </c>
      <c r="W16" s="20">
        <v>0.27185507155460897</v>
      </c>
      <c r="X16" s="20">
        <v>0.191055024065233</v>
      </c>
      <c r="Y16" s="20">
        <v>0.30386326414264903</v>
      </c>
      <c r="Z16" s="20"/>
      <c r="AA16" s="20">
        <v>0.208651892837734</v>
      </c>
      <c r="AB16" s="20">
        <v>0.285660055792259</v>
      </c>
      <c r="AC16" s="20">
        <v>0.40069021861889398</v>
      </c>
      <c r="AD16" s="20">
        <v>0.39326562768437301</v>
      </c>
      <c r="AE16" s="20">
        <v>0.34386940093060198</v>
      </c>
      <c r="AF16" s="20"/>
      <c r="AG16" s="20">
        <v>0.30054586978763598</v>
      </c>
      <c r="AH16" s="20">
        <v>0.32907472716230302</v>
      </c>
      <c r="AI16" s="20"/>
      <c r="AJ16" s="20">
        <v>0.32081601901836398</v>
      </c>
      <c r="AK16" s="20">
        <v>0.264056706657396</v>
      </c>
      <c r="AL16" s="20">
        <v>0.33736678359814998</v>
      </c>
      <c r="AM16" s="20">
        <v>0.34000943608461698</v>
      </c>
      <c r="AN16" s="20"/>
      <c r="AO16" s="20">
        <v>0.25801960873414298</v>
      </c>
      <c r="AP16" s="20">
        <v>0.27744284473588199</v>
      </c>
      <c r="AQ16" s="20">
        <v>0.35923923448871597</v>
      </c>
      <c r="AR16" s="20"/>
      <c r="AS16" s="20">
        <v>0.39338217581867801</v>
      </c>
      <c r="AT16" s="20">
        <v>0.27665737347317498</v>
      </c>
      <c r="AU16" s="20">
        <v>0.37815392779038098</v>
      </c>
      <c r="AV16" s="20">
        <v>0.31374896890397902</v>
      </c>
      <c r="AW16" s="20">
        <v>0.223970191094717</v>
      </c>
      <c r="AX16" s="20"/>
      <c r="AY16" s="20">
        <v>0.42580593248251702</v>
      </c>
      <c r="AZ16" s="20">
        <v>0.28424839192180701</v>
      </c>
      <c r="BA16" s="20">
        <v>0.386444347704192</v>
      </c>
    </row>
    <row r="17" spans="2:53" x14ac:dyDescent="0.35">
      <c r="B17" s="18" t="s">
        <v>95</v>
      </c>
      <c r="C17" s="21">
        <v>0.14461254227541201</v>
      </c>
      <c r="D17" s="21">
        <v>2.8259239938554701E-2</v>
      </c>
      <c r="E17" s="21">
        <v>0.26085122533910698</v>
      </c>
      <c r="F17" s="21"/>
      <c r="G17" s="21">
        <v>0.33977405771595598</v>
      </c>
      <c r="H17" s="21">
        <v>0.17824911927300299</v>
      </c>
      <c r="I17" s="21">
        <v>0.13234914109052201</v>
      </c>
      <c r="J17" s="21">
        <v>-0.17844086297187001</v>
      </c>
      <c r="K17" s="21"/>
      <c r="L17" s="21">
        <v>3.1127186746334499E-2</v>
      </c>
      <c r="M17" s="21">
        <v>0.13093126474549099</v>
      </c>
      <c r="N17" s="21">
        <v>0.118091837587309</v>
      </c>
      <c r="O17" s="21">
        <v>0.30932192517256402</v>
      </c>
      <c r="P17" s="21"/>
      <c r="Q17" s="21">
        <v>3.1283609034755099E-3</v>
      </c>
      <c r="R17" s="21">
        <v>-4.58344686824078E-2</v>
      </c>
      <c r="S17" s="21">
        <v>0.27575883491110897</v>
      </c>
      <c r="T17" s="21">
        <v>0.27626186280631299</v>
      </c>
      <c r="U17" s="21">
        <v>0.225335304731863</v>
      </c>
      <c r="V17" s="21">
        <v>0.148028847036977</v>
      </c>
      <c r="W17" s="21">
        <v>0.20090187961672201</v>
      </c>
      <c r="X17" s="21">
        <v>0.41232428516833403</v>
      </c>
      <c r="Y17" s="21">
        <v>0.15096589391295501</v>
      </c>
      <c r="Z17" s="21"/>
      <c r="AA17" s="21">
        <v>0.35471412177241002</v>
      </c>
      <c r="AB17" s="21">
        <v>0.195702340113695</v>
      </c>
      <c r="AC17" s="21">
        <v>-6.1080034712762403E-2</v>
      </c>
      <c r="AD17" s="21">
        <v>3.3942429716318201E-3</v>
      </c>
      <c r="AE17" s="21">
        <v>0.31226119813879699</v>
      </c>
      <c r="AF17" s="21"/>
      <c r="AG17" s="21">
        <v>0.16207288843001999</v>
      </c>
      <c r="AH17" s="21">
        <v>0.12552619885451199</v>
      </c>
      <c r="AI17" s="21"/>
      <c r="AJ17" s="21">
        <v>0.13201578882913101</v>
      </c>
      <c r="AK17" s="21">
        <v>0.21828752713008601</v>
      </c>
      <c r="AL17" s="21">
        <v>8.6995481934445104E-2</v>
      </c>
      <c r="AM17" s="21">
        <v>0.130298659932369</v>
      </c>
      <c r="AN17" s="21"/>
      <c r="AO17" s="21">
        <v>0.27014028577584998</v>
      </c>
      <c r="AP17" s="21">
        <v>0.18541921922433199</v>
      </c>
      <c r="AQ17" s="21">
        <v>6.0152878022036102E-2</v>
      </c>
      <c r="AR17" s="21"/>
      <c r="AS17" s="21">
        <v>1.42303881290813E-2</v>
      </c>
      <c r="AT17" s="21">
        <v>0.22031249780614501</v>
      </c>
      <c r="AU17" s="21">
        <v>2.8804839418267801E-2</v>
      </c>
      <c r="AV17" s="21">
        <v>0.29869196026408501</v>
      </c>
      <c r="AW17" s="21">
        <v>0.30580414901921499</v>
      </c>
      <c r="AX17" s="21"/>
      <c r="AY17" s="21">
        <v>-3.9099956903146799E-2</v>
      </c>
      <c r="AZ17" s="21">
        <v>0.20812076014769701</v>
      </c>
      <c r="BA17" s="21">
        <v>8.2193952124061092E-3</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0.210746063642644</v>
      </c>
      <c r="D9" s="17">
        <v>0.16724961153826401</v>
      </c>
      <c r="E9" s="17">
        <v>0.25419966752849299</v>
      </c>
      <c r="F9" s="17"/>
      <c r="G9" s="17">
        <v>0.29210656876791502</v>
      </c>
      <c r="H9" s="17">
        <v>0.20515821205950599</v>
      </c>
      <c r="I9" s="17">
        <v>0.19996122466186</v>
      </c>
      <c r="J9" s="17">
        <v>0.175720232895405</v>
      </c>
      <c r="K9" s="17"/>
      <c r="L9" s="17">
        <v>0.19280926866904999</v>
      </c>
      <c r="M9" s="17">
        <v>0.242349288871063</v>
      </c>
      <c r="N9" s="17">
        <v>0.16516893804777599</v>
      </c>
      <c r="O9" s="17">
        <v>0.23820130275462401</v>
      </c>
      <c r="P9" s="17"/>
      <c r="Q9" s="17">
        <v>0.22821745561168799</v>
      </c>
      <c r="R9" s="17">
        <v>0.209327017413033</v>
      </c>
      <c r="S9" s="17">
        <v>0.23895202761141099</v>
      </c>
      <c r="T9" s="17">
        <v>0.19488154509219599</v>
      </c>
      <c r="U9" s="17">
        <v>0.20556408564157</v>
      </c>
      <c r="V9" s="17">
        <v>0.23708216519824099</v>
      </c>
      <c r="W9" s="17">
        <v>0.196278104982403</v>
      </c>
      <c r="X9" s="17">
        <v>0.20536941501731901</v>
      </c>
      <c r="Y9" s="17">
        <v>0.17599387425542201</v>
      </c>
      <c r="Z9" s="17"/>
      <c r="AA9" s="17">
        <v>0.22780428280937401</v>
      </c>
      <c r="AB9" s="17">
        <v>0.189987991842822</v>
      </c>
      <c r="AC9" s="17">
        <v>0.19598136192743401</v>
      </c>
      <c r="AD9" s="17">
        <v>0.21402123092845901</v>
      </c>
      <c r="AE9" s="17">
        <v>0.39588491062421099</v>
      </c>
      <c r="AF9" s="17"/>
      <c r="AG9" s="17">
        <v>0.21413901564801399</v>
      </c>
      <c r="AH9" s="17">
        <v>0.20703714249001001</v>
      </c>
      <c r="AI9" s="17"/>
      <c r="AJ9" s="17">
        <v>0.247710724671412</v>
      </c>
      <c r="AK9" s="17">
        <v>0.18793728273383201</v>
      </c>
      <c r="AL9" s="17">
        <v>0.16162406682685601</v>
      </c>
      <c r="AM9" s="17">
        <v>0.24626251501539201</v>
      </c>
      <c r="AN9" s="17"/>
      <c r="AO9" s="17">
        <v>0.249500719979836</v>
      </c>
      <c r="AP9" s="17">
        <v>0.21515485494804301</v>
      </c>
      <c r="AQ9" s="17">
        <v>0.18401534217044799</v>
      </c>
      <c r="AR9" s="17"/>
      <c r="AS9" s="17">
        <v>0.162976313289383</v>
      </c>
      <c r="AT9" s="17">
        <v>0.275066197115163</v>
      </c>
      <c r="AU9" s="17">
        <v>0.23567636533867201</v>
      </c>
      <c r="AV9" s="17">
        <v>0.15231973910570301</v>
      </c>
      <c r="AW9" s="17">
        <v>0.16986585644037</v>
      </c>
      <c r="AX9" s="17"/>
      <c r="AY9" s="17">
        <v>0.143330859494745</v>
      </c>
      <c r="AZ9" s="17">
        <v>0.25142006257933103</v>
      </c>
      <c r="BA9" s="17">
        <v>0.20919078883362699</v>
      </c>
    </row>
    <row r="10" spans="2:53" x14ac:dyDescent="0.35">
      <c r="B10" s="18" t="s">
        <v>309</v>
      </c>
      <c r="C10" s="17">
        <v>0.40215704702167998</v>
      </c>
      <c r="D10" s="17">
        <v>0.41204992584279898</v>
      </c>
      <c r="E10" s="17">
        <v>0.39227391364445602</v>
      </c>
      <c r="F10" s="17"/>
      <c r="G10" s="17">
        <v>0.35230063025700697</v>
      </c>
      <c r="H10" s="17">
        <v>0.42376107175286898</v>
      </c>
      <c r="I10" s="17">
        <v>0.39572386293895301</v>
      </c>
      <c r="J10" s="17">
        <v>0.38811941061689398</v>
      </c>
      <c r="K10" s="17"/>
      <c r="L10" s="17">
        <v>0.37333041912179499</v>
      </c>
      <c r="M10" s="17">
        <v>0.37374639771033202</v>
      </c>
      <c r="N10" s="17">
        <v>0.486419767177037</v>
      </c>
      <c r="O10" s="17">
        <v>0.39029431488873101</v>
      </c>
      <c r="P10" s="17"/>
      <c r="Q10" s="17">
        <v>0.346416361108491</v>
      </c>
      <c r="R10" s="17">
        <v>0.36044975331382301</v>
      </c>
      <c r="S10" s="17">
        <v>0.41086664861031302</v>
      </c>
      <c r="T10" s="17">
        <v>0.43479153712961899</v>
      </c>
      <c r="U10" s="17">
        <v>0.385309698281457</v>
      </c>
      <c r="V10" s="17">
        <v>0.376615113283639</v>
      </c>
      <c r="W10" s="17">
        <v>0.40474064405125998</v>
      </c>
      <c r="X10" s="17">
        <v>0.516329882395555</v>
      </c>
      <c r="Y10" s="17">
        <v>0.47809695306139099</v>
      </c>
      <c r="Z10" s="17"/>
      <c r="AA10" s="17">
        <v>0.39985650047572802</v>
      </c>
      <c r="AB10" s="17">
        <v>0.46289032367192601</v>
      </c>
      <c r="AC10" s="17">
        <v>0.35826863344494603</v>
      </c>
      <c r="AD10" s="17">
        <v>0.34651908890000699</v>
      </c>
      <c r="AE10" s="17">
        <v>0.24766532990961701</v>
      </c>
      <c r="AF10" s="17"/>
      <c r="AG10" s="17">
        <v>0.39193203828461698</v>
      </c>
      <c r="AH10" s="17">
        <v>0.41333426117936101</v>
      </c>
      <c r="AI10" s="17"/>
      <c r="AJ10" s="17">
        <v>0.35841665258843203</v>
      </c>
      <c r="AK10" s="17">
        <v>0.45451237075774598</v>
      </c>
      <c r="AL10" s="17">
        <v>0.40722751431526</v>
      </c>
      <c r="AM10" s="17">
        <v>0.38126035711318801</v>
      </c>
      <c r="AN10" s="17"/>
      <c r="AO10" s="17">
        <v>0.3748406514432</v>
      </c>
      <c r="AP10" s="17">
        <v>0.47685926397075401</v>
      </c>
      <c r="AQ10" s="17">
        <v>0.38602413279974601</v>
      </c>
      <c r="AR10" s="17"/>
      <c r="AS10" s="17">
        <v>0.37409437197745998</v>
      </c>
      <c r="AT10" s="17">
        <v>0.42287959736500103</v>
      </c>
      <c r="AU10" s="17">
        <v>0.39140072459444097</v>
      </c>
      <c r="AV10" s="17">
        <v>0.41238448450203702</v>
      </c>
      <c r="AW10" s="17">
        <v>0.43051608789816598</v>
      </c>
      <c r="AX10" s="17"/>
      <c r="AY10" s="17">
        <v>0.35510455116865802</v>
      </c>
      <c r="AZ10" s="17">
        <v>0.42731629012915301</v>
      </c>
      <c r="BA10" s="17">
        <v>0.41582899661748102</v>
      </c>
    </row>
    <row r="11" spans="2:53" x14ac:dyDescent="0.35">
      <c r="B11" s="18" t="s">
        <v>310</v>
      </c>
      <c r="C11" s="17">
        <v>0.20535145447627401</v>
      </c>
      <c r="D11" s="17">
        <v>0.21502214165756001</v>
      </c>
      <c r="E11" s="17">
        <v>0.19569029385859599</v>
      </c>
      <c r="F11" s="17"/>
      <c r="G11" s="17">
        <v>0.177527013285325</v>
      </c>
      <c r="H11" s="17">
        <v>0.21844770323142099</v>
      </c>
      <c r="I11" s="17">
        <v>0.18673019233324301</v>
      </c>
      <c r="J11" s="17">
        <v>0.23988884495447699</v>
      </c>
      <c r="K11" s="17"/>
      <c r="L11" s="17">
        <v>0.20117556088657401</v>
      </c>
      <c r="M11" s="17">
        <v>0.218750198704734</v>
      </c>
      <c r="N11" s="17">
        <v>0.21037783228267001</v>
      </c>
      <c r="O11" s="17">
        <v>0.192324918903828</v>
      </c>
      <c r="P11" s="17"/>
      <c r="Q11" s="17">
        <v>0.19869886454751401</v>
      </c>
      <c r="R11" s="17">
        <v>0.25499929384477699</v>
      </c>
      <c r="S11" s="17">
        <v>0.17303771625522901</v>
      </c>
      <c r="T11" s="17">
        <v>0.24703274081465701</v>
      </c>
      <c r="U11" s="17">
        <v>0.192287740059921</v>
      </c>
      <c r="V11" s="17">
        <v>0.184336537845596</v>
      </c>
      <c r="W11" s="17">
        <v>0.22671179662827701</v>
      </c>
      <c r="X11" s="17">
        <v>0.171999992355749</v>
      </c>
      <c r="Y11" s="17">
        <v>0.16680863772690799</v>
      </c>
      <c r="Z11" s="17"/>
      <c r="AA11" s="17">
        <v>0.22750100764779899</v>
      </c>
      <c r="AB11" s="17">
        <v>0.19138976124624399</v>
      </c>
      <c r="AC11" s="17">
        <v>0.18857889515196999</v>
      </c>
      <c r="AD11" s="17">
        <v>0.23754906721361299</v>
      </c>
      <c r="AE11" s="17">
        <v>0.28969653449302701</v>
      </c>
      <c r="AF11" s="17"/>
      <c r="AG11" s="17">
        <v>0.22634912700960999</v>
      </c>
      <c r="AH11" s="17">
        <v>0.18239837064493999</v>
      </c>
      <c r="AI11" s="17"/>
      <c r="AJ11" s="17">
        <v>0.21506816244313301</v>
      </c>
      <c r="AK11" s="17">
        <v>0.179893110146225</v>
      </c>
      <c r="AL11" s="17">
        <v>0.24068850427103899</v>
      </c>
      <c r="AM11" s="17">
        <v>0.191691764230394</v>
      </c>
      <c r="AN11" s="17"/>
      <c r="AO11" s="17">
        <v>0.222331171252523</v>
      </c>
      <c r="AP11" s="17">
        <v>0.168368606955621</v>
      </c>
      <c r="AQ11" s="17">
        <v>0.21308886732833199</v>
      </c>
      <c r="AR11" s="17"/>
      <c r="AS11" s="17">
        <v>0.222444552496741</v>
      </c>
      <c r="AT11" s="17">
        <v>0.15653860091635699</v>
      </c>
      <c r="AU11" s="17">
        <v>0.216228246443708</v>
      </c>
      <c r="AV11" s="17">
        <v>0.350303021628043</v>
      </c>
      <c r="AW11" s="17">
        <v>0.24925247116660801</v>
      </c>
      <c r="AX11" s="17"/>
      <c r="AY11" s="17">
        <v>0.23160692781949399</v>
      </c>
      <c r="AZ11" s="17">
        <v>0.17615043376086201</v>
      </c>
      <c r="BA11" s="17">
        <v>0.227365963278192</v>
      </c>
    </row>
    <row r="12" spans="2:53" x14ac:dyDescent="0.35">
      <c r="B12" s="18" t="s">
        <v>311</v>
      </c>
      <c r="C12" s="17">
        <v>0.101586585290073</v>
      </c>
      <c r="D12" s="17">
        <v>0.114018070199164</v>
      </c>
      <c r="E12" s="17">
        <v>8.9167346597772604E-2</v>
      </c>
      <c r="F12" s="17"/>
      <c r="G12" s="17">
        <v>0.100565459286764</v>
      </c>
      <c r="H12" s="17">
        <v>8.2800248550011502E-2</v>
      </c>
      <c r="I12" s="17">
        <v>0.11510297697169</v>
      </c>
      <c r="J12" s="17">
        <v>0.13930302352568499</v>
      </c>
      <c r="K12" s="17"/>
      <c r="L12" s="17">
        <v>0.13632760950602199</v>
      </c>
      <c r="M12" s="17">
        <v>0.10833376037341801</v>
      </c>
      <c r="N12" s="17">
        <v>5.7871050924056998E-2</v>
      </c>
      <c r="O12" s="17">
        <v>9.5925233633426504E-2</v>
      </c>
      <c r="P12" s="17"/>
      <c r="Q12" s="17">
        <v>0.13027794948433399</v>
      </c>
      <c r="R12" s="17">
        <v>8.7557778336403602E-2</v>
      </c>
      <c r="S12" s="17">
        <v>8.2506293305421405E-2</v>
      </c>
      <c r="T12" s="17">
        <v>5.7283996751524499E-2</v>
      </c>
      <c r="U12" s="17">
        <v>0.14592803401336499</v>
      </c>
      <c r="V12" s="17">
        <v>7.3943392346476094E-2</v>
      </c>
      <c r="W12" s="17">
        <v>0.105418504740438</v>
      </c>
      <c r="X12" s="17">
        <v>8.7768024631924096E-2</v>
      </c>
      <c r="Y12" s="17">
        <v>0.12888127224402099</v>
      </c>
      <c r="Z12" s="17"/>
      <c r="AA12" s="17">
        <v>9.2652131610641994E-2</v>
      </c>
      <c r="AB12" s="17">
        <v>8.0736607719059494E-2</v>
      </c>
      <c r="AC12" s="17">
        <v>0.14265860807514799</v>
      </c>
      <c r="AD12" s="17">
        <v>9.5918426073794499E-2</v>
      </c>
      <c r="AE12" s="17">
        <v>6.6753224973145203E-2</v>
      </c>
      <c r="AF12" s="17"/>
      <c r="AG12" s="17">
        <v>8.3572714354688701E-2</v>
      </c>
      <c r="AH12" s="17">
        <v>0.121278000567185</v>
      </c>
      <c r="AI12" s="17"/>
      <c r="AJ12" s="17">
        <v>0.110231881330825</v>
      </c>
      <c r="AK12" s="17">
        <v>6.3571379282683901E-2</v>
      </c>
      <c r="AL12" s="17">
        <v>0.12659446711115899</v>
      </c>
      <c r="AM12" s="17">
        <v>0.111328295863652</v>
      </c>
      <c r="AN12" s="17"/>
      <c r="AO12" s="17">
        <v>7.6757619203048605E-2</v>
      </c>
      <c r="AP12" s="17">
        <v>8.9165943917957305E-2</v>
      </c>
      <c r="AQ12" s="17">
        <v>0.120744904241138</v>
      </c>
      <c r="AR12" s="17"/>
      <c r="AS12" s="17">
        <v>0.13303222217722399</v>
      </c>
      <c r="AT12" s="17">
        <v>7.6322127579118201E-2</v>
      </c>
      <c r="AU12" s="17">
        <v>0.14148799795464501</v>
      </c>
      <c r="AV12" s="17">
        <v>0</v>
      </c>
      <c r="AW12" s="17">
        <v>9.0984096506386294E-2</v>
      </c>
      <c r="AX12" s="17"/>
      <c r="AY12" s="17">
        <v>0.153028480230775</v>
      </c>
      <c r="AZ12" s="17">
        <v>7.4601875790438796E-2</v>
      </c>
      <c r="BA12" s="17">
        <v>0.112698430088137</v>
      </c>
    </row>
    <row r="13" spans="2:53" x14ac:dyDescent="0.35">
      <c r="B13" s="18" t="s">
        <v>312</v>
      </c>
      <c r="C13" s="17">
        <v>5.0820232022472503E-2</v>
      </c>
      <c r="D13" s="17">
        <v>6.7497148879391997E-2</v>
      </c>
      <c r="E13" s="17">
        <v>3.4159743544037703E-2</v>
      </c>
      <c r="F13" s="17"/>
      <c r="G13" s="17">
        <v>5.5813310182186403E-2</v>
      </c>
      <c r="H13" s="17">
        <v>4.1701773216643E-2</v>
      </c>
      <c r="I13" s="17">
        <v>6.2654997127794501E-2</v>
      </c>
      <c r="J13" s="17">
        <v>4.6533044940352999E-2</v>
      </c>
      <c r="K13" s="17"/>
      <c r="L13" s="17">
        <v>7.3974387463363198E-2</v>
      </c>
      <c r="M13" s="17">
        <v>4.1643724299155901E-2</v>
      </c>
      <c r="N13" s="17">
        <v>4.9009298118672197E-2</v>
      </c>
      <c r="O13" s="17">
        <v>3.3154214941994102E-2</v>
      </c>
      <c r="P13" s="17"/>
      <c r="Q13" s="17">
        <v>6.7057168612697199E-2</v>
      </c>
      <c r="R13" s="17">
        <v>8.15857043827872E-2</v>
      </c>
      <c r="S13" s="17">
        <v>7.3783545855295604E-2</v>
      </c>
      <c r="T13" s="17">
        <v>4.5615073042392103E-2</v>
      </c>
      <c r="U13" s="17">
        <v>2.30614919596604E-2</v>
      </c>
      <c r="V13" s="17">
        <v>7.3276481742954994E-2</v>
      </c>
      <c r="W13" s="17">
        <v>1.9009055673016102E-2</v>
      </c>
      <c r="X13" s="17">
        <v>0</v>
      </c>
      <c r="Y13" s="17">
        <v>2.23338122267016E-2</v>
      </c>
      <c r="Z13" s="17"/>
      <c r="AA13" s="17">
        <v>1.7035293442732101E-2</v>
      </c>
      <c r="AB13" s="17">
        <v>3.71742573160612E-2</v>
      </c>
      <c r="AC13" s="17">
        <v>8.3536673600839606E-2</v>
      </c>
      <c r="AD13" s="17">
        <v>9.8301336433518696E-2</v>
      </c>
      <c r="AE13" s="17">
        <v>0</v>
      </c>
      <c r="AF13" s="17"/>
      <c r="AG13" s="17">
        <v>4.6484014269575998E-2</v>
      </c>
      <c r="AH13" s="17">
        <v>5.5560260682084202E-2</v>
      </c>
      <c r="AI13" s="17"/>
      <c r="AJ13" s="17">
        <v>4.7747883773242003E-2</v>
      </c>
      <c r="AK13" s="17">
        <v>6.0209760387265901E-2</v>
      </c>
      <c r="AL13" s="17">
        <v>3.9532797986732301E-2</v>
      </c>
      <c r="AM13" s="17">
        <v>5.38372438537928E-2</v>
      </c>
      <c r="AN13" s="17"/>
      <c r="AO13" s="17">
        <v>4.4974740677580997E-2</v>
      </c>
      <c r="AP13" s="17">
        <v>2.6658239389426599E-2</v>
      </c>
      <c r="AQ13" s="17">
        <v>6.49926999602497E-2</v>
      </c>
      <c r="AR13" s="17"/>
      <c r="AS13" s="17">
        <v>8.6407242611526103E-2</v>
      </c>
      <c r="AT13" s="17">
        <v>4.0854501708969003E-2</v>
      </c>
      <c r="AU13" s="17">
        <v>0</v>
      </c>
      <c r="AV13" s="17">
        <v>8.4992754764215903E-2</v>
      </c>
      <c r="AW13" s="17">
        <v>3.06181805931048E-2</v>
      </c>
      <c r="AX13" s="17"/>
      <c r="AY13" s="17">
        <v>9.5037042461331794E-2</v>
      </c>
      <c r="AZ13" s="17">
        <v>4.2297609910881898E-2</v>
      </c>
      <c r="BA13" s="17">
        <v>3.4915821182562902E-2</v>
      </c>
    </row>
    <row r="14" spans="2:53" x14ac:dyDescent="0.35">
      <c r="B14" s="18" t="s">
        <v>313</v>
      </c>
      <c r="C14" s="17">
        <v>2.9338617546855999E-2</v>
      </c>
      <c r="D14" s="17">
        <v>2.4163101882820798E-2</v>
      </c>
      <c r="E14" s="17">
        <v>3.4509034826644802E-2</v>
      </c>
      <c r="F14" s="17"/>
      <c r="G14" s="17">
        <v>2.1687018220802601E-2</v>
      </c>
      <c r="H14" s="17">
        <v>2.8130991189549402E-2</v>
      </c>
      <c r="I14" s="17">
        <v>3.9826745966459201E-2</v>
      </c>
      <c r="J14" s="17">
        <v>1.04354430671853E-2</v>
      </c>
      <c r="K14" s="17"/>
      <c r="L14" s="17">
        <v>2.23827543531952E-2</v>
      </c>
      <c r="M14" s="17">
        <v>1.5176630041298199E-2</v>
      </c>
      <c r="N14" s="17">
        <v>3.1153113449787599E-2</v>
      </c>
      <c r="O14" s="17">
        <v>5.0100014877397403E-2</v>
      </c>
      <c r="P14" s="17"/>
      <c r="Q14" s="17">
        <v>2.9332200635275099E-2</v>
      </c>
      <c r="R14" s="17">
        <v>6.0804527091756896E-3</v>
      </c>
      <c r="S14" s="17">
        <v>2.0853768362330001E-2</v>
      </c>
      <c r="T14" s="17">
        <v>2.03951071696113E-2</v>
      </c>
      <c r="U14" s="17">
        <v>4.7848950044026901E-2</v>
      </c>
      <c r="V14" s="17">
        <v>5.4746309583092699E-2</v>
      </c>
      <c r="W14" s="17">
        <v>4.7841893924605798E-2</v>
      </c>
      <c r="X14" s="17">
        <v>1.8532685599452699E-2</v>
      </c>
      <c r="Y14" s="17">
        <v>2.7885450485556601E-2</v>
      </c>
      <c r="Z14" s="17"/>
      <c r="AA14" s="17">
        <v>3.5150784013725803E-2</v>
      </c>
      <c r="AB14" s="17">
        <v>3.7821058203886898E-2</v>
      </c>
      <c r="AC14" s="17">
        <v>3.0975827799662799E-2</v>
      </c>
      <c r="AD14" s="17">
        <v>7.6908504506085704E-3</v>
      </c>
      <c r="AE14" s="17">
        <v>0</v>
      </c>
      <c r="AF14" s="17"/>
      <c r="AG14" s="17">
        <v>3.7523090433494402E-2</v>
      </c>
      <c r="AH14" s="17">
        <v>2.0391964436419701E-2</v>
      </c>
      <c r="AI14" s="17"/>
      <c r="AJ14" s="17">
        <v>2.08246951929572E-2</v>
      </c>
      <c r="AK14" s="17">
        <v>5.3876096692247598E-2</v>
      </c>
      <c r="AL14" s="17">
        <v>2.43326494889546E-2</v>
      </c>
      <c r="AM14" s="17">
        <v>1.5619823923580399E-2</v>
      </c>
      <c r="AN14" s="17"/>
      <c r="AO14" s="17">
        <v>3.1595097443811199E-2</v>
      </c>
      <c r="AP14" s="17">
        <v>2.3793090818197901E-2</v>
      </c>
      <c r="AQ14" s="17">
        <v>3.1134053500086099E-2</v>
      </c>
      <c r="AR14" s="17"/>
      <c r="AS14" s="17">
        <v>2.1045297447667598E-2</v>
      </c>
      <c r="AT14" s="17">
        <v>2.8338975315391601E-2</v>
      </c>
      <c r="AU14" s="17">
        <v>1.5206665668534999E-2</v>
      </c>
      <c r="AV14" s="17">
        <v>0</v>
      </c>
      <c r="AW14" s="17">
        <v>2.8763307395365499E-2</v>
      </c>
      <c r="AX14" s="17"/>
      <c r="AY14" s="17">
        <v>2.1892138824995799E-2</v>
      </c>
      <c r="AZ14" s="17">
        <v>2.8213727829333301E-2</v>
      </c>
      <c r="BA14" s="17">
        <v>0</v>
      </c>
    </row>
    <row r="15" spans="2:53" x14ac:dyDescent="0.35">
      <c r="B15" s="18" t="s">
        <v>314</v>
      </c>
      <c r="C15" s="20">
        <v>0.61290311066432401</v>
      </c>
      <c r="D15" s="20">
        <v>0.57929953738106299</v>
      </c>
      <c r="E15" s="20">
        <v>0.64647358117294895</v>
      </c>
      <c r="F15" s="20"/>
      <c r="G15" s="20">
        <v>0.64440719902492205</v>
      </c>
      <c r="H15" s="20">
        <v>0.62891928381237605</v>
      </c>
      <c r="I15" s="20">
        <v>0.59568508760081296</v>
      </c>
      <c r="J15" s="20">
        <v>0.56383964351229898</v>
      </c>
      <c r="K15" s="20"/>
      <c r="L15" s="20">
        <v>0.566139687790846</v>
      </c>
      <c r="M15" s="20">
        <v>0.61609568658139402</v>
      </c>
      <c r="N15" s="20">
        <v>0.65158870522481305</v>
      </c>
      <c r="O15" s="20">
        <v>0.62849561764335404</v>
      </c>
      <c r="P15" s="20"/>
      <c r="Q15" s="20">
        <v>0.57463381672017899</v>
      </c>
      <c r="R15" s="20">
        <v>0.56977677072685595</v>
      </c>
      <c r="S15" s="20">
        <v>0.64981867622172396</v>
      </c>
      <c r="T15" s="20">
        <v>0.62967308222181495</v>
      </c>
      <c r="U15" s="20">
        <v>0.59087378392302703</v>
      </c>
      <c r="V15" s="20">
        <v>0.61369727848188005</v>
      </c>
      <c r="W15" s="20">
        <v>0.60101874903366304</v>
      </c>
      <c r="X15" s="20">
        <v>0.72169929741287397</v>
      </c>
      <c r="Y15" s="20">
        <v>0.65409082731681301</v>
      </c>
      <c r="Z15" s="20"/>
      <c r="AA15" s="20">
        <v>0.627660783285102</v>
      </c>
      <c r="AB15" s="20">
        <v>0.65287831551474795</v>
      </c>
      <c r="AC15" s="20">
        <v>0.55424999537237996</v>
      </c>
      <c r="AD15" s="20">
        <v>0.56054031982846597</v>
      </c>
      <c r="AE15" s="20">
        <v>0.64355024053382803</v>
      </c>
      <c r="AF15" s="20"/>
      <c r="AG15" s="20">
        <v>0.60607105393263105</v>
      </c>
      <c r="AH15" s="20">
        <v>0.62037140366937105</v>
      </c>
      <c r="AI15" s="20"/>
      <c r="AJ15" s="20">
        <v>0.606127377259843</v>
      </c>
      <c r="AK15" s="20">
        <v>0.64244965349157801</v>
      </c>
      <c r="AL15" s="20">
        <v>0.56885158114211598</v>
      </c>
      <c r="AM15" s="20">
        <v>0.62752287212858104</v>
      </c>
      <c r="AN15" s="20"/>
      <c r="AO15" s="20">
        <v>0.62434137142303603</v>
      </c>
      <c r="AP15" s="20">
        <v>0.69201411891879705</v>
      </c>
      <c r="AQ15" s="20">
        <v>0.57003947497019403</v>
      </c>
      <c r="AR15" s="20"/>
      <c r="AS15" s="20">
        <v>0.53707068526684199</v>
      </c>
      <c r="AT15" s="20">
        <v>0.69794579448016403</v>
      </c>
      <c r="AU15" s="20">
        <v>0.62707708993311195</v>
      </c>
      <c r="AV15" s="20">
        <v>0.56470422360774097</v>
      </c>
      <c r="AW15" s="20">
        <v>0.60038194433853498</v>
      </c>
      <c r="AX15" s="20"/>
      <c r="AY15" s="20">
        <v>0.49843541066340302</v>
      </c>
      <c r="AZ15" s="20">
        <v>0.67873635270848398</v>
      </c>
      <c r="BA15" s="20">
        <v>0.62501978545110803</v>
      </c>
    </row>
    <row r="16" spans="2:53" x14ac:dyDescent="0.35">
      <c r="B16" s="18" t="s">
        <v>315</v>
      </c>
      <c r="C16" s="20">
        <v>0.15240681731254599</v>
      </c>
      <c r="D16" s="20">
        <v>0.181515219078556</v>
      </c>
      <c r="E16" s="20">
        <v>0.12332709014180999</v>
      </c>
      <c r="F16" s="20"/>
      <c r="G16" s="20">
        <v>0.15637876946895099</v>
      </c>
      <c r="H16" s="20">
        <v>0.12450202176665399</v>
      </c>
      <c r="I16" s="20">
        <v>0.17775797409948399</v>
      </c>
      <c r="J16" s="20">
        <v>0.18583606846603801</v>
      </c>
      <c r="K16" s="20"/>
      <c r="L16" s="20">
        <v>0.21030199696938501</v>
      </c>
      <c r="M16" s="20">
        <v>0.14997748467257299</v>
      </c>
      <c r="N16" s="20">
        <v>0.106880349042729</v>
      </c>
      <c r="O16" s="20">
        <v>0.129079448575421</v>
      </c>
      <c r="P16" s="20"/>
      <c r="Q16" s="20">
        <v>0.197335118097032</v>
      </c>
      <c r="R16" s="20">
        <v>0.169143482719191</v>
      </c>
      <c r="S16" s="20">
        <v>0.15628983916071701</v>
      </c>
      <c r="T16" s="20">
        <v>0.102899069793917</v>
      </c>
      <c r="U16" s="20">
        <v>0.168989525973025</v>
      </c>
      <c r="V16" s="20">
        <v>0.14721987408943099</v>
      </c>
      <c r="W16" s="20">
        <v>0.124427560413454</v>
      </c>
      <c r="X16" s="20">
        <v>8.7768024631924096E-2</v>
      </c>
      <c r="Y16" s="20">
        <v>0.15121508447072199</v>
      </c>
      <c r="Z16" s="20"/>
      <c r="AA16" s="20">
        <v>0.109687425053374</v>
      </c>
      <c r="AB16" s="20">
        <v>0.11791086503512101</v>
      </c>
      <c r="AC16" s="20">
        <v>0.22619528167598801</v>
      </c>
      <c r="AD16" s="20">
        <v>0.19421976250731299</v>
      </c>
      <c r="AE16" s="20">
        <v>6.6753224973145203E-2</v>
      </c>
      <c r="AF16" s="20"/>
      <c r="AG16" s="20">
        <v>0.13005672862426501</v>
      </c>
      <c r="AH16" s="20">
        <v>0.17683826124926999</v>
      </c>
      <c r="AI16" s="20"/>
      <c r="AJ16" s="20">
        <v>0.157979765104067</v>
      </c>
      <c r="AK16" s="20">
        <v>0.12378113966995</v>
      </c>
      <c r="AL16" s="20">
        <v>0.166127265097891</v>
      </c>
      <c r="AM16" s="20">
        <v>0.16516553971744499</v>
      </c>
      <c r="AN16" s="20"/>
      <c r="AO16" s="20">
        <v>0.12173235988063</v>
      </c>
      <c r="AP16" s="20">
        <v>0.115824183307384</v>
      </c>
      <c r="AQ16" s="20">
        <v>0.18573760420138699</v>
      </c>
      <c r="AR16" s="20"/>
      <c r="AS16" s="20">
        <v>0.21943946478875001</v>
      </c>
      <c r="AT16" s="20">
        <v>0.117176629288087</v>
      </c>
      <c r="AU16" s="20">
        <v>0.14148799795464501</v>
      </c>
      <c r="AV16" s="20">
        <v>8.4992754764215903E-2</v>
      </c>
      <c r="AW16" s="20">
        <v>0.12160227709949099</v>
      </c>
      <c r="AX16" s="20"/>
      <c r="AY16" s="20">
        <v>0.24806552269210699</v>
      </c>
      <c r="AZ16" s="20">
        <v>0.116899485701321</v>
      </c>
      <c r="BA16" s="20">
        <v>0.14761425127069999</v>
      </c>
    </row>
    <row r="17" spans="2:53" x14ac:dyDescent="0.35">
      <c r="B17" s="18" t="s">
        <v>95</v>
      </c>
      <c r="C17" s="21">
        <v>0.460496293351778</v>
      </c>
      <c r="D17" s="21">
        <v>0.39778431830250699</v>
      </c>
      <c r="E17" s="21">
        <v>0.52314649103113897</v>
      </c>
      <c r="F17" s="21"/>
      <c r="G17" s="21">
        <v>0.48802842955597098</v>
      </c>
      <c r="H17" s="21">
        <v>0.50441726204572102</v>
      </c>
      <c r="I17" s="21">
        <v>0.417927113501329</v>
      </c>
      <c r="J17" s="21">
        <v>0.37800357504626098</v>
      </c>
      <c r="K17" s="21"/>
      <c r="L17" s="21">
        <v>0.35583769082146099</v>
      </c>
      <c r="M17" s="21">
        <v>0.46611820190882097</v>
      </c>
      <c r="N17" s="21">
        <v>0.54470835618208402</v>
      </c>
      <c r="O17" s="21">
        <v>0.49941616906793401</v>
      </c>
      <c r="P17" s="21"/>
      <c r="Q17" s="21">
        <v>0.37729869862314802</v>
      </c>
      <c r="R17" s="21">
        <v>0.40063328800766501</v>
      </c>
      <c r="S17" s="21">
        <v>0.49352883706100698</v>
      </c>
      <c r="T17" s="21">
        <v>0.52677401242789801</v>
      </c>
      <c r="U17" s="21">
        <v>0.42188425795000201</v>
      </c>
      <c r="V17" s="21">
        <v>0.466477404392449</v>
      </c>
      <c r="W17" s="21">
        <v>0.47659118862020899</v>
      </c>
      <c r="X17" s="21">
        <v>0.63393127278094996</v>
      </c>
      <c r="Y17" s="21">
        <v>0.50287574284609105</v>
      </c>
      <c r="Z17" s="21"/>
      <c r="AA17" s="21">
        <v>0.51797335823172697</v>
      </c>
      <c r="AB17" s="21">
        <v>0.53496745047962702</v>
      </c>
      <c r="AC17" s="21">
        <v>0.328054713696392</v>
      </c>
      <c r="AD17" s="21">
        <v>0.36632055732115198</v>
      </c>
      <c r="AE17" s="21">
        <v>0.57679701556068297</v>
      </c>
      <c r="AF17" s="21"/>
      <c r="AG17" s="21">
        <v>0.47601432530836602</v>
      </c>
      <c r="AH17" s="21">
        <v>0.443533142420102</v>
      </c>
      <c r="AI17" s="21"/>
      <c r="AJ17" s="21">
        <v>0.44814761215577598</v>
      </c>
      <c r="AK17" s="21">
        <v>0.51866851382162804</v>
      </c>
      <c r="AL17" s="21">
        <v>0.40272431604422398</v>
      </c>
      <c r="AM17" s="21">
        <v>0.46235733241113602</v>
      </c>
      <c r="AN17" s="21"/>
      <c r="AO17" s="21">
        <v>0.502609011542406</v>
      </c>
      <c r="AP17" s="21">
        <v>0.57618993561141296</v>
      </c>
      <c r="AQ17" s="21">
        <v>0.38430187076880701</v>
      </c>
      <c r="AR17" s="21"/>
      <c r="AS17" s="21">
        <v>0.317631220478093</v>
      </c>
      <c r="AT17" s="21">
        <v>0.580769165192077</v>
      </c>
      <c r="AU17" s="21">
        <v>0.485589091978467</v>
      </c>
      <c r="AV17" s="21">
        <v>0.479711468843525</v>
      </c>
      <c r="AW17" s="21">
        <v>0.47877966723904403</v>
      </c>
      <c r="AX17" s="21"/>
      <c r="AY17" s="21">
        <v>0.250369887971296</v>
      </c>
      <c r="AZ17" s="21">
        <v>0.56183686700716395</v>
      </c>
      <c r="BA17" s="21">
        <v>0.47740553418040799</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0.17319365885693799</v>
      </c>
      <c r="D9" s="17">
        <v>0.15082617097052201</v>
      </c>
      <c r="E9" s="17">
        <v>0.195539112601198</v>
      </c>
      <c r="F9" s="17"/>
      <c r="G9" s="17">
        <v>0.27628151664067302</v>
      </c>
      <c r="H9" s="17">
        <v>0.17496593496038099</v>
      </c>
      <c r="I9" s="17">
        <v>0.14281769683287299</v>
      </c>
      <c r="J9" s="17">
        <v>0.14372939410246899</v>
      </c>
      <c r="K9" s="17"/>
      <c r="L9" s="17">
        <v>0.15806827163102999</v>
      </c>
      <c r="M9" s="17">
        <v>0.16467306430018</v>
      </c>
      <c r="N9" s="17">
        <v>0.19274253123524099</v>
      </c>
      <c r="O9" s="17">
        <v>0.18188026234246901</v>
      </c>
      <c r="P9" s="17"/>
      <c r="Q9" s="17">
        <v>0.16746898471378299</v>
      </c>
      <c r="R9" s="17">
        <v>0.157685411084486</v>
      </c>
      <c r="S9" s="17">
        <v>0.237497660332295</v>
      </c>
      <c r="T9" s="17">
        <v>0.206087894339373</v>
      </c>
      <c r="U9" s="17">
        <v>0.17719007289250299</v>
      </c>
      <c r="V9" s="17">
        <v>0.16037102481329801</v>
      </c>
      <c r="W9" s="17">
        <v>0.156013843913895</v>
      </c>
      <c r="X9" s="17">
        <v>0.20899998157101701</v>
      </c>
      <c r="Y9" s="17">
        <v>0.13142796355333</v>
      </c>
      <c r="Z9" s="17"/>
      <c r="AA9" s="17">
        <v>0.18392551340117</v>
      </c>
      <c r="AB9" s="17">
        <v>0.19015241225630999</v>
      </c>
      <c r="AC9" s="17">
        <v>0.12901392453924701</v>
      </c>
      <c r="AD9" s="17">
        <v>0.15947429723644299</v>
      </c>
      <c r="AE9" s="17">
        <v>0.35951987228437798</v>
      </c>
      <c r="AF9" s="17"/>
      <c r="AG9" s="17">
        <v>0.18366149727126199</v>
      </c>
      <c r="AH9" s="17">
        <v>0.161751001473108</v>
      </c>
      <c r="AI9" s="17"/>
      <c r="AJ9" s="17">
        <v>0.17431818774867999</v>
      </c>
      <c r="AK9" s="17">
        <v>0.16473757231370401</v>
      </c>
      <c r="AL9" s="17">
        <v>0.13458980759135999</v>
      </c>
      <c r="AM9" s="17">
        <v>0.21579369032729301</v>
      </c>
      <c r="AN9" s="17"/>
      <c r="AO9" s="17">
        <v>0.21337424550964801</v>
      </c>
      <c r="AP9" s="17">
        <v>0.122458598270688</v>
      </c>
      <c r="AQ9" s="17">
        <v>0.17688365411371901</v>
      </c>
      <c r="AR9" s="17"/>
      <c r="AS9" s="17">
        <v>0.14312823220242399</v>
      </c>
      <c r="AT9" s="17">
        <v>0.19826907853687001</v>
      </c>
      <c r="AU9" s="17">
        <v>0.16938172952990599</v>
      </c>
      <c r="AV9" s="17">
        <v>0.274603667770631</v>
      </c>
      <c r="AW9" s="17">
        <v>0.21776579224265399</v>
      </c>
      <c r="AX9" s="17"/>
      <c r="AY9" s="17">
        <v>0.14920565880960501</v>
      </c>
      <c r="AZ9" s="17">
        <v>0.18929427160656101</v>
      </c>
      <c r="BA9" s="17">
        <v>0.157701401807195</v>
      </c>
    </row>
    <row r="10" spans="2:53" x14ac:dyDescent="0.35">
      <c r="B10" s="18" t="s">
        <v>309</v>
      </c>
      <c r="C10" s="17">
        <v>0.31785444320244399</v>
      </c>
      <c r="D10" s="17">
        <v>0.29010907128619901</v>
      </c>
      <c r="E10" s="17">
        <v>0.34557248323984402</v>
      </c>
      <c r="F10" s="17"/>
      <c r="G10" s="17">
        <v>0.33554825476672701</v>
      </c>
      <c r="H10" s="17">
        <v>0.32344693665330498</v>
      </c>
      <c r="I10" s="17">
        <v>0.32445449073857802</v>
      </c>
      <c r="J10" s="17">
        <v>0.253960373574806</v>
      </c>
      <c r="K10" s="17"/>
      <c r="L10" s="17">
        <v>0.28647505612792601</v>
      </c>
      <c r="M10" s="17">
        <v>0.308542167788315</v>
      </c>
      <c r="N10" s="17">
        <v>0.35112542058185903</v>
      </c>
      <c r="O10" s="17">
        <v>0.33342190535254002</v>
      </c>
      <c r="P10" s="17"/>
      <c r="Q10" s="17">
        <v>0.26420735234015003</v>
      </c>
      <c r="R10" s="17">
        <v>0.29437767767912998</v>
      </c>
      <c r="S10" s="17">
        <v>0.27436309510081303</v>
      </c>
      <c r="T10" s="17">
        <v>0.32700851689507399</v>
      </c>
      <c r="U10" s="17">
        <v>0.26730378118193598</v>
      </c>
      <c r="V10" s="17">
        <v>0.35125979224272003</v>
      </c>
      <c r="W10" s="17">
        <v>0.34740647760020399</v>
      </c>
      <c r="X10" s="17">
        <v>0.48269660108823798</v>
      </c>
      <c r="Y10" s="17">
        <v>0.36024331626377798</v>
      </c>
      <c r="Z10" s="17"/>
      <c r="AA10" s="17">
        <v>0.34715302378810398</v>
      </c>
      <c r="AB10" s="17">
        <v>0.31992412892357802</v>
      </c>
      <c r="AC10" s="17">
        <v>0.29293425714850102</v>
      </c>
      <c r="AD10" s="17">
        <v>0.276160020272534</v>
      </c>
      <c r="AE10" s="17">
        <v>0.354459993945555</v>
      </c>
      <c r="AF10" s="17"/>
      <c r="AG10" s="17">
        <v>0.32111483113233302</v>
      </c>
      <c r="AH10" s="17">
        <v>0.31429043117403399</v>
      </c>
      <c r="AI10" s="17"/>
      <c r="AJ10" s="17">
        <v>0.33271090330377201</v>
      </c>
      <c r="AK10" s="17">
        <v>0.37008166849736501</v>
      </c>
      <c r="AL10" s="17">
        <v>0.29440662432845399</v>
      </c>
      <c r="AM10" s="17">
        <v>0.27109146693296499</v>
      </c>
      <c r="AN10" s="17"/>
      <c r="AO10" s="17">
        <v>0.32212827517311299</v>
      </c>
      <c r="AP10" s="17">
        <v>0.43755276051299802</v>
      </c>
      <c r="AQ10" s="17">
        <v>0.26301463399071401</v>
      </c>
      <c r="AR10" s="17"/>
      <c r="AS10" s="17">
        <v>0.257297636618738</v>
      </c>
      <c r="AT10" s="17">
        <v>0.36181790750110099</v>
      </c>
      <c r="AU10" s="17">
        <v>0.30029241162843201</v>
      </c>
      <c r="AV10" s="17">
        <v>0.49492312664409299</v>
      </c>
      <c r="AW10" s="17">
        <v>0.32328588733568397</v>
      </c>
      <c r="AX10" s="17"/>
      <c r="AY10" s="17">
        <v>0.25528964441360402</v>
      </c>
      <c r="AZ10" s="17">
        <v>0.344464711827214</v>
      </c>
      <c r="BA10" s="17">
        <v>0.30743441028278001</v>
      </c>
    </row>
    <row r="11" spans="2:53" x14ac:dyDescent="0.35">
      <c r="B11" s="18" t="s">
        <v>310</v>
      </c>
      <c r="C11" s="17">
        <v>0.19488547672329001</v>
      </c>
      <c r="D11" s="17">
        <v>0.23890621455918501</v>
      </c>
      <c r="E11" s="17">
        <v>0.15090810357815601</v>
      </c>
      <c r="F11" s="17"/>
      <c r="G11" s="17">
        <v>0.15618065563236799</v>
      </c>
      <c r="H11" s="17">
        <v>0.196183177623622</v>
      </c>
      <c r="I11" s="17">
        <v>0.19725054623490301</v>
      </c>
      <c r="J11" s="17">
        <v>0.225833979843059</v>
      </c>
      <c r="K11" s="17"/>
      <c r="L11" s="17">
        <v>0.224626683713429</v>
      </c>
      <c r="M11" s="17">
        <v>0.201270591629366</v>
      </c>
      <c r="N11" s="17">
        <v>0.15928832864548201</v>
      </c>
      <c r="O11" s="17">
        <v>0.18822948588698701</v>
      </c>
      <c r="P11" s="17"/>
      <c r="Q11" s="17">
        <v>0.16888146428235001</v>
      </c>
      <c r="R11" s="17">
        <v>0.184912872604167</v>
      </c>
      <c r="S11" s="17">
        <v>0.20333653591892101</v>
      </c>
      <c r="T11" s="17">
        <v>0.19360089843043499</v>
      </c>
      <c r="U11" s="17">
        <v>0.26613242020710698</v>
      </c>
      <c r="V11" s="17">
        <v>0.15428875277602999</v>
      </c>
      <c r="W11" s="17">
        <v>0.26684151711975701</v>
      </c>
      <c r="X11" s="17">
        <v>0.11790798977625799</v>
      </c>
      <c r="Y11" s="17">
        <v>0.20073557824362701</v>
      </c>
      <c r="Z11" s="17"/>
      <c r="AA11" s="17">
        <v>0.18263002365341799</v>
      </c>
      <c r="AB11" s="17">
        <v>0.19607558801906699</v>
      </c>
      <c r="AC11" s="17">
        <v>0.20858894308824599</v>
      </c>
      <c r="AD11" s="17">
        <v>0.22484804844168099</v>
      </c>
      <c r="AE11" s="17">
        <v>0.15629480812937299</v>
      </c>
      <c r="AF11" s="17"/>
      <c r="AG11" s="17">
        <v>0.19105073873853901</v>
      </c>
      <c r="AH11" s="17">
        <v>0.199077325238666</v>
      </c>
      <c r="AI11" s="17"/>
      <c r="AJ11" s="17">
        <v>0.23411126392165199</v>
      </c>
      <c r="AK11" s="17">
        <v>0.16237060447193999</v>
      </c>
      <c r="AL11" s="17">
        <v>0.22637342655790699</v>
      </c>
      <c r="AM11" s="17">
        <v>0.16607423737558499</v>
      </c>
      <c r="AN11" s="17"/>
      <c r="AO11" s="17">
        <v>0.18777066337901999</v>
      </c>
      <c r="AP11" s="17">
        <v>0.14787746842708499</v>
      </c>
      <c r="AQ11" s="17">
        <v>0.22028351939055299</v>
      </c>
      <c r="AR11" s="17"/>
      <c r="AS11" s="17">
        <v>0.25543981938612897</v>
      </c>
      <c r="AT11" s="17">
        <v>0.13789794962392299</v>
      </c>
      <c r="AU11" s="17">
        <v>0.275838811664119</v>
      </c>
      <c r="AV11" s="17">
        <v>7.3810101927957505E-2</v>
      </c>
      <c r="AW11" s="17">
        <v>0.18722922545750001</v>
      </c>
      <c r="AX11" s="17"/>
      <c r="AY11" s="17">
        <v>0.23176927615616999</v>
      </c>
      <c r="AZ11" s="17">
        <v>0.16220013124590901</v>
      </c>
      <c r="BA11" s="17">
        <v>0.25462904161149702</v>
      </c>
    </row>
    <row r="12" spans="2:53" x14ac:dyDescent="0.35">
      <c r="B12" s="18" t="s">
        <v>311</v>
      </c>
      <c r="C12" s="17">
        <v>0.17215877740298299</v>
      </c>
      <c r="D12" s="17">
        <v>0.16952805289514999</v>
      </c>
      <c r="E12" s="17">
        <v>0.174786910392356</v>
      </c>
      <c r="F12" s="17"/>
      <c r="G12" s="17">
        <v>0.14279656392255699</v>
      </c>
      <c r="H12" s="17">
        <v>0.17245781631530399</v>
      </c>
      <c r="I12" s="17">
        <v>0.18546516130638699</v>
      </c>
      <c r="J12" s="17">
        <v>0.162722216850677</v>
      </c>
      <c r="K12" s="17"/>
      <c r="L12" s="17">
        <v>0.15789651201614199</v>
      </c>
      <c r="M12" s="17">
        <v>0.17960843877279201</v>
      </c>
      <c r="N12" s="17">
        <v>0.151446330561473</v>
      </c>
      <c r="O12" s="17">
        <v>0.198729964526311</v>
      </c>
      <c r="P12" s="17"/>
      <c r="Q12" s="17">
        <v>0.21030091199067</v>
      </c>
      <c r="R12" s="17">
        <v>0.21117865795811899</v>
      </c>
      <c r="S12" s="17">
        <v>0.14865624627344601</v>
      </c>
      <c r="T12" s="17">
        <v>0.15348996359745701</v>
      </c>
      <c r="U12" s="17">
        <v>0.183773690190598</v>
      </c>
      <c r="V12" s="17">
        <v>0.14503829599710499</v>
      </c>
      <c r="W12" s="17">
        <v>0.113751172484684</v>
      </c>
      <c r="X12" s="17">
        <v>8.5965436523998406E-2</v>
      </c>
      <c r="Y12" s="17">
        <v>0.19959510364490701</v>
      </c>
      <c r="Z12" s="17"/>
      <c r="AA12" s="17">
        <v>0.200263889126437</v>
      </c>
      <c r="AB12" s="17">
        <v>0.152774842031109</v>
      </c>
      <c r="AC12" s="17">
        <v>0.16412201267874801</v>
      </c>
      <c r="AD12" s="17">
        <v>0.17165135335828599</v>
      </c>
      <c r="AE12" s="17">
        <v>6.6753224973145203E-2</v>
      </c>
      <c r="AF12" s="17"/>
      <c r="AG12" s="17">
        <v>0.16384096142999499</v>
      </c>
      <c r="AH12" s="17">
        <v>0.18125119119401301</v>
      </c>
      <c r="AI12" s="17"/>
      <c r="AJ12" s="17">
        <v>0.12810597180066399</v>
      </c>
      <c r="AK12" s="17">
        <v>0.14233279813213401</v>
      </c>
      <c r="AL12" s="17">
        <v>0.23076750895331199</v>
      </c>
      <c r="AM12" s="17">
        <v>0.18954316786991399</v>
      </c>
      <c r="AN12" s="17"/>
      <c r="AO12" s="17">
        <v>0.16898938835768701</v>
      </c>
      <c r="AP12" s="17">
        <v>0.178522745863466</v>
      </c>
      <c r="AQ12" s="17">
        <v>0.16839850327697301</v>
      </c>
      <c r="AR12" s="17"/>
      <c r="AS12" s="17">
        <v>0.16945584938081201</v>
      </c>
      <c r="AT12" s="17">
        <v>0.18834663879560101</v>
      </c>
      <c r="AU12" s="17">
        <v>0.14531855436744401</v>
      </c>
      <c r="AV12" s="17">
        <v>0</v>
      </c>
      <c r="AW12" s="17">
        <v>0.16182061439105999</v>
      </c>
      <c r="AX12" s="17"/>
      <c r="AY12" s="17">
        <v>0.19014611484149699</v>
      </c>
      <c r="AZ12" s="17">
        <v>0.176286643098752</v>
      </c>
      <c r="BA12" s="17">
        <v>0.18763234214605101</v>
      </c>
    </row>
    <row r="13" spans="2:53" x14ac:dyDescent="0.35">
      <c r="B13" s="18" t="s">
        <v>312</v>
      </c>
      <c r="C13" s="17">
        <v>0.111035567695676</v>
      </c>
      <c r="D13" s="17">
        <v>0.12725789882358099</v>
      </c>
      <c r="E13" s="17">
        <v>9.4829217135279406E-2</v>
      </c>
      <c r="F13" s="17"/>
      <c r="G13" s="17">
        <v>7.4448699712025806E-2</v>
      </c>
      <c r="H13" s="17">
        <v>9.48653646497577E-2</v>
      </c>
      <c r="I13" s="17">
        <v>0.11640306478145999</v>
      </c>
      <c r="J13" s="17">
        <v>0.20331859256180401</v>
      </c>
      <c r="K13" s="17"/>
      <c r="L13" s="17">
        <v>0.14129194239273599</v>
      </c>
      <c r="M13" s="17">
        <v>0.12573060899240501</v>
      </c>
      <c r="N13" s="17">
        <v>0.111745356399227</v>
      </c>
      <c r="O13" s="17">
        <v>5.8895368285909903E-2</v>
      </c>
      <c r="P13" s="17"/>
      <c r="Q13" s="17">
        <v>0.15117558252902599</v>
      </c>
      <c r="R13" s="17">
        <v>0.134375094671527</v>
      </c>
      <c r="S13" s="17">
        <v>0.115369196381885</v>
      </c>
      <c r="T13" s="17">
        <v>8.8952305413284097E-2</v>
      </c>
      <c r="U13" s="17">
        <v>7.1212775859837402E-2</v>
      </c>
      <c r="V13" s="17">
        <v>0.15770675720187999</v>
      </c>
      <c r="W13" s="17">
        <v>6.9291432431939803E-2</v>
      </c>
      <c r="X13" s="17">
        <v>6.9359143880555099E-2</v>
      </c>
      <c r="Y13" s="17">
        <v>7.8965087270708806E-2</v>
      </c>
      <c r="Z13" s="17"/>
      <c r="AA13" s="17">
        <v>6.6541160033794705E-2</v>
      </c>
      <c r="AB13" s="17">
        <v>9.8670078109322296E-2</v>
      </c>
      <c r="AC13" s="17">
        <v>0.16928430153216101</v>
      </c>
      <c r="AD13" s="17">
        <v>0.160175430240448</v>
      </c>
      <c r="AE13" s="17">
        <v>6.2972100667549005E-2</v>
      </c>
      <c r="AF13" s="17"/>
      <c r="AG13" s="17">
        <v>0.10782589530169601</v>
      </c>
      <c r="AH13" s="17">
        <v>0.114544141296545</v>
      </c>
      <c r="AI13" s="17"/>
      <c r="AJ13" s="17">
        <v>0.10567611991190599</v>
      </c>
      <c r="AK13" s="17">
        <v>0.105599894488126</v>
      </c>
      <c r="AL13" s="17">
        <v>9.5466440348072196E-2</v>
      </c>
      <c r="AM13" s="17">
        <v>0.135464029985365</v>
      </c>
      <c r="AN13" s="17"/>
      <c r="AO13" s="17">
        <v>7.0505133749515503E-2</v>
      </c>
      <c r="AP13" s="17">
        <v>9.2512554696774899E-2</v>
      </c>
      <c r="AQ13" s="17">
        <v>0.13887921387258401</v>
      </c>
      <c r="AR13" s="17"/>
      <c r="AS13" s="17">
        <v>0.159514347382435</v>
      </c>
      <c r="AT13" s="17">
        <v>7.6753686692567505E-2</v>
      </c>
      <c r="AU13" s="17">
        <v>6.4673958257684599E-2</v>
      </c>
      <c r="AV13" s="17">
        <v>0.156663103657318</v>
      </c>
      <c r="AW13" s="17">
        <v>9.1770506584615705E-2</v>
      </c>
      <c r="AX13" s="17"/>
      <c r="AY13" s="17">
        <v>0.16170631314136</v>
      </c>
      <c r="AZ13" s="17">
        <v>9.8602582567152305E-2</v>
      </c>
      <c r="BA13" s="17">
        <v>6.0326521590670999E-2</v>
      </c>
    </row>
    <row r="14" spans="2:53" x14ac:dyDescent="0.35">
      <c r="B14" s="18" t="s">
        <v>313</v>
      </c>
      <c r="C14" s="17">
        <v>3.0872076118668601E-2</v>
      </c>
      <c r="D14" s="17">
        <v>2.33725914653619E-2</v>
      </c>
      <c r="E14" s="17">
        <v>3.8364173053167097E-2</v>
      </c>
      <c r="F14" s="17"/>
      <c r="G14" s="17">
        <v>1.47443093256482E-2</v>
      </c>
      <c r="H14" s="17">
        <v>3.8080769797630497E-2</v>
      </c>
      <c r="I14" s="17">
        <v>3.3609040105797898E-2</v>
      </c>
      <c r="J14" s="17">
        <v>1.04354430671853E-2</v>
      </c>
      <c r="K14" s="17"/>
      <c r="L14" s="17">
        <v>3.1641534118736402E-2</v>
      </c>
      <c r="M14" s="17">
        <v>2.01751285169414E-2</v>
      </c>
      <c r="N14" s="17">
        <v>3.3652032576718199E-2</v>
      </c>
      <c r="O14" s="17">
        <v>3.8843013605782399E-2</v>
      </c>
      <c r="P14" s="17"/>
      <c r="Q14" s="17">
        <v>3.7965704144020299E-2</v>
      </c>
      <c r="R14" s="17">
        <v>1.7470286002571101E-2</v>
      </c>
      <c r="S14" s="17">
        <v>2.0777265992640199E-2</v>
      </c>
      <c r="T14" s="17">
        <v>3.0860421324377701E-2</v>
      </c>
      <c r="U14" s="17">
        <v>3.4387259668018297E-2</v>
      </c>
      <c r="V14" s="17">
        <v>3.13353769689673E-2</v>
      </c>
      <c r="W14" s="17">
        <v>4.66955564495199E-2</v>
      </c>
      <c r="X14" s="17">
        <v>3.5070847159933097E-2</v>
      </c>
      <c r="Y14" s="17">
        <v>2.9032951023649198E-2</v>
      </c>
      <c r="Z14" s="17"/>
      <c r="AA14" s="17">
        <v>1.94863899970763E-2</v>
      </c>
      <c r="AB14" s="17">
        <v>4.2402950660614301E-2</v>
      </c>
      <c r="AC14" s="17">
        <v>3.6056561013098502E-2</v>
      </c>
      <c r="AD14" s="17">
        <v>7.6908504506085704E-3</v>
      </c>
      <c r="AE14" s="17">
        <v>0</v>
      </c>
      <c r="AF14" s="17"/>
      <c r="AG14" s="17">
        <v>3.25060761261756E-2</v>
      </c>
      <c r="AH14" s="17">
        <v>2.9085909623636001E-2</v>
      </c>
      <c r="AI14" s="17"/>
      <c r="AJ14" s="17">
        <v>2.5077553313325399E-2</v>
      </c>
      <c r="AK14" s="17">
        <v>5.4877462096730403E-2</v>
      </c>
      <c r="AL14" s="17">
        <v>1.8396192220895301E-2</v>
      </c>
      <c r="AM14" s="17">
        <v>2.2033407508877601E-2</v>
      </c>
      <c r="AN14" s="17"/>
      <c r="AO14" s="17">
        <v>3.72322938310157E-2</v>
      </c>
      <c r="AP14" s="17">
        <v>2.10758722289872E-2</v>
      </c>
      <c r="AQ14" s="17">
        <v>3.2540475355457302E-2</v>
      </c>
      <c r="AR14" s="17"/>
      <c r="AS14" s="17">
        <v>1.51641150294607E-2</v>
      </c>
      <c r="AT14" s="17">
        <v>3.6914738849938303E-2</v>
      </c>
      <c r="AU14" s="17">
        <v>4.4494534552413201E-2</v>
      </c>
      <c r="AV14" s="17">
        <v>0</v>
      </c>
      <c r="AW14" s="17">
        <v>1.81279739884848E-2</v>
      </c>
      <c r="AX14" s="17"/>
      <c r="AY14" s="17">
        <v>1.18829926377646E-2</v>
      </c>
      <c r="AZ14" s="17">
        <v>2.9151659654412299E-2</v>
      </c>
      <c r="BA14" s="17">
        <v>3.2276282561805397E-2</v>
      </c>
    </row>
    <row r="15" spans="2:53" x14ac:dyDescent="0.35">
      <c r="B15" s="18" t="s">
        <v>314</v>
      </c>
      <c r="C15" s="20">
        <v>0.49104810205938199</v>
      </c>
      <c r="D15" s="20">
        <v>0.44093524225672098</v>
      </c>
      <c r="E15" s="20">
        <v>0.54111159584104196</v>
      </c>
      <c r="F15" s="20"/>
      <c r="G15" s="20">
        <v>0.61182977140740002</v>
      </c>
      <c r="H15" s="20">
        <v>0.49841287161368603</v>
      </c>
      <c r="I15" s="20">
        <v>0.467272187571452</v>
      </c>
      <c r="J15" s="20">
        <v>0.39768976767727499</v>
      </c>
      <c r="K15" s="20"/>
      <c r="L15" s="20">
        <v>0.444543327758956</v>
      </c>
      <c r="M15" s="20">
        <v>0.47321523208849497</v>
      </c>
      <c r="N15" s="20">
        <v>0.54386795181710001</v>
      </c>
      <c r="O15" s="20">
        <v>0.51530216769500903</v>
      </c>
      <c r="P15" s="20"/>
      <c r="Q15" s="20">
        <v>0.43167633705393299</v>
      </c>
      <c r="R15" s="20">
        <v>0.45206308876361601</v>
      </c>
      <c r="S15" s="20">
        <v>0.51186075543310805</v>
      </c>
      <c r="T15" s="20">
        <v>0.53309641123444695</v>
      </c>
      <c r="U15" s="20">
        <v>0.44449385407443898</v>
      </c>
      <c r="V15" s="20">
        <v>0.51163081705601798</v>
      </c>
      <c r="W15" s="20">
        <v>0.50342032151409899</v>
      </c>
      <c r="X15" s="20">
        <v>0.69169658265925604</v>
      </c>
      <c r="Y15" s="20">
        <v>0.49167127981710801</v>
      </c>
      <c r="Z15" s="20"/>
      <c r="AA15" s="20">
        <v>0.531078537189274</v>
      </c>
      <c r="AB15" s="20">
        <v>0.51007654117988799</v>
      </c>
      <c r="AC15" s="20">
        <v>0.421948181687748</v>
      </c>
      <c r="AD15" s="20">
        <v>0.43563431750897702</v>
      </c>
      <c r="AE15" s="20">
        <v>0.71397986622993204</v>
      </c>
      <c r="AF15" s="20"/>
      <c r="AG15" s="20">
        <v>0.50477632840359499</v>
      </c>
      <c r="AH15" s="20">
        <v>0.47604143264714099</v>
      </c>
      <c r="AI15" s="20"/>
      <c r="AJ15" s="20">
        <v>0.50702909105245197</v>
      </c>
      <c r="AK15" s="20">
        <v>0.53481924081106902</v>
      </c>
      <c r="AL15" s="20">
        <v>0.42899643191981301</v>
      </c>
      <c r="AM15" s="20">
        <v>0.48688515726025799</v>
      </c>
      <c r="AN15" s="20"/>
      <c r="AO15" s="20">
        <v>0.53550252068276205</v>
      </c>
      <c r="AP15" s="20">
        <v>0.56001135878368602</v>
      </c>
      <c r="AQ15" s="20">
        <v>0.43989828810443299</v>
      </c>
      <c r="AR15" s="20"/>
      <c r="AS15" s="20">
        <v>0.40042586882116299</v>
      </c>
      <c r="AT15" s="20">
        <v>0.56008698603797102</v>
      </c>
      <c r="AU15" s="20">
        <v>0.469674141158339</v>
      </c>
      <c r="AV15" s="20">
        <v>0.76952679441472405</v>
      </c>
      <c r="AW15" s="20">
        <v>0.541051679578339</v>
      </c>
      <c r="AX15" s="20"/>
      <c r="AY15" s="20">
        <v>0.40449530322320898</v>
      </c>
      <c r="AZ15" s="20">
        <v>0.53375898343377504</v>
      </c>
      <c r="BA15" s="20">
        <v>0.46513581208997501</v>
      </c>
    </row>
    <row r="16" spans="2:53" x14ac:dyDescent="0.35">
      <c r="B16" s="18" t="s">
        <v>315</v>
      </c>
      <c r="C16" s="20">
        <v>0.28319434509865898</v>
      </c>
      <c r="D16" s="20">
        <v>0.29678595171873201</v>
      </c>
      <c r="E16" s="20">
        <v>0.26961612752763497</v>
      </c>
      <c r="F16" s="20"/>
      <c r="G16" s="20">
        <v>0.21724526363458299</v>
      </c>
      <c r="H16" s="20">
        <v>0.26732318096506202</v>
      </c>
      <c r="I16" s="20">
        <v>0.30186822608784702</v>
      </c>
      <c r="J16" s="20">
        <v>0.36604080941248102</v>
      </c>
      <c r="K16" s="20"/>
      <c r="L16" s="20">
        <v>0.29918845440887898</v>
      </c>
      <c r="M16" s="20">
        <v>0.30533904776519699</v>
      </c>
      <c r="N16" s="20">
        <v>0.2631916869607</v>
      </c>
      <c r="O16" s="20">
        <v>0.257625332812221</v>
      </c>
      <c r="P16" s="20"/>
      <c r="Q16" s="20">
        <v>0.36147649451969699</v>
      </c>
      <c r="R16" s="20">
        <v>0.34555375262964499</v>
      </c>
      <c r="S16" s="20">
        <v>0.26402544265533101</v>
      </c>
      <c r="T16" s="20">
        <v>0.24244226901074101</v>
      </c>
      <c r="U16" s="20">
        <v>0.25498646605043601</v>
      </c>
      <c r="V16" s="20">
        <v>0.30274505319898498</v>
      </c>
      <c r="W16" s="20">
        <v>0.183042604916624</v>
      </c>
      <c r="X16" s="20">
        <v>0.15532458040455299</v>
      </c>
      <c r="Y16" s="20">
        <v>0.27856019091561601</v>
      </c>
      <c r="Z16" s="20"/>
      <c r="AA16" s="20">
        <v>0.26680504916023201</v>
      </c>
      <c r="AB16" s="20">
        <v>0.25144492014043102</v>
      </c>
      <c r="AC16" s="20">
        <v>0.33340631421090799</v>
      </c>
      <c r="AD16" s="20">
        <v>0.33182678359873302</v>
      </c>
      <c r="AE16" s="20">
        <v>0.129725325640694</v>
      </c>
      <c r="AF16" s="20"/>
      <c r="AG16" s="20">
        <v>0.27166685673169</v>
      </c>
      <c r="AH16" s="20">
        <v>0.29579533249055701</v>
      </c>
      <c r="AI16" s="20"/>
      <c r="AJ16" s="20">
        <v>0.233782091712571</v>
      </c>
      <c r="AK16" s="20">
        <v>0.24793269262026099</v>
      </c>
      <c r="AL16" s="20">
        <v>0.326233949301385</v>
      </c>
      <c r="AM16" s="20">
        <v>0.32500719785527898</v>
      </c>
      <c r="AN16" s="20"/>
      <c r="AO16" s="20">
        <v>0.23949452210720301</v>
      </c>
      <c r="AP16" s="20">
        <v>0.271035300560241</v>
      </c>
      <c r="AQ16" s="20">
        <v>0.30727771714955698</v>
      </c>
      <c r="AR16" s="20"/>
      <c r="AS16" s="20">
        <v>0.32897019676324701</v>
      </c>
      <c r="AT16" s="20">
        <v>0.26510032548816798</v>
      </c>
      <c r="AU16" s="20">
        <v>0.209992512625129</v>
      </c>
      <c r="AV16" s="20">
        <v>0.156663103657318</v>
      </c>
      <c r="AW16" s="20">
        <v>0.25359112097567599</v>
      </c>
      <c r="AX16" s="20"/>
      <c r="AY16" s="20">
        <v>0.35185242798285699</v>
      </c>
      <c r="AZ16" s="20">
        <v>0.27488922566590401</v>
      </c>
      <c r="BA16" s="20">
        <v>0.24795886373672199</v>
      </c>
    </row>
    <row r="17" spans="2:53" x14ac:dyDescent="0.35">
      <c r="B17" s="18" t="s">
        <v>95</v>
      </c>
      <c r="C17" s="21">
        <v>0.207853756960723</v>
      </c>
      <c r="D17" s="21">
        <v>0.14414929053799</v>
      </c>
      <c r="E17" s="21">
        <v>0.27149546831340698</v>
      </c>
      <c r="F17" s="21"/>
      <c r="G17" s="21">
        <v>0.39458450777281701</v>
      </c>
      <c r="H17" s="21">
        <v>0.231089690648624</v>
      </c>
      <c r="I17" s="21">
        <v>0.16540396148360401</v>
      </c>
      <c r="J17" s="21">
        <v>3.16489582647939E-2</v>
      </c>
      <c r="K17" s="21"/>
      <c r="L17" s="21">
        <v>0.14535487335007699</v>
      </c>
      <c r="M17" s="21">
        <v>0.16787618432329801</v>
      </c>
      <c r="N17" s="21">
        <v>0.28067626485640002</v>
      </c>
      <c r="O17" s="21">
        <v>0.25767683488278798</v>
      </c>
      <c r="P17" s="21"/>
      <c r="Q17" s="21">
        <v>7.0199842534236501E-2</v>
      </c>
      <c r="R17" s="21">
        <v>0.106509336133971</v>
      </c>
      <c r="S17" s="21">
        <v>0.24783531277777701</v>
      </c>
      <c r="T17" s="21">
        <v>0.290654142223706</v>
      </c>
      <c r="U17" s="21">
        <v>0.18950738802400299</v>
      </c>
      <c r="V17" s="21">
        <v>0.208885763857033</v>
      </c>
      <c r="W17" s="21">
        <v>0.32037771659747499</v>
      </c>
      <c r="X17" s="21">
        <v>0.53637200225470205</v>
      </c>
      <c r="Y17" s="21">
        <v>0.213111088901492</v>
      </c>
      <c r="Z17" s="21"/>
      <c r="AA17" s="21">
        <v>0.26427348802904199</v>
      </c>
      <c r="AB17" s="21">
        <v>0.25863162103945703</v>
      </c>
      <c r="AC17" s="21">
        <v>8.85418674768393E-2</v>
      </c>
      <c r="AD17" s="21">
        <v>0.103807533910244</v>
      </c>
      <c r="AE17" s="21">
        <v>0.58425454058923798</v>
      </c>
      <c r="AF17" s="21"/>
      <c r="AG17" s="21">
        <v>0.23310947167190499</v>
      </c>
      <c r="AH17" s="21">
        <v>0.18024610015658399</v>
      </c>
      <c r="AI17" s="21"/>
      <c r="AJ17" s="21">
        <v>0.273246999339881</v>
      </c>
      <c r="AK17" s="21">
        <v>0.286886548190808</v>
      </c>
      <c r="AL17" s="21">
        <v>0.102762482618429</v>
      </c>
      <c r="AM17" s="21">
        <v>0.16187795940497801</v>
      </c>
      <c r="AN17" s="21"/>
      <c r="AO17" s="21">
        <v>0.29600799857555898</v>
      </c>
      <c r="AP17" s="21">
        <v>0.28897605822344502</v>
      </c>
      <c r="AQ17" s="21">
        <v>0.132620570954876</v>
      </c>
      <c r="AR17" s="21"/>
      <c r="AS17" s="21">
        <v>7.1455672057915504E-2</v>
      </c>
      <c r="AT17" s="21">
        <v>0.29498666054980199</v>
      </c>
      <c r="AU17" s="21">
        <v>0.25968162853320997</v>
      </c>
      <c r="AV17" s="21">
        <v>0.61286369075740599</v>
      </c>
      <c r="AW17" s="21">
        <v>0.28746055860266301</v>
      </c>
      <c r="AX17" s="21"/>
      <c r="AY17" s="21">
        <v>5.2642875240352403E-2</v>
      </c>
      <c r="AZ17" s="21">
        <v>0.25886975776787102</v>
      </c>
      <c r="BA17" s="21">
        <v>0.21717694835325299</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333</v>
      </c>
      <c r="E2" s="26"/>
      <c r="F2" s="26"/>
      <c r="G2" s="26"/>
      <c r="H2" s="26"/>
      <c r="I2" s="26"/>
      <c r="J2" s="26"/>
      <c r="K2" s="26"/>
    </row>
    <row r="6" spans="2:11" ht="50" customHeight="1" x14ac:dyDescent="0.35">
      <c r="B6" s="23" t="s">
        <v>15</v>
      </c>
      <c r="C6" s="23" t="s">
        <v>325</v>
      </c>
      <c r="D6" s="23" t="s">
        <v>326</v>
      </c>
      <c r="E6" s="23" t="s">
        <v>327</v>
      </c>
      <c r="F6" s="23" t="s">
        <v>328</v>
      </c>
      <c r="G6" s="23" t="s">
        <v>329</v>
      </c>
      <c r="H6" s="23" t="s">
        <v>330</v>
      </c>
      <c r="I6" s="23" t="s">
        <v>331</v>
      </c>
      <c r="J6" s="23" t="s">
        <v>332</v>
      </c>
    </row>
    <row r="7" spans="2:11" x14ac:dyDescent="0.35">
      <c r="B7" s="18" t="s">
        <v>308</v>
      </c>
      <c r="C7" s="17">
        <v>0.25883586699158101</v>
      </c>
      <c r="D7" s="17">
        <v>0.201670097565194</v>
      </c>
      <c r="E7" s="17">
        <v>0.26707767239392999</v>
      </c>
      <c r="F7" s="17">
        <v>0.25884285752205599</v>
      </c>
      <c r="G7" s="17">
        <v>0.24644997316386</v>
      </c>
      <c r="H7" s="17">
        <v>0.16713063123758601</v>
      </c>
      <c r="I7" s="17">
        <v>0.14954185986996199</v>
      </c>
      <c r="J7" s="17">
        <v>9.9477009055235002E-2</v>
      </c>
    </row>
    <row r="8" spans="2:11" x14ac:dyDescent="0.35">
      <c r="B8" s="18" t="s">
        <v>309</v>
      </c>
      <c r="C8" s="17">
        <v>0.453427648206082</v>
      </c>
      <c r="D8" s="17">
        <v>0.39520693902184401</v>
      </c>
      <c r="E8" s="17">
        <v>0.442568598182076</v>
      </c>
      <c r="F8" s="17">
        <v>0.418769614231981</v>
      </c>
      <c r="G8" s="17">
        <v>0.39551826940713303</v>
      </c>
      <c r="H8" s="17">
        <v>0.33366074330628598</v>
      </c>
      <c r="I8" s="17">
        <v>0.29423424891030198</v>
      </c>
      <c r="J8" s="17">
        <v>0.17474619329155899</v>
      </c>
    </row>
    <row r="9" spans="2:11" x14ac:dyDescent="0.35">
      <c r="B9" s="18" t="s">
        <v>310</v>
      </c>
      <c r="C9" s="17">
        <v>0.19246911459768401</v>
      </c>
      <c r="D9" s="17">
        <v>0.23810922223543901</v>
      </c>
      <c r="E9" s="17">
        <v>0.17682929316645399</v>
      </c>
      <c r="F9" s="17">
        <v>0.192591176017395</v>
      </c>
      <c r="G9" s="17">
        <v>0.215029380434025</v>
      </c>
      <c r="H9" s="17">
        <v>0.225019148668306</v>
      </c>
      <c r="I9" s="17">
        <v>0.25849975009189902</v>
      </c>
      <c r="J9" s="17">
        <v>0.23215659328421101</v>
      </c>
    </row>
    <row r="10" spans="2:11" x14ac:dyDescent="0.35">
      <c r="B10" s="18" t="s">
        <v>311</v>
      </c>
      <c r="C10" s="17">
        <v>4.5587006356280303E-2</v>
      </c>
      <c r="D10" s="17">
        <v>6.8425101935106702E-2</v>
      </c>
      <c r="E10" s="17">
        <v>6.8447663365244299E-2</v>
      </c>
      <c r="F10" s="17">
        <v>8.8220850097004894E-2</v>
      </c>
      <c r="G10" s="17">
        <v>7.6914076228825498E-2</v>
      </c>
      <c r="H10" s="17">
        <v>0.15217048381579401</v>
      </c>
      <c r="I10" s="17">
        <v>0.14813104764867099</v>
      </c>
      <c r="J10" s="17">
        <v>0.23484391127850501</v>
      </c>
    </row>
    <row r="11" spans="2:11" x14ac:dyDescent="0.35">
      <c r="B11" s="18" t="s">
        <v>312</v>
      </c>
      <c r="C11" s="17">
        <v>2.86542908097367E-2</v>
      </c>
      <c r="D11" s="17">
        <v>1.97602275720897E-2</v>
      </c>
      <c r="E11" s="17">
        <v>2.5533206558430999E-2</v>
      </c>
      <c r="F11" s="17">
        <v>2.8026290515051799E-2</v>
      </c>
      <c r="G11" s="17">
        <v>4.0406391944611403E-2</v>
      </c>
      <c r="H11" s="17">
        <v>7.2455796819323098E-2</v>
      </c>
      <c r="I11" s="17">
        <v>0.101742440600767</v>
      </c>
      <c r="J11" s="17">
        <v>0.197664992498786</v>
      </c>
    </row>
    <row r="12" spans="2:11" x14ac:dyDescent="0.35">
      <c r="B12" s="18" t="s">
        <v>313</v>
      </c>
      <c r="C12" s="17">
        <v>2.10260730386365E-2</v>
      </c>
      <c r="D12" s="17">
        <v>7.6828411670325905E-2</v>
      </c>
      <c r="E12" s="17">
        <v>1.9543566333865E-2</v>
      </c>
      <c r="F12" s="17">
        <v>1.3549211616510799E-2</v>
      </c>
      <c r="G12" s="17">
        <v>2.5681908821544999E-2</v>
      </c>
      <c r="H12" s="17">
        <v>4.9563196152704499E-2</v>
      </c>
      <c r="I12" s="17">
        <v>4.7850652878397897E-2</v>
      </c>
      <c r="J12" s="17">
        <v>6.1111300591702902E-2</v>
      </c>
    </row>
    <row r="13" spans="2:11" x14ac:dyDescent="0.35">
      <c r="B13" s="22" t="s">
        <v>314</v>
      </c>
      <c r="C13" s="20">
        <v>0.71226351519766296</v>
      </c>
      <c r="D13" s="20">
        <v>0.59687703658703795</v>
      </c>
      <c r="E13" s="20">
        <v>0.70964627057600604</v>
      </c>
      <c r="F13" s="20">
        <v>0.67761247175403705</v>
      </c>
      <c r="G13" s="20">
        <v>0.64196824257099305</v>
      </c>
      <c r="H13" s="20">
        <v>0.50079137454387201</v>
      </c>
      <c r="I13" s="20">
        <v>0.44377610878026402</v>
      </c>
      <c r="J13" s="20">
        <v>0.27422320234679398</v>
      </c>
    </row>
    <row r="14" spans="2:11" x14ac:dyDescent="0.35">
      <c r="B14" s="22" t="s">
        <v>315</v>
      </c>
      <c r="C14" s="20">
        <v>7.4241297166016906E-2</v>
      </c>
      <c r="D14" s="20">
        <v>8.8185329507196306E-2</v>
      </c>
      <c r="E14" s="20">
        <v>9.3980869923675298E-2</v>
      </c>
      <c r="F14" s="20">
        <v>0.116247140612057</v>
      </c>
      <c r="G14" s="20">
        <v>0.117320468173437</v>
      </c>
      <c r="H14" s="20">
        <v>0.224626280635117</v>
      </c>
      <c r="I14" s="20">
        <v>0.249873488249438</v>
      </c>
      <c r="J14" s="20">
        <v>0.43250890377729101</v>
      </c>
    </row>
    <row r="15" spans="2:11" x14ac:dyDescent="0.35">
      <c r="B15" s="22" t="s">
        <v>95</v>
      </c>
      <c r="C15" s="21">
        <v>0.63802221803164605</v>
      </c>
      <c r="D15" s="21">
        <v>0.50869170707984201</v>
      </c>
      <c r="E15" s="21">
        <v>0.615665400652331</v>
      </c>
      <c r="F15" s="21">
        <v>0.56136533114197995</v>
      </c>
      <c r="G15" s="21">
        <v>0.52464777439755605</v>
      </c>
      <c r="H15" s="21">
        <v>0.27616509390875499</v>
      </c>
      <c r="I15" s="21">
        <v>0.19390262053082599</v>
      </c>
      <c r="J15" s="21">
        <v>-0.158285701430497</v>
      </c>
    </row>
    <row r="16" spans="2:11" x14ac:dyDescent="0.35">
      <c r="B16" s="16"/>
      <c r="C16" s="16"/>
      <c r="D16" s="16"/>
      <c r="E16" s="16"/>
      <c r="F16" s="16"/>
      <c r="G16" s="16"/>
      <c r="H16" s="16"/>
      <c r="I16" s="16"/>
      <c r="J16" s="16"/>
    </row>
    <row r="17" spans="2:2" x14ac:dyDescent="0.35">
      <c r="B17" t="s">
        <v>85</v>
      </c>
    </row>
    <row r="18" spans="2:2" x14ac:dyDescent="0.35">
      <c r="B18" t="s">
        <v>86</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0.26707767239392999</v>
      </c>
      <c r="D9" s="17">
        <v>0.23295547797236199</v>
      </c>
      <c r="E9" s="17">
        <v>0.30116625314880602</v>
      </c>
      <c r="F9" s="17"/>
      <c r="G9" s="17">
        <v>0.25774570182272599</v>
      </c>
      <c r="H9" s="17">
        <v>0.26094673238203803</v>
      </c>
      <c r="I9" s="17">
        <v>0.30295048867014002</v>
      </c>
      <c r="J9" s="17">
        <v>0.19176558786531001</v>
      </c>
      <c r="K9" s="17"/>
      <c r="L9" s="17">
        <v>0.26176166689281199</v>
      </c>
      <c r="M9" s="17">
        <v>0.31233668292028</v>
      </c>
      <c r="N9" s="17">
        <v>0.236687087782464</v>
      </c>
      <c r="O9" s="17">
        <v>0.25356161253539999</v>
      </c>
      <c r="P9" s="17"/>
      <c r="Q9" s="17">
        <v>0.30716880235468003</v>
      </c>
      <c r="R9" s="17">
        <v>0.205056647438633</v>
      </c>
      <c r="S9" s="17">
        <v>0.34375981264188099</v>
      </c>
      <c r="T9" s="17">
        <v>0.292679874612497</v>
      </c>
      <c r="U9" s="17">
        <v>0.32789699578700099</v>
      </c>
      <c r="V9" s="17">
        <v>0.20437175356433901</v>
      </c>
      <c r="W9" s="17">
        <v>0.24829801120874001</v>
      </c>
      <c r="X9" s="17">
        <v>0.25886942575539201</v>
      </c>
      <c r="Y9" s="17">
        <v>0.24076676806615999</v>
      </c>
      <c r="Z9" s="17"/>
      <c r="AA9" s="17">
        <v>0.221805489431117</v>
      </c>
      <c r="AB9" s="17">
        <v>0.2494906683842</v>
      </c>
      <c r="AC9" s="17">
        <v>0.27064066895030398</v>
      </c>
      <c r="AD9" s="17">
        <v>0.295825099946806</v>
      </c>
      <c r="AE9" s="17">
        <v>0.45594820660241703</v>
      </c>
      <c r="AF9" s="17"/>
      <c r="AG9" s="17">
        <v>0.27190703151464102</v>
      </c>
      <c r="AH9" s="17">
        <v>0.26179857850515198</v>
      </c>
      <c r="AI9" s="17"/>
      <c r="AJ9" s="17">
        <v>0.24594437041744899</v>
      </c>
      <c r="AK9" s="17">
        <v>0.27925034761311701</v>
      </c>
      <c r="AL9" s="17">
        <v>0.22891597506220501</v>
      </c>
      <c r="AM9" s="17">
        <v>0.30727172764299199</v>
      </c>
      <c r="AN9" s="17"/>
      <c r="AO9" s="17">
        <v>0.29897312375637197</v>
      </c>
      <c r="AP9" s="17">
        <v>0.29828029704241799</v>
      </c>
      <c r="AQ9" s="17">
        <v>0.236632448617594</v>
      </c>
      <c r="AR9" s="17"/>
      <c r="AS9" s="17">
        <v>0.25666965818983001</v>
      </c>
      <c r="AT9" s="17">
        <v>0.30630731443074799</v>
      </c>
      <c r="AU9" s="17">
        <v>0.31102863523303398</v>
      </c>
      <c r="AV9" s="17">
        <v>0.45396196150995899</v>
      </c>
      <c r="AW9" s="17">
        <v>0.19223621435920701</v>
      </c>
      <c r="AX9" s="17"/>
      <c r="AY9" s="17">
        <v>0.21842289157316599</v>
      </c>
      <c r="AZ9" s="17">
        <v>0.29668026221065202</v>
      </c>
      <c r="BA9" s="17">
        <v>0.289171310748708</v>
      </c>
    </row>
    <row r="10" spans="2:53" x14ac:dyDescent="0.35">
      <c r="B10" s="18" t="s">
        <v>309</v>
      </c>
      <c r="C10" s="17">
        <v>0.442568598182076</v>
      </c>
      <c r="D10" s="17">
        <v>0.45089726101181199</v>
      </c>
      <c r="E10" s="17">
        <v>0.43424813989196898</v>
      </c>
      <c r="F10" s="17"/>
      <c r="G10" s="17">
        <v>0.40327419265581199</v>
      </c>
      <c r="H10" s="17">
        <v>0.45481900118043</v>
      </c>
      <c r="I10" s="17">
        <v>0.45382853776663001</v>
      </c>
      <c r="J10" s="17">
        <v>0.40072723262460802</v>
      </c>
      <c r="K10" s="17"/>
      <c r="L10" s="17">
        <v>0.44250852514476902</v>
      </c>
      <c r="M10" s="17">
        <v>0.41161505775039797</v>
      </c>
      <c r="N10" s="17">
        <v>0.48919127356265502</v>
      </c>
      <c r="O10" s="17">
        <v>0.43556747916913102</v>
      </c>
      <c r="P10" s="17"/>
      <c r="Q10" s="17">
        <v>0.36098124945482502</v>
      </c>
      <c r="R10" s="17">
        <v>0.49642743960365499</v>
      </c>
      <c r="S10" s="17">
        <v>0.39465363631903899</v>
      </c>
      <c r="T10" s="17">
        <v>0.418594402591839</v>
      </c>
      <c r="U10" s="17">
        <v>0.39805119335752098</v>
      </c>
      <c r="V10" s="17">
        <v>0.46159487458276199</v>
      </c>
      <c r="W10" s="17">
        <v>0.49665673167538399</v>
      </c>
      <c r="X10" s="17">
        <v>0.49473976318110602</v>
      </c>
      <c r="Y10" s="17">
        <v>0.49441568918762702</v>
      </c>
      <c r="Z10" s="17"/>
      <c r="AA10" s="17">
        <v>0.44033816393407899</v>
      </c>
      <c r="AB10" s="17">
        <v>0.49234429964784598</v>
      </c>
      <c r="AC10" s="17">
        <v>0.41208125012841801</v>
      </c>
      <c r="AD10" s="17">
        <v>0.44817973637958503</v>
      </c>
      <c r="AE10" s="17">
        <v>0.48107969273003398</v>
      </c>
      <c r="AF10" s="17"/>
      <c r="AG10" s="17">
        <v>0.42609593756058101</v>
      </c>
      <c r="AH10" s="17">
        <v>0.46057527771144002</v>
      </c>
      <c r="AI10" s="17"/>
      <c r="AJ10" s="17">
        <v>0.43177851536781298</v>
      </c>
      <c r="AK10" s="17">
        <v>0.41658109157145701</v>
      </c>
      <c r="AL10" s="17">
        <v>0.48954415494055098</v>
      </c>
      <c r="AM10" s="17">
        <v>0.43707145293352401</v>
      </c>
      <c r="AN10" s="17"/>
      <c r="AO10" s="17">
        <v>0.39446567541350602</v>
      </c>
      <c r="AP10" s="17">
        <v>0.45546651643813801</v>
      </c>
      <c r="AQ10" s="17">
        <v>0.46216051939445202</v>
      </c>
      <c r="AR10" s="17"/>
      <c r="AS10" s="17">
        <v>0.446669089086147</v>
      </c>
      <c r="AT10" s="17">
        <v>0.457988970322036</v>
      </c>
      <c r="AU10" s="17">
        <v>0.38322090894384497</v>
      </c>
      <c r="AV10" s="17">
        <v>0.46529815773634497</v>
      </c>
      <c r="AW10" s="17">
        <v>0.40485489588720203</v>
      </c>
      <c r="AX10" s="17"/>
      <c r="AY10" s="17">
        <v>0.46131476201254501</v>
      </c>
      <c r="AZ10" s="17">
        <v>0.44586277975049599</v>
      </c>
      <c r="BA10" s="17">
        <v>0.40924046093355898</v>
      </c>
    </row>
    <row r="11" spans="2:53" x14ac:dyDescent="0.35">
      <c r="B11" s="18" t="s">
        <v>310</v>
      </c>
      <c r="C11" s="17">
        <v>0.17682929316645399</v>
      </c>
      <c r="D11" s="17">
        <v>0.188684560814804</v>
      </c>
      <c r="E11" s="17">
        <v>0.16498570410507701</v>
      </c>
      <c r="F11" s="17"/>
      <c r="G11" s="17">
        <v>0.204665626030376</v>
      </c>
      <c r="H11" s="17">
        <v>0.18466338049066899</v>
      </c>
      <c r="I11" s="17">
        <v>0.14073851134375101</v>
      </c>
      <c r="J11" s="17">
        <v>0.22479001017625</v>
      </c>
      <c r="K11" s="17"/>
      <c r="L11" s="17">
        <v>0.182950519755774</v>
      </c>
      <c r="M11" s="17">
        <v>0.14969272513649301</v>
      </c>
      <c r="N11" s="17">
        <v>0.183881455340693</v>
      </c>
      <c r="O11" s="17">
        <v>0.19294181366048199</v>
      </c>
      <c r="P11" s="17"/>
      <c r="Q11" s="17">
        <v>0.233068515474257</v>
      </c>
      <c r="R11" s="17">
        <v>0.15520679336215901</v>
      </c>
      <c r="S11" s="17">
        <v>0.14494269932610601</v>
      </c>
      <c r="T11" s="17">
        <v>0.20247118427986199</v>
      </c>
      <c r="U11" s="17">
        <v>0.166046440297034</v>
      </c>
      <c r="V11" s="17">
        <v>0.170192249620542</v>
      </c>
      <c r="W11" s="17">
        <v>0.178076140990125</v>
      </c>
      <c r="X11" s="17">
        <v>0.14000851260806099</v>
      </c>
      <c r="Y11" s="17">
        <v>0.15612469064215301</v>
      </c>
      <c r="Z11" s="17"/>
      <c r="AA11" s="17">
        <v>0.221465080264453</v>
      </c>
      <c r="AB11" s="17">
        <v>0.16481032289644101</v>
      </c>
      <c r="AC11" s="17">
        <v>0.15067805005229101</v>
      </c>
      <c r="AD11" s="17">
        <v>0.18607755089262401</v>
      </c>
      <c r="AE11" s="17">
        <v>0</v>
      </c>
      <c r="AF11" s="17"/>
      <c r="AG11" s="17">
        <v>0.20548952609605001</v>
      </c>
      <c r="AH11" s="17">
        <v>0.14550007189137101</v>
      </c>
      <c r="AI11" s="17"/>
      <c r="AJ11" s="17">
        <v>0.199799658801707</v>
      </c>
      <c r="AK11" s="17">
        <v>0.18357427877688801</v>
      </c>
      <c r="AL11" s="17">
        <v>0.19391979915579</v>
      </c>
      <c r="AM11" s="17">
        <v>0.134135343383495</v>
      </c>
      <c r="AN11" s="17"/>
      <c r="AO11" s="17">
        <v>0.18532689311460601</v>
      </c>
      <c r="AP11" s="17">
        <v>0.173163713951623</v>
      </c>
      <c r="AQ11" s="17">
        <v>0.173763882265458</v>
      </c>
      <c r="AR11" s="17"/>
      <c r="AS11" s="17">
        <v>0.157721173251965</v>
      </c>
      <c r="AT11" s="17">
        <v>0.14700427180044301</v>
      </c>
      <c r="AU11" s="17">
        <v>0.23081633134424401</v>
      </c>
      <c r="AV11" s="17">
        <v>8.0739880753695994E-2</v>
      </c>
      <c r="AW11" s="17">
        <v>0.261632518616572</v>
      </c>
      <c r="AX11" s="17"/>
      <c r="AY11" s="17">
        <v>0.163027763794349</v>
      </c>
      <c r="AZ11" s="17">
        <v>0.16428079975801099</v>
      </c>
      <c r="BA11" s="17">
        <v>0.20842278687876001</v>
      </c>
    </row>
    <row r="12" spans="2:53" x14ac:dyDescent="0.35">
      <c r="B12" s="18" t="s">
        <v>311</v>
      </c>
      <c r="C12" s="17">
        <v>6.8447663365244299E-2</v>
      </c>
      <c r="D12" s="17">
        <v>8.1531734278167095E-2</v>
      </c>
      <c r="E12" s="17">
        <v>5.5376481529536503E-2</v>
      </c>
      <c r="F12" s="17"/>
      <c r="G12" s="17">
        <v>7.7222103726858296E-2</v>
      </c>
      <c r="H12" s="17">
        <v>5.2546731786641099E-2</v>
      </c>
      <c r="I12" s="17">
        <v>6.9345468346174402E-2</v>
      </c>
      <c r="J12" s="17">
        <v>0.12224957792772199</v>
      </c>
      <c r="K12" s="17"/>
      <c r="L12" s="17">
        <v>7.8594466431554905E-2</v>
      </c>
      <c r="M12" s="17">
        <v>7.8424500872818395E-2</v>
      </c>
      <c r="N12" s="17">
        <v>4.56872393719715E-2</v>
      </c>
      <c r="O12" s="17">
        <v>6.3416168813292803E-2</v>
      </c>
      <c r="P12" s="17"/>
      <c r="Q12" s="17">
        <v>6.0993519565657899E-2</v>
      </c>
      <c r="R12" s="17">
        <v>9.1304640409908502E-2</v>
      </c>
      <c r="S12" s="17">
        <v>6.5799686516692102E-2</v>
      </c>
      <c r="T12" s="17">
        <v>5.32335997584516E-2</v>
      </c>
      <c r="U12" s="17">
        <v>6.0026507182687198E-2</v>
      </c>
      <c r="V12" s="17">
        <v>0.100653206172479</v>
      </c>
      <c r="W12" s="17">
        <v>4.8417509395451301E-2</v>
      </c>
      <c r="X12" s="17">
        <v>5.0784241657083402E-2</v>
      </c>
      <c r="Y12" s="17">
        <v>6.5495376798792193E-2</v>
      </c>
      <c r="Z12" s="17"/>
      <c r="AA12" s="17">
        <v>6.4709348702548006E-2</v>
      </c>
      <c r="AB12" s="17">
        <v>5.2573910350938398E-2</v>
      </c>
      <c r="AC12" s="17">
        <v>0.11512546161903001</v>
      </c>
      <c r="AD12" s="17">
        <v>2.6676303301747799E-2</v>
      </c>
      <c r="AE12" s="17">
        <v>0</v>
      </c>
      <c r="AF12" s="17"/>
      <c r="AG12" s="17">
        <v>5.8178508862832101E-2</v>
      </c>
      <c r="AH12" s="17">
        <v>7.96731343690701E-2</v>
      </c>
      <c r="AI12" s="17"/>
      <c r="AJ12" s="17">
        <v>6.4516478656893E-2</v>
      </c>
      <c r="AK12" s="17">
        <v>7.1864321635942904E-2</v>
      </c>
      <c r="AL12" s="17">
        <v>4.67633742419198E-2</v>
      </c>
      <c r="AM12" s="17">
        <v>8.7836430831670004E-2</v>
      </c>
      <c r="AN12" s="17"/>
      <c r="AO12" s="17">
        <v>7.0985418434990302E-2</v>
      </c>
      <c r="AP12" s="17">
        <v>5.3306737751748698E-2</v>
      </c>
      <c r="AQ12" s="17">
        <v>7.4919204335129594E-2</v>
      </c>
      <c r="AR12" s="17"/>
      <c r="AS12" s="17">
        <v>9.1559977715121699E-2</v>
      </c>
      <c r="AT12" s="17">
        <v>5.3353174716874098E-2</v>
      </c>
      <c r="AU12" s="17">
        <v>6.1257966624983E-2</v>
      </c>
      <c r="AV12" s="17">
        <v>0</v>
      </c>
      <c r="AW12" s="17">
        <v>6.8214790047995993E-2</v>
      </c>
      <c r="AX12" s="17"/>
      <c r="AY12" s="17">
        <v>8.5342964049865702E-2</v>
      </c>
      <c r="AZ12" s="17">
        <v>6.5522312597222396E-2</v>
      </c>
      <c r="BA12" s="17">
        <v>6.2696889547823695E-2</v>
      </c>
    </row>
    <row r="13" spans="2:53" x14ac:dyDescent="0.35">
      <c r="B13" s="18" t="s">
        <v>312</v>
      </c>
      <c r="C13" s="17">
        <v>2.5533206558430999E-2</v>
      </c>
      <c r="D13" s="17">
        <v>2.91326390762017E-2</v>
      </c>
      <c r="E13" s="17">
        <v>2.1937319830342999E-2</v>
      </c>
      <c r="F13" s="17"/>
      <c r="G13" s="17">
        <v>1.5661474818030999E-2</v>
      </c>
      <c r="H13" s="17">
        <v>2.2029797901976102E-2</v>
      </c>
      <c r="I13" s="17">
        <v>2.51625628223104E-2</v>
      </c>
      <c r="J13" s="17">
        <v>5.2490835259714402E-2</v>
      </c>
      <c r="K13" s="17"/>
      <c r="L13" s="17">
        <v>2.3702591979441499E-2</v>
      </c>
      <c r="M13" s="17">
        <v>3.3330755442075401E-2</v>
      </c>
      <c r="N13" s="17">
        <v>1.7739540358353401E-2</v>
      </c>
      <c r="O13" s="17">
        <v>2.63613785470516E-2</v>
      </c>
      <c r="P13" s="17"/>
      <c r="Q13" s="17">
        <v>3.04641371851113E-2</v>
      </c>
      <c r="R13" s="17">
        <v>2.4411308149615799E-2</v>
      </c>
      <c r="S13" s="17">
        <v>2.1101321829989299E-2</v>
      </c>
      <c r="T13" s="17">
        <v>2.2712549552086101E-2</v>
      </c>
      <c r="U13" s="17">
        <v>3.60705314055937E-2</v>
      </c>
      <c r="V13" s="17">
        <v>3.1395082830153298E-2</v>
      </c>
      <c r="W13" s="17">
        <v>0</v>
      </c>
      <c r="X13" s="17">
        <v>1.8532685599452699E-2</v>
      </c>
      <c r="Y13" s="17">
        <v>3.5510862188319801E-2</v>
      </c>
      <c r="Z13" s="17"/>
      <c r="AA13" s="17">
        <v>2.3019855642375301E-2</v>
      </c>
      <c r="AB13" s="17">
        <v>1.4625391212311699E-2</v>
      </c>
      <c r="AC13" s="17">
        <v>3.33872383401227E-2</v>
      </c>
      <c r="AD13" s="17">
        <v>3.5550459028628099E-2</v>
      </c>
      <c r="AE13" s="17">
        <v>6.2972100667549005E-2</v>
      </c>
      <c r="AF13" s="17"/>
      <c r="AG13" s="17">
        <v>2.0157698034028299E-2</v>
      </c>
      <c r="AH13" s="17">
        <v>3.1409310093276702E-2</v>
      </c>
      <c r="AI13" s="17"/>
      <c r="AJ13" s="17">
        <v>2.6531854925483399E-2</v>
      </c>
      <c r="AK13" s="17">
        <v>2.79988377353186E-2</v>
      </c>
      <c r="AL13" s="17">
        <v>2.0473958814244499E-2</v>
      </c>
      <c r="AM13" s="17">
        <v>2.66186842977531E-2</v>
      </c>
      <c r="AN13" s="17"/>
      <c r="AO13" s="17">
        <v>2.5007899676926199E-2</v>
      </c>
      <c r="AP13" s="17">
        <v>8.5327213091117397E-3</v>
      </c>
      <c r="AQ13" s="17">
        <v>3.3589481362355199E-2</v>
      </c>
      <c r="AR13" s="17"/>
      <c r="AS13" s="17">
        <v>3.8844100414872303E-2</v>
      </c>
      <c r="AT13" s="17">
        <v>1.4029337594188101E-2</v>
      </c>
      <c r="AU13" s="17">
        <v>1.3676157853894901E-2</v>
      </c>
      <c r="AV13" s="17">
        <v>0</v>
      </c>
      <c r="AW13" s="17">
        <v>3.2788069669525001E-2</v>
      </c>
      <c r="AX13" s="17"/>
      <c r="AY13" s="17">
        <v>5.25273859784001E-2</v>
      </c>
      <c r="AZ13" s="17">
        <v>1.3921050592761299E-2</v>
      </c>
      <c r="BA13" s="17">
        <v>2.0847345840362401E-2</v>
      </c>
    </row>
    <row r="14" spans="2:53" x14ac:dyDescent="0.35">
      <c r="B14" s="18" t="s">
        <v>313</v>
      </c>
      <c r="C14" s="17">
        <v>1.9543566333865E-2</v>
      </c>
      <c r="D14" s="17">
        <v>1.6798326846653298E-2</v>
      </c>
      <c r="E14" s="17">
        <v>2.2286101494268799E-2</v>
      </c>
      <c r="F14" s="17"/>
      <c r="G14" s="17">
        <v>4.1430900946196197E-2</v>
      </c>
      <c r="H14" s="17">
        <v>2.4994356258246302E-2</v>
      </c>
      <c r="I14" s="17">
        <v>7.9744310509946899E-3</v>
      </c>
      <c r="J14" s="17">
        <v>7.9767561463953193E-3</v>
      </c>
      <c r="K14" s="17"/>
      <c r="L14" s="17">
        <v>1.04822297956489E-2</v>
      </c>
      <c r="M14" s="17">
        <v>1.4600277877935001E-2</v>
      </c>
      <c r="N14" s="17">
        <v>2.6813403583863301E-2</v>
      </c>
      <c r="O14" s="17">
        <v>2.8151547274642301E-2</v>
      </c>
      <c r="P14" s="17"/>
      <c r="Q14" s="17">
        <v>7.3237759654696697E-3</v>
      </c>
      <c r="R14" s="17">
        <v>2.7593171036028701E-2</v>
      </c>
      <c r="S14" s="17">
        <v>2.97428433662928E-2</v>
      </c>
      <c r="T14" s="17">
        <v>1.0308389205265301E-2</v>
      </c>
      <c r="U14" s="17">
        <v>1.19083319701622E-2</v>
      </c>
      <c r="V14" s="17">
        <v>3.1792833229723497E-2</v>
      </c>
      <c r="W14" s="17">
        <v>2.8551606730299401E-2</v>
      </c>
      <c r="X14" s="17">
        <v>3.7065371198905399E-2</v>
      </c>
      <c r="Y14" s="17">
        <v>7.6866131169480304E-3</v>
      </c>
      <c r="Z14" s="17"/>
      <c r="AA14" s="17">
        <v>2.86620620254271E-2</v>
      </c>
      <c r="AB14" s="17">
        <v>2.6155407508263499E-2</v>
      </c>
      <c r="AC14" s="17">
        <v>1.8087330909834699E-2</v>
      </c>
      <c r="AD14" s="17">
        <v>7.6908504506085704E-3</v>
      </c>
      <c r="AE14" s="17">
        <v>0</v>
      </c>
      <c r="AF14" s="17"/>
      <c r="AG14" s="17">
        <v>1.8171297931867201E-2</v>
      </c>
      <c r="AH14" s="17">
        <v>2.1043627429690698E-2</v>
      </c>
      <c r="AI14" s="17"/>
      <c r="AJ14" s="17">
        <v>3.1429121830654397E-2</v>
      </c>
      <c r="AK14" s="17">
        <v>2.0731122667276201E-2</v>
      </c>
      <c r="AL14" s="17">
        <v>2.0382737785290199E-2</v>
      </c>
      <c r="AM14" s="17">
        <v>7.0663609105651301E-3</v>
      </c>
      <c r="AN14" s="17"/>
      <c r="AO14" s="17">
        <v>2.52409896035991E-2</v>
      </c>
      <c r="AP14" s="17">
        <v>1.12500135069612E-2</v>
      </c>
      <c r="AQ14" s="17">
        <v>1.8934464025011599E-2</v>
      </c>
      <c r="AR14" s="17"/>
      <c r="AS14" s="17">
        <v>8.5360013420640295E-3</v>
      </c>
      <c r="AT14" s="17">
        <v>2.1316931135711099E-2</v>
      </c>
      <c r="AU14" s="17">
        <v>0</v>
      </c>
      <c r="AV14" s="17">
        <v>0</v>
      </c>
      <c r="AW14" s="17">
        <v>4.0273511419498302E-2</v>
      </c>
      <c r="AX14" s="17"/>
      <c r="AY14" s="17">
        <v>1.9364232591674899E-2</v>
      </c>
      <c r="AZ14" s="17">
        <v>1.3732795090857499E-2</v>
      </c>
      <c r="BA14" s="17">
        <v>9.6212060507865297E-3</v>
      </c>
    </row>
    <row r="15" spans="2:53" x14ac:dyDescent="0.35">
      <c r="B15" s="18" t="s">
        <v>314</v>
      </c>
      <c r="C15" s="20">
        <v>0.70964627057600604</v>
      </c>
      <c r="D15" s="20">
        <v>0.68385273898417398</v>
      </c>
      <c r="E15" s="20">
        <v>0.73541439304077505</v>
      </c>
      <c r="F15" s="20"/>
      <c r="G15" s="20">
        <v>0.66101989447853904</v>
      </c>
      <c r="H15" s="20">
        <v>0.71576573356246798</v>
      </c>
      <c r="I15" s="20">
        <v>0.75677902643676997</v>
      </c>
      <c r="J15" s="20">
        <v>0.59249282048991803</v>
      </c>
      <c r="K15" s="20"/>
      <c r="L15" s="20">
        <v>0.70427019203758101</v>
      </c>
      <c r="M15" s="20">
        <v>0.72395174067067802</v>
      </c>
      <c r="N15" s="20">
        <v>0.72587836134511896</v>
      </c>
      <c r="O15" s="20">
        <v>0.68912909170453096</v>
      </c>
      <c r="P15" s="20"/>
      <c r="Q15" s="20">
        <v>0.66815005180950404</v>
      </c>
      <c r="R15" s="20">
        <v>0.70148408704228804</v>
      </c>
      <c r="S15" s="20">
        <v>0.73841344896091998</v>
      </c>
      <c r="T15" s="20">
        <v>0.711274277204335</v>
      </c>
      <c r="U15" s="20">
        <v>0.72594818914452297</v>
      </c>
      <c r="V15" s="20">
        <v>0.66596662814710195</v>
      </c>
      <c r="W15" s="20">
        <v>0.744954742884124</v>
      </c>
      <c r="X15" s="20">
        <v>0.75360918893649798</v>
      </c>
      <c r="Y15" s="20">
        <v>0.73518245725378695</v>
      </c>
      <c r="Z15" s="20"/>
      <c r="AA15" s="20">
        <v>0.66214365336519598</v>
      </c>
      <c r="AB15" s="20">
        <v>0.74183496803204596</v>
      </c>
      <c r="AC15" s="20">
        <v>0.68272191907872104</v>
      </c>
      <c r="AD15" s="20">
        <v>0.74400483632639103</v>
      </c>
      <c r="AE15" s="20">
        <v>0.93702789933245101</v>
      </c>
      <c r="AF15" s="20"/>
      <c r="AG15" s="20">
        <v>0.69800296907522197</v>
      </c>
      <c r="AH15" s="20">
        <v>0.722373856216591</v>
      </c>
      <c r="AI15" s="20"/>
      <c r="AJ15" s="20">
        <v>0.67772288578526196</v>
      </c>
      <c r="AK15" s="20">
        <v>0.69583143918457502</v>
      </c>
      <c r="AL15" s="20">
        <v>0.71846013000275599</v>
      </c>
      <c r="AM15" s="20">
        <v>0.74434318057651605</v>
      </c>
      <c r="AN15" s="20"/>
      <c r="AO15" s="20">
        <v>0.69343879916987805</v>
      </c>
      <c r="AP15" s="20">
        <v>0.75374681348055494</v>
      </c>
      <c r="AQ15" s="20">
        <v>0.69879296801204605</v>
      </c>
      <c r="AR15" s="20"/>
      <c r="AS15" s="20">
        <v>0.70333874727597701</v>
      </c>
      <c r="AT15" s="20">
        <v>0.764296284752783</v>
      </c>
      <c r="AU15" s="20">
        <v>0.69424954417687901</v>
      </c>
      <c r="AV15" s="20">
        <v>0.91926011924630402</v>
      </c>
      <c r="AW15" s="20">
        <v>0.59709111024640904</v>
      </c>
      <c r="AX15" s="20"/>
      <c r="AY15" s="20">
        <v>0.67973765358571003</v>
      </c>
      <c r="AZ15" s="20">
        <v>0.74254304196114795</v>
      </c>
      <c r="BA15" s="20">
        <v>0.69841177168226698</v>
      </c>
    </row>
    <row r="16" spans="2:53" x14ac:dyDescent="0.35">
      <c r="B16" s="18" t="s">
        <v>315</v>
      </c>
      <c r="C16" s="20">
        <v>9.3980869923675298E-2</v>
      </c>
      <c r="D16" s="20">
        <v>0.110664373354369</v>
      </c>
      <c r="E16" s="20">
        <v>7.7313801359879503E-2</v>
      </c>
      <c r="F16" s="20"/>
      <c r="G16" s="20">
        <v>9.2883578544889295E-2</v>
      </c>
      <c r="H16" s="20">
        <v>7.4576529688617194E-2</v>
      </c>
      <c r="I16" s="20">
        <v>9.4508031168484802E-2</v>
      </c>
      <c r="J16" s="20">
        <v>0.17474041318743699</v>
      </c>
      <c r="K16" s="20"/>
      <c r="L16" s="20">
        <v>0.102297058410996</v>
      </c>
      <c r="M16" s="20">
        <v>0.111755256314894</v>
      </c>
      <c r="N16" s="20">
        <v>6.34267797303249E-2</v>
      </c>
      <c r="O16" s="20">
        <v>8.9777547360344406E-2</v>
      </c>
      <c r="P16" s="20"/>
      <c r="Q16" s="20">
        <v>9.1457656750769306E-2</v>
      </c>
      <c r="R16" s="20">
        <v>0.115715948559524</v>
      </c>
      <c r="S16" s="20">
        <v>8.6901008346681394E-2</v>
      </c>
      <c r="T16" s="20">
        <v>7.5946149310537697E-2</v>
      </c>
      <c r="U16" s="20">
        <v>9.6097038588280906E-2</v>
      </c>
      <c r="V16" s="20">
        <v>0.13204828900263299</v>
      </c>
      <c r="W16" s="20">
        <v>4.8417509395451301E-2</v>
      </c>
      <c r="X16" s="20">
        <v>6.9316927256536098E-2</v>
      </c>
      <c r="Y16" s="20">
        <v>0.101006238987112</v>
      </c>
      <c r="Z16" s="20"/>
      <c r="AA16" s="20">
        <v>8.7729204344923303E-2</v>
      </c>
      <c r="AB16" s="20">
        <v>6.7199301563250102E-2</v>
      </c>
      <c r="AC16" s="20">
        <v>0.14851269995915301</v>
      </c>
      <c r="AD16" s="20">
        <v>6.2226762330375898E-2</v>
      </c>
      <c r="AE16" s="20">
        <v>6.2972100667549005E-2</v>
      </c>
      <c r="AF16" s="20"/>
      <c r="AG16" s="20">
        <v>7.8336206896860397E-2</v>
      </c>
      <c r="AH16" s="20">
        <v>0.111082444462347</v>
      </c>
      <c r="AI16" s="20"/>
      <c r="AJ16" s="20">
        <v>9.1048333582376406E-2</v>
      </c>
      <c r="AK16" s="20">
        <v>9.9863159371261501E-2</v>
      </c>
      <c r="AL16" s="20">
        <v>6.7237333056164306E-2</v>
      </c>
      <c r="AM16" s="20">
        <v>0.114455115129423</v>
      </c>
      <c r="AN16" s="20"/>
      <c r="AO16" s="20">
        <v>9.5993318111916498E-2</v>
      </c>
      <c r="AP16" s="20">
        <v>6.1839459060860399E-2</v>
      </c>
      <c r="AQ16" s="20">
        <v>0.10850868569748499</v>
      </c>
      <c r="AR16" s="20"/>
      <c r="AS16" s="20">
        <v>0.13040407812999399</v>
      </c>
      <c r="AT16" s="20">
        <v>6.7382512311062195E-2</v>
      </c>
      <c r="AU16" s="20">
        <v>7.4934124478877803E-2</v>
      </c>
      <c r="AV16" s="20">
        <v>0</v>
      </c>
      <c r="AW16" s="20">
        <v>0.101002859717521</v>
      </c>
      <c r="AX16" s="20"/>
      <c r="AY16" s="20">
        <v>0.137870350028266</v>
      </c>
      <c r="AZ16" s="20">
        <v>7.9443363189983698E-2</v>
      </c>
      <c r="BA16" s="20">
        <v>8.3544235388186006E-2</v>
      </c>
    </row>
    <row r="17" spans="2:53" x14ac:dyDescent="0.35">
      <c r="B17" s="18" t="s">
        <v>95</v>
      </c>
      <c r="C17" s="21">
        <v>0.615665400652331</v>
      </c>
      <c r="D17" s="21">
        <v>0.57318836562980502</v>
      </c>
      <c r="E17" s="21">
        <v>0.65810059168089496</v>
      </c>
      <c r="F17" s="21"/>
      <c r="G17" s="21">
        <v>0.56813631593364899</v>
      </c>
      <c r="H17" s="21">
        <v>0.64118920387385103</v>
      </c>
      <c r="I17" s="21">
        <v>0.66227099526828503</v>
      </c>
      <c r="J17" s="21">
        <v>0.41775240730248098</v>
      </c>
      <c r="K17" s="21"/>
      <c r="L17" s="21">
        <v>0.601973133626585</v>
      </c>
      <c r="M17" s="21">
        <v>0.612196484355784</v>
      </c>
      <c r="N17" s="21">
        <v>0.66245158161479401</v>
      </c>
      <c r="O17" s="21">
        <v>0.59935154434418603</v>
      </c>
      <c r="P17" s="21"/>
      <c r="Q17" s="21">
        <v>0.57669239505873504</v>
      </c>
      <c r="R17" s="21">
        <v>0.58576813848276399</v>
      </c>
      <c r="S17" s="21">
        <v>0.65151244061423796</v>
      </c>
      <c r="T17" s="21">
        <v>0.635328127893797</v>
      </c>
      <c r="U17" s="21">
        <v>0.62985115055624197</v>
      </c>
      <c r="V17" s="21">
        <v>0.53391833914446896</v>
      </c>
      <c r="W17" s="21">
        <v>0.69653723348867302</v>
      </c>
      <c r="X17" s="21">
        <v>0.68429226167996204</v>
      </c>
      <c r="Y17" s="21">
        <v>0.63417621826667503</v>
      </c>
      <c r="Z17" s="21"/>
      <c r="AA17" s="21">
        <v>0.57441444902027305</v>
      </c>
      <c r="AB17" s="21">
        <v>0.67463566646879602</v>
      </c>
      <c r="AC17" s="21">
        <v>0.53420921911956898</v>
      </c>
      <c r="AD17" s="21">
        <v>0.68177807399601498</v>
      </c>
      <c r="AE17" s="21">
        <v>0.87405579866490202</v>
      </c>
      <c r="AF17" s="21"/>
      <c r="AG17" s="21">
        <v>0.61966676217836203</v>
      </c>
      <c r="AH17" s="21">
        <v>0.61129141175424395</v>
      </c>
      <c r="AI17" s="21"/>
      <c r="AJ17" s="21">
        <v>0.586674552202886</v>
      </c>
      <c r="AK17" s="21">
        <v>0.59596827981331302</v>
      </c>
      <c r="AL17" s="21">
        <v>0.65122279694659102</v>
      </c>
      <c r="AM17" s="21">
        <v>0.62988806544709297</v>
      </c>
      <c r="AN17" s="21"/>
      <c r="AO17" s="21">
        <v>0.59744548105796202</v>
      </c>
      <c r="AP17" s="21">
        <v>0.69190735441969498</v>
      </c>
      <c r="AQ17" s="21">
        <v>0.59028428231456098</v>
      </c>
      <c r="AR17" s="21"/>
      <c r="AS17" s="21">
        <v>0.57293466914598301</v>
      </c>
      <c r="AT17" s="21">
        <v>0.69691377244172104</v>
      </c>
      <c r="AU17" s="21">
        <v>0.61931541969800097</v>
      </c>
      <c r="AV17" s="21">
        <v>0.91926011924630402</v>
      </c>
      <c r="AW17" s="21">
        <v>0.496088250528888</v>
      </c>
      <c r="AX17" s="21"/>
      <c r="AY17" s="21">
        <v>0.54186730355744495</v>
      </c>
      <c r="AZ17" s="21">
        <v>0.66309967877116405</v>
      </c>
      <c r="BA17" s="21">
        <v>0.61486753629408097</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0.25884285752205599</v>
      </c>
      <c r="D9" s="17">
        <v>0.20536381473446699</v>
      </c>
      <c r="E9" s="17">
        <v>0.31226921827234499</v>
      </c>
      <c r="F9" s="17"/>
      <c r="G9" s="17">
        <v>0.30110780656231401</v>
      </c>
      <c r="H9" s="17">
        <v>0.24344585884772499</v>
      </c>
      <c r="I9" s="17">
        <v>0.29285325764557602</v>
      </c>
      <c r="J9" s="17">
        <v>0.16978254331906301</v>
      </c>
      <c r="K9" s="17"/>
      <c r="L9" s="17">
        <v>0.25477329180501002</v>
      </c>
      <c r="M9" s="17">
        <v>0.26733450458150199</v>
      </c>
      <c r="N9" s="17">
        <v>0.25821368856981203</v>
      </c>
      <c r="O9" s="17">
        <v>0.25199571566270501</v>
      </c>
      <c r="P9" s="17"/>
      <c r="Q9" s="17">
        <v>0.28131113043386002</v>
      </c>
      <c r="R9" s="17">
        <v>0.20989301894010101</v>
      </c>
      <c r="S9" s="17">
        <v>0.30269646150586599</v>
      </c>
      <c r="T9" s="17">
        <v>0.21505194811613401</v>
      </c>
      <c r="U9" s="17">
        <v>0.33493435489679402</v>
      </c>
      <c r="V9" s="17">
        <v>0.23395962413565299</v>
      </c>
      <c r="W9" s="17">
        <v>0.261452776491367</v>
      </c>
      <c r="X9" s="17">
        <v>0.29325663838907101</v>
      </c>
      <c r="Y9" s="17">
        <v>0.24879440696629401</v>
      </c>
      <c r="Z9" s="17"/>
      <c r="AA9" s="17">
        <v>0.25540126412325198</v>
      </c>
      <c r="AB9" s="17">
        <v>0.22580230896244699</v>
      </c>
      <c r="AC9" s="17">
        <v>0.248183017671154</v>
      </c>
      <c r="AD9" s="17">
        <v>0.25037030271347099</v>
      </c>
      <c r="AE9" s="17">
        <v>0.51569853545415101</v>
      </c>
      <c r="AF9" s="17"/>
      <c r="AG9" s="17">
        <v>0.26900283495060301</v>
      </c>
      <c r="AH9" s="17">
        <v>0.24773673072292299</v>
      </c>
      <c r="AI9" s="17"/>
      <c r="AJ9" s="17">
        <v>0.26910641700348797</v>
      </c>
      <c r="AK9" s="17">
        <v>0.240584706934512</v>
      </c>
      <c r="AL9" s="17">
        <v>0.224820969194822</v>
      </c>
      <c r="AM9" s="17">
        <v>0.29954234849568101</v>
      </c>
      <c r="AN9" s="17"/>
      <c r="AO9" s="17">
        <v>0.289907146632013</v>
      </c>
      <c r="AP9" s="17">
        <v>0.25062284746234798</v>
      </c>
      <c r="AQ9" s="17">
        <v>0.243789328481438</v>
      </c>
      <c r="AR9" s="17"/>
      <c r="AS9" s="17">
        <v>0.23968697241789899</v>
      </c>
      <c r="AT9" s="17">
        <v>0.268408117495882</v>
      </c>
      <c r="AU9" s="17">
        <v>0.33775063353055701</v>
      </c>
      <c r="AV9" s="17">
        <v>0.38590710483534602</v>
      </c>
      <c r="AW9" s="17">
        <v>0.24372553605797001</v>
      </c>
      <c r="AX9" s="17"/>
      <c r="AY9" s="17">
        <v>0.24781518615324599</v>
      </c>
      <c r="AZ9" s="17">
        <v>0.27097474654828502</v>
      </c>
      <c r="BA9" s="17">
        <v>0.25603965963283898</v>
      </c>
    </row>
    <row r="10" spans="2:53" x14ac:dyDescent="0.35">
      <c r="B10" s="18" t="s">
        <v>309</v>
      </c>
      <c r="C10" s="17">
        <v>0.418769614231981</v>
      </c>
      <c r="D10" s="17">
        <v>0.399905356338215</v>
      </c>
      <c r="E10" s="17">
        <v>0.437615289004468</v>
      </c>
      <c r="F10" s="17"/>
      <c r="G10" s="17">
        <v>0.39523453989287299</v>
      </c>
      <c r="H10" s="17">
        <v>0.42389666403980802</v>
      </c>
      <c r="I10" s="17">
        <v>0.41899362690196801</v>
      </c>
      <c r="J10" s="17">
        <v>0.42321847673332902</v>
      </c>
      <c r="K10" s="17"/>
      <c r="L10" s="17">
        <v>0.39351459783100401</v>
      </c>
      <c r="M10" s="17">
        <v>0.39409107372966001</v>
      </c>
      <c r="N10" s="17">
        <v>0.456773951069188</v>
      </c>
      <c r="O10" s="17">
        <v>0.43994197610763502</v>
      </c>
      <c r="P10" s="17"/>
      <c r="Q10" s="17">
        <v>0.44468434755027703</v>
      </c>
      <c r="R10" s="17">
        <v>0.40517607509027098</v>
      </c>
      <c r="S10" s="17">
        <v>0.44135256037103998</v>
      </c>
      <c r="T10" s="17">
        <v>0.45877514808938602</v>
      </c>
      <c r="U10" s="17">
        <v>0.41274648232566802</v>
      </c>
      <c r="V10" s="17">
        <v>0.388994648606384</v>
      </c>
      <c r="W10" s="17">
        <v>0.36782209018802497</v>
      </c>
      <c r="X10" s="17">
        <v>0.39558356862323202</v>
      </c>
      <c r="Y10" s="17">
        <v>0.425821228939185</v>
      </c>
      <c r="Z10" s="17"/>
      <c r="AA10" s="17">
        <v>0.39729560264481201</v>
      </c>
      <c r="AB10" s="17">
        <v>0.48434941943735599</v>
      </c>
      <c r="AC10" s="17">
        <v>0.363328100105623</v>
      </c>
      <c r="AD10" s="17">
        <v>0.46869316877092598</v>
      </c>
      <c r="AE10" s="17">
        <v>0.28247587420607301</v>
      </c>
      <c r="AF10" s="17"/>
      <c r="AG10" s="17">
        <v>0.42463974796952503</v>
      </c>
      <c r="AH10" s="17">
        <v>0.412352823439331</v>
      </c>
      <c r="AI10" s="17"/>
      <c r="AJ10" s="17">
        <v>0.38124839926063803</v>
      </c>
      <c r="AK10" s="17">
        <v>0.44741179589789098</v>
      </c>
      <c r="AL10" s="17">
        <v>0.442966699372499</v>
      </c>
      <c r="AM10" s="17">
        <v>0.40004830877561598</v>
      </c>
      <c r="AN10" s="17"/>
      <c r="AO10" s="17">
        <v>0.40917867758413601</v>
      </c>
      <c r="AP10" s="17">
        <v>0.42515100071671502</v>
      </c>
      <c r="AQ10" s="17">
        <v>0.42227564026929698</v>
      </c>
      <c r="AR10" s="17"/>
      <c r="AS10" s="17">
        <v>0.43049573858293799</v>
      </c>
      <c r="AT10" s="17">
        <v>0.45560570369261899</v>
      </c>
      <c r="AU10" s="17">
        <v>0.31077909511412699</v>
      </c>
      <c r="AV10" s="17">
        <v>0.22181690586726099</v>
      </c>
      <c r="AW10" s="17">
        <v>0.387220179346078</v>
      </c>
      <c r="AX10" s="17"/>
      <c r="AY10" s="17">
        <v>0.38639763429199703</v>
      </c>
      <c r="AZ10" s="17">
        <v>0.44720158122473502</v>
      </c>
      <c r="BA10" s="17">
        <v>0.43766516424007301</v>
      </c>
    </row>
    <row r="11" spans="2:53" x14ac:dyDescent="0.35">
      <c r="B11" s="18" t="s">
        <v>310</v>
      </c>
      <c r="C11" s="17">
        <v>0.192591176017395</v>
      </c>
      <c r="D11" s="17">
        <v>0.23561379989723499</v>
      </c>
      <c r="E11" s="17">
        <v>0.14961093358938901</v>
      </c>
      <c r="F11" s="17"/>
      <c r="G11" s="17">
        <v>0.21252451875438699</v>
      </c>
      <c r="H11" s="17">
        <v>0.19861557796148999</v>
      </c>
      <c r="I11" s="17">
        <v>0.16923571437436499</v>
      </c>
      <c r="J11" s="17">
        <v>0.217466259230819</v>
      </c>
      <c r="K11" s="17"/>
      <c r="L11" s="17">
        <v>0.21826781628478401</v>
      </c>
      <c r="M11" s="17">
        <v>0.18316460868849599</v>
      </c>
      <c r="N11" s="17">
        <v>0.153190216176637</v>
      </c>
      <c r="O11" s="17">
        <v>0.210107243914607</v>
      </c>
      <c r="P11" s="17"/>
      <c r="Q11" s="17">
        <v>0.174594321347596</v>
      </c>
      <c r="R11" s="17">
        <v>0.221038023753208</v>
      </c>
      <c r="S11" s="17">
        <v>0.16870999531116501</v>
      </c>
      <c r="T11" s="17">
        <v>0.23592025909460501</v>
      </c>
      <c r="U11" s="17">
        <v>0.13362266825612301</v>
      </c>
      <c r="V11" s="17">
        <v>0.21236911586176899</v>
      </c>
      <c r="W11" s="17">
        <v>0.22697621859068701</v>
      </c>
      <c r="X11" s="17">
        <v>0.172977950715614</v>
      </c>
      <c r="Y11" s="17">
        <v>0.16739449821036301</v>
      </c>
      <c r="Z11" s="17"/>
      <c r="AA11" s="17">
        <v>0.21580628610347799</v>
      </c>
      <c r="AB11" s="17">
        <v>0.17881516187629101</v>
      </c>
      <c r="AC11" s="17">
        <v>0.21198833192629701</v>
      </c>
      <c r="AD11" s="17">
        <v>0.19320355806120201</v>
      </c>
      <c r="AE11" s="17">
        <v>7.0429625696104101E-2</v>
      </c>
      <c r="AF11" s="17"/>
      <c r="AG11" s="17">
        <v>0.18876772591394</v>
      </c>
      <c r="AH11" s="17">
        <v>0.19677068546589299</v>
      </c>
      <c r="AI11" s="17"/>
      <c r="AJ11" s="17">
        <v>0.20461007613382901</v>
      </c>
      <c r="AK11" s="17">
        <v>0.18590713929769401</v>
      </c>
      <c r="AL11" s="17">
        <v>0.22254832448445</v>
      </c>
      <c r="AM11" s="17">
        <v>0.162057090826522</v>
      </c>
      <c r="AN11" s="17"/>
      <c r="AO11" s="17">
        <v>0.17948774047801599</v>
      </c>
      <c r="AP11" s="17">
        <v>0.19755365008502901</v>
      </c>
      <c r="AQ11" s="17">
        <v>0.196554928700195</v>
      </c>
      <c r="AR11" s="17"/>
      <c r="AS11" s="17">
        <v>0.174160798304582</v>
      </c>
      <c r="AT11" s="17">
        <v>0.170677496906672</v>
      </c>
      <c r="AU11" s="17">
        <v>0.21104150969654001</v>
      </c>
      <c r="AV11" s="17">
        <v>0.150197369286517</v>
      </c>
      <c r="AW11" s="17">
        <v>0.24409655090759899</v>
      </c>
      <c r="AX11" s="17"/>
      <c r="AY11" s="17">
        <v>0.178809737261833</v>
      </c>
      <c r="AZ11" s="17">
        <v>0.177111609566067</v>
      </c>
      <c r="BA11" s="17">
        <v>0.22004798274688001</v>
      </c>
    </row>
    <row r="12" spans="2:53" x14ac:dyDescent="0.35">
      <c r="B12" s="18" t="s">
        <v>311</v>
      </c>
      <c r="C12" s="17">
        <v>8.8220850097004894E-2</v>
      </c>
      <c r="D12" s="17">
        <v>0.114261905522622</v>
      </c>
      <c r="E12" s="17">
        <v>6.2205447633403299E-2</v>
      </c>
      <c r="F12" s="17"/>
      <c r="G12" s="17">
        <v>4.6983634025233201E-2</v>
      </c>
      <c r="H12" s="17">
        <v>9.5666375438745593E-2</v>
      </c>
      <c r="I12" s="17">
        <v>8.6044049364938494E-2</v>
      </c>
      <c r="J12" s="17">
        <v>0.110433904353472</v>
      </c>
      <c r="K12" s="17"/>
      <c r="L12" s="17">
        <v>8.9239839281242503E-2</v>
      </c>
      <c r="M12" s="17">
        <v>0.10965203366927199</v>
      </c>
      <c r="N12" s="17">
        <v>8.8346751868463594E-2</v>
      </c>
      <c r="O12" s="17">
        <v>6.5074000704375495E-2</v>
      </c>
      <c r="P12" s="17"/>
      <c r="Q12" s="17">
        <v>5.3415254536872098E-2</v>
      </c>
      <c r="R12" s="17">
        <v>0.112129144413447</v>
      </c>
      <c r="S12" s="17">
        <v>7.6062779535444505E-2</v>
      </c>
      <c r="T12" s="17">
        <v>6.7540095147789095E-2</v>
      </c>
      <c r="U12" s="17">
        <v>9.49587599978787E-2</v>
      </c>
      <c r="V12" s="17">
        <v>0.123879564984312</v>
      </c>
      <c r="W12" s="17">
        <v>9.6329220224050896E-2</v>
      </c>
      <c r="X12" s="17">
        <v>0.10311099511214999</v>
      </c>
      <c r="Y12" s="17">
        <v>8.5665794264364895E-2</v>
      </c>
      <c r="Z12" s="17"/>
      <c r="AA12" s="17">
        <v>0.109029769747701</v>
      </c>
      <c r="AB12" s="17">
        <v>6.3881796253270701E-2</v>
      </c>
      <c r="AC12" s="17">
        <v>0.119643682076994</v>
      </c>
      <c r="AD12" s="17">
        <v>4.4005846500869902E-2</v>
      </c>
      <c r="AE12" s="17">
        <v>6.8423863976122101E-2</v>
      </c>
      <c r="AF12" s="17"/>
      <c r="AG12" s="17">
        <v>7.9126058387402595E-2</v>
      </c>
      <c r="AH12" s="17">
        <v>9.81625956027323E-2</v>
      </c>
      <c r="AI12" s="17"/>
      <c r="AJ12" s="17">
        <v>0.11556559023502801</v>
      </c>
      <c r="AK12" s="17">
        <v>7.5345458662987294E-2</v>
      </c>
      <c r="AL12" s="17">
        <v>8.2570536278161105E-2</v>
      </c>
      <c r="AM12" s="17">
        <v>8.2698358972666003E-2</v>
      </c>
      <c r="AN12" s="17"/>
      <c r="AO12" s="17">
        <v>8.6519041135901406E-2</v>
      </c>
      <c r="AP12" s="17">
        <v>7.0399133937281297E-2</v>
      </c>
      <c r="AQ12" s="17">
        <v>9.82469645583052E-2</v>
      </c>
      <c r="AR12" s="17"/>
      <c r="AS12" s="17">
        <v>0.11227913425574799</v>
      </c>
      <c r="AT12" s="17">
        <v>7.4370361142146596E-2</v>
      </c>
      <c r="AU12" s="17">
        <v>0.113050645627293</v>
      </c>
      <c r="AV12" s="17">
        <v>0.24207862001087599</v>
      </c>
      <c r="AW12" s="17">
        <v>7.5930038576819403E-2</v>
      </c>
      <c r="AX12" s="17"/>
      <c r="AY12" s="17">
        <v>0.12716120940297901</v>
      </c>
      <c r="AZ12" s="17">
        <v>7.7009458673299794E-2</v>
      </c>
      <c r="BA12" s="17">
        <v>7.5924355824706899E-2</v>
      </c>
    </row>
    <row r="13" spans="2:53" x14ac:dyDescent="0.35">
      <c r="B13" s="18" t="s">
        <v>312</v>
      </c>
      <c r="C13" s="17">
        <v>2.8026290515051799E-2</v>
      </c>
      <c r="D13" s="17">
        <v>3.2163499540521001E-2</v>
      </c>
      <c r="E13" s="17">
        <v>2.3893157041216299E-2</v>
      </c>
      <c r="F13" s="17"/>
      <c r="G13" s="17">
        <v>1.48393907212432E-2</v>
      </c>
      <c r="H13" s="17">
        <v>1.98292795557268E-2</v>
      </c>
      <c r="I13" s="17">
        <v>2.7417999248148601E-2</v>
      </c>
      <c r="J13" s="17">
        <v>7.9098816363316393E-2</v>
      </c>
      <c r="K13" s="17"/>
      <c r="L13" s="17">
        <v>3.3724045318437403E-2</v>
      </c>
      <c r="M13" s="17">
        <v>3.8566477587956602E-2</v>
      </c>
      <c r="N13" s="17">
        <v>2.3379977461374601E-2</v>
      </c>
      <c r="O13" s="17">
        <v>1.5111781420870401E-2</v>
      </c>
      <c r="P13" s="17"/>
      <c r="Q13" s="17">
        <v>4.5994946131394002E-2</v>
      </c>
      <c r="R13" s="17">
        <v>3.4728975547411403E-2</v>
      </c>
      <c r="S13" s="17">
        <v>1.1178203276485299E-2</v>
      </c>
      <c r="T13" s="17">
        <v>2.2712549552086101E-2</v>
      </c>
      <c r="U13" s="17">
        <v>1.1829402553373201E-2</v>
      </c>
      <c r="V13" s="17">
        <v>3.3052602137932902E-2</v>
      </c>
      <c r="W13" s="17">
        <v>0</v>
      </c>
      <c r="X13" s="17">
        <v>1.6538161560480401E-2</v>
      </c>
      <c r="Y13" s="17">
        <v>4.4424151125543702E-2</v>
      </c>
      <c r="Z13" s="17"/>
      <c r="AA13" s="17">
        <v>1.20669063857958E-2</v>
      </c>
      <c r="AB13" s="17">
        <v>2.2935363611605399E-2</v>
      </c>
      <c r="AC13" s="17">
        <v>4.2102165826032802E-2</v>
      </c>
      <c r="AD13" s="17">
        <v>3.6036273502921899E-2</v>
      </c>
      <c r="AE13" s="17">
        <v>6.2972100667549005E-2</v>
      </c>
      <c r="AF13" s="17"/>
      <c r="AG13" s="17">
        <v>2.49068896486613E-2</v>
      </c>
      <c r="AH13" s="17">
        <v>3.1436186039240303E-2</v>
      </c>
      <c r="AI13" s="17"/>
      <c r="AJ13" s="17">
        <v>2.1576038973220999E-2</v>
      </c>
      <c r="AK13" s="17">
        <v>3.1083945884688501E-2</v>
      </c>
      <c r="AL13" s="17">
        <v>1.53978637965273E-2</v>
      </c>
      <c r="AM13" s="17">
        <v>4.1866022364584497E-2</v>
      </c>
      <c r="AN13" s="17"/>
      <c r="AO13" s="17">
        <v>1.7220400960009801E-2</v>
      </c>
      <c r="AP13" s="17">
        <v>4.44196017293223E-2</v>
      </c>
      <c r="AQ13" s="17">
        <v>2.6636727543470198E-2</v>
      </c>
      <c r="AR13" s="17"/>
      <c r="AS13" s="17">
        <v>4.0425735809346698E-2</v>
      </c>
      <c r="AT13" s="17">
        <v>1.2840529419578301E-2</v>
      </c>
      <c r="AU13" s="17">
        <v>2.73781160314822E-2</v>
      </c>
      <c r="AV13" s="17">
        <v>0</v>
      </c>
      <c r="AW13" s="17">
        <v>2.8065571694187001E-2</v>
      </c>
      <c r="AX13" s="17"/>
      <c r="AY13" s="17">
        <v>5.4819858844886299E-2</v>
      </c>
      <c r="AZ13" s="17">
        <v>1.2966013719118799E-2</v>
      </c>
      <c r="BA13" s="17">
        <v>1.03228375555011E-2</v>
      </c>
    </row>
    <row r="14" spans="2:53" x14ac:dyDescent="0.35">
      <c r="B14" s="18" t="s">
        <v>313</v>
      </c>
      <c r="C14" s="17">
        <v>1.3549211616510799E-2</v>
      </c>
      <c r="D14" s="17">
        <v>1.2691623966939399E-2</v>
      </c>
      <c r="E14" s="17">
        <v>1.44059544591786E-2</v>
      </c>
      <c r="F14" s="17"/>
      <c r="G14" s="17">
        <v>2.931011004395E-2</v>
      </c>
      <c r="H14" s="17">
        <v>1.8546244156504198E-2</v>
      </c>
      <c r="I14" s="17">
        <v>5.4553524650034404E-3</v>
      </c>
      <c r="J14" s="17">
        <v>0</v>
      </c>
      <c r="K14" s="17"/>
      <c r="L14" s="17">
        <v>1.04804094795214E-2</v>
      </c>
      <c r="M14" s="17">
        <v>7.1913017431129702E-3</v>
      </c>
      <c r="N14" s="17">
        <v>2.0095414854524901E-2</v>
      </c>
      <c r="O14" s="17">
        <v>1.77692821898068E-2</v>
      </c>
      <c r="P14" s="17"/>
      <c r="Q14" s="17">
        <v>0</v>
      </c>
      <c r="R14" s="17">
        <v>1.7034762255561799E-2</v>
      </c>
      <c r="S14" s="17">
        <v>0</v>
      </c>
      <c r="T14" s="17">
        <v>0</v>
      </c>
      <c r="U14" s="17">
        <v>1.19083319701622E-2</v>
      </c>
      <c r="V14" s="17">
        <v>7.7444442739501599E-3</v>
      </c>
      <c r="W14" s="17">
        <v>4.7419694505869303E-2</v>
      </c>
      <c r="X14" s="17">
        <v>1.8532685599452699E-2</v>
      </c>
      <c r="Y14" s="17">
        <v>2.7899920494250101E-2</v>
      </c>
      <c r="Z14" s="17"/>
      <c r="AA14" s="17">
        <v>1.0400170994961599E-2</v>
      </c>
      <c r="AB14" s="17">
        <v>2.4215949859030798E-2</v>
      </c>
      <c r="AC14" s="17">
        <v>1.4754702393899199E-2</v>
      </c>
      <c r="AD14" s="17">
        <v>7.6908504506085704E-3</v>
      </c>
      <c r="AE14" s="17">
        <v>0</v>
      </c>
      <c r="AF14" s="17"/>
      <c r="AG14" s="17">
        <v>1.3556743129867601E-2</v>
      </c>
      <c r="AH14" s="17">
        <v>1.35409787298811E-2</v>
      </c>
      <c r="AI14" s="17"/>
      <c r="AJ14" s="17">
        <v>7.8934783937958906E-3</v>
      </c>
      <c r="AK14" s="17">
        <v>1.9666953322227499E-2</v>
      </c>
      <c r="AL14" s="17">
        <v>1.16956068735409E-2</v>
      </c>
      <c r="AM14" s="17">
        <v>1.3787870564930801E-2</v>
      </c>
      <c r="AN14" s="17"/>
      <c r="AO14" s="17">
        <v>1.7686993209924E-2</v>
      </c>
      <c r="AP14" s="17">
        <v>1.18537660693045E-2</v>
      </c>
      <c r="AQ14" s="17">
        <v>1.24964104472948E-2</v>
      </c>
      <c r="AR14" s="17"/>
      <c r="AS14" s="17">
        <v>2.9516206294856401E-3</v>
      </c>
      <c r="AT14" s="17">
        <v>1.80977913431026E-2</v>
      </c>
      <c r="AU14" s="17">
        <v>0</v>
      </c>
      <c r="AV14" s="17">
        <v>0</v>
      </c>
      <c r="AW14" s="17">
        <v>2.0962123417346299E-2</v>
      </c>
      <c r="AX14" s="17"/>
      <c r="AY14" s="17">
        <v>4.9963740450589197E-3</v>
      </c>
      <c r="AZ14" s="17">
        <v>1.4736590268494399E-2</v>
      </c>
      <c r="BA14" s="17">
        <v>0</v>
      </c>
    </row>
    <row r="15" spans="2:53" x14ac:dyDescent="0.35">
      <c r="B15" s="18" t="s">
        <v>314</v>
      </c>
      <c r="C15" s="20">
        <v>0.67761247175403705</v>
      </c>
      <c r="D15" s="20">
        <v>0.60526917107268197</v>
      </c>
      <c r="E15" s="20">
        <v>0.74988450727681299</v>
      </c>
      <c r="F15" s="20"/>
      <c r="G15" s="20">
        <v>0.696342346455187</v>
      </c>
      <c r="H15" s="20">
        <v>0.66734252288753304</v>
      </c>
      <c r="I15" s="20">
        <v>0.71184688454754397</v>
      </c>
      <c r="J15" s="20">
        <v>0.59300102005239197</v>
      </c>
      <c r="K15" s="20"/>
      <c r="L15" s="20">
        <v>0.64828788963601502</v>
      </c>
      <c r="M15" s="20">
        <v>0.661425578311163</v>
      </c>
      <c r="N15" s="20">
        <v>0.71498763963899903</v>
      </c>
      <c r="O15" s="20">
        <v>0.69193769177034004</v>
      </c>
      <c r="P15" s="20"/>
      <c r="Q15" s="20">
        <v>0.72599547798413799</v>
      </c>
      <c r="R15" s="20">
        <v>0.61506909403037202</v>
      </c>
      <c r="S15" s="20">
        <v>0.74404902187690503</v>
      </c>
      <c r="T15" s="20">
        <v>0.67382709620551995</v>
      </c>
      <c r="U15" s="20">
        <v>0.74768083722246304</v>
      </c>
      <c r="V15" s="20">
        <v>0.62295427274203696</v>
      </c>
      <c r="W15" s="20">
        <v>0.62927486667939303</v>
      </c>
      <c r="X15" s="20">
        <v>0.68884020701230297</v>
      </c>
      <c r="Y15" s="20">
        <v>0.67461563590547802</v>
      </c>
      <c r="Z15" s="20"/>
      <c r="AA15" s="20">
        <v>0.65269686676806304</v>
      </c>
      <c r="AB15" s="20">
        <v>0.71015172839980201</v>
      </c>
      <c r="AC15" s="20">
        <v>0.61151111777677802</v>
      </c>
      <c r="AD15" s="20">
        <v>0.71906347148439798</v>
      </c>
      <c r="AE15" s="20">
        <v>0.79817440966022501</v>
      </c>
      <c r="AF15" s="20"/>
      <c r="AG15" s="20">
        <v>0.69364258292012804</v>
      </c>
      <c r="AH15" s="20">
        <v>0.66008955416225401</v>
      </c>
      <c r="AI15" s="20"/>
      <c r="AJ15" s="20">
        <v>0.65035481626412694</v>
      </c>
      <c r="AK15" s="20">
        <v>0.68799650283240299</v>
      </c>
      <c r="AL15" s="20">
        <v>0.66778766856731997</v>
      </c>
      <c r="AM15" s="20">
        <v>0.69959065727129699</v>
      </c>
      <c r="AN15" s="20"/>
      <c r="AO15" s="20">
        <v>0.69908582421614895</v>
      </c>
      <c r="AP15" s="20">
        <v>0.67577384817906305</v>
      </c>
      <c r="AQ15" s="20">
        <v>0.66606496875073495</v>
      </c>
      <c r="AR15" s="20"/>
      <c r="AS15" s="20">
        <v>0.67018271100083704</v>
      </c>
      <c r="AT15" s="20">
        <v>0.72401382118850099</v>
      </c>
      <c r="AU15" s="20">
        <v>0.64852972864468506</v>
      </c>
      <c r="AV15" s="20">
        <v>0.60772401070260695</v>
      </c>
      <c r="AW15" s="20">
        <v>0.63094571540404798</v>
      </c>
      <c r="AX15" s="20"/>
      <c r="AY15" s="20">
        <v>0.63421282044524296</v>
      </c>
      <c r="AZ15" s="20">
        <v>0.71817632777301998</v>
      </c>
      <c r="BA15" s="20">
        <v>0.69370482387291199</v>
      </c>
    </row>
    <row r="16" spans="2:53" x14ac:dyDescent="0.35">
      <c r="B16" s="18" t="s">
        <v>315</v>
      </c>
      <c r="C16" s="20">
        <v>0.116247140612057</v>
      </c>
      <c r="D16" s="20">
        <v>0.146425405063143</v>
      </c>
      <c r="E16" s="20">
        <v>8.6098604674619605E-2</v>
      </c>
      <c r="F16" s="20"/>
      <c r="G16" s="20">
        <v>6.1823024746476399E-2</v>
      </c>
      <c r="H16" s="20">
        <v>0.11549565499447199</v>
      </c>
      <c r="I16" s="20">
        <v>0.11346204861308699</v>
      </c>
      <c r="J16" s="20">
        <v>0.189532720716789</v>
      </c>
      <c r="K16" s="20"/>
      <c r="L16" s="20">
        <v>0.12296388459968</v>
      </c>
      <c r="M16" s="20">
        <v>0.14821851125722799</v>
      </c>
      <c r="N16" s="20">
        <v>0.111726729329838</v>
      </c>
      <c r="O16" s="20">
        <v>8.0185782125245894E-2</v>
      </c>
      <c r="P16" s="20"/>
      <c r="Q16" s="20">
        <v>9.9410200668266099E-2</v>
      </c>
      <c r="R16" s="20">
        <v>0.14685811996085901</v>
      </c>
      <c r="S16" s="20">
        <v>8.7240982811929796E-2</v>
      </c>
      <c r="T16" s="20">
        <v>9.0252644699875206E-2</v>
      </c>
      <c r="U16" s="20">
        <v>0.10678816255125199</v>
      </c>
      <c r="V16" s="20">
        <v>0.156932167122245</v>
      </c>
      <c r="W16" s="20">
        <v>9.6329220224050896E-2</v>
      </c>
      <c r="X16" s="20">
        <v>0.11964915667263</v>
      </c>
      <c r="Y16" s="20">
        <v>0.13008994538990901</v>
      </c>
      <c r="Z16" s="20"/>
      <c r="AA16" s="20">
        <v>0.12109667613349701</v>
      </c>
      <c r="AB16" s="20">
        <v>8.6817159864876106E-2</v>
      </c>
      <c r="AC16" s="20">
        <v>0.16174584790302701</v>
      </c>
      <c r="AD16" s="20">
        <v>8.0042120003791795E-2</v>
      </c>
      <c r="AE16" s="20">
        <v>0.13139596464367101</v>
      </c>
      <c r="AF16" s="20"/>
      <c r="AG16" s="20">
        <v>0.104032948036064</v>
      </c>
      <c r="AH16" s="20">
        <v>0.129598781641973</v>
      </c>
      <c r="AI16" s="20"/>
      <c r="AJ16" s="20">
        <v>0.13714162920824899</v>
      </c>
      <c r="AK16" s="20">
        <v>0.10642940454767599</v>
      </c>
      <c r="AL16" s="20">
        <v>9.7968400074688405E-2</v>
      </c>
      <c r="AM16" s="20">
        <v>0.12456438133725101</v>
      </c>
      <c r="AN16" s="20"/>
      <c r="AO16" s="20">
        <v>0.103739442095911</v>
      </c>
      <c r="AP16" s="20">
        <v>0.114818735666604</v>
      </c>
      <c r="AQ16" s="20">
        <v>0.124883692101775</v>
      </c>
      <c r="AR16" s="20"/>
      <c r="AS16" s="20">
        <v>0.15270487006509501</v>
      </c>
      <c r="AT16" s="20">
        <v>8.7210890561724805E-2</v>
      </c>
      <c r="AU16" s="20">
        <v>0.14042876165877499</v>
      </c>
      <c r="AV16" s="20">
        <v>0.24207862001087599</v>
      </c>
      <c r="AW16" s="20">
        <v>0.103995610271006</v>
      </c>
      <c r="AX16" s="20"/>
      <c r="AY16" s="20">
        <v>0.181981068247865</v>
      </c>
      <c r="AZ16" s="20">
        <v>8.9975472392418501E-2</v>
      </c>
      <c r="BA16" s="20">
        <v>8.6247193380208004E-2</v>
      </c>
    </row>
    <row r="17" spans="2:53" x14ac:dyDescent="0.35">
      <c r="B17" s="18" t="s">
        <v>95</v>
      </c>
      <c r="C17" s="21">
        <v>0.56136533114197995</v>
      </c>
      <c r="D17" s="21">
        <v>0.45884376600953902</v>
      </c>
      <c r="E17" s="21">
        <v>0.66378590260219295</v>
      </c>
      <c r="F17" s="21"/>
      <c r="G17" s="21">
        <v>0.63451932170871095</v>
      </c>
      <c r="H17" s="21">
        <v>0.55184686789306103</v>
      </c>
      <c r="I17" s="21">
        <v>0.59838483593445702</v>
      </c>
      <c r="J17" s="21">
        <v>0.40346829933560402</v>
      </c>
      <c r="K17" s="21"/>
      <c r="L17" s="21">
        <v>0.52532400503633503</v>
      </c>
      <c r="M17" s="21">
        <v>0.51320706705393404</v>
      </c>
      <c r="N17" s="21">
        <v>0.60326091030916096</v>
      </c>
      <c r="O17" s="21">
        <v>0.61175190964509396</v>
      </c>
      <c r="P17" s="21"/>
      <c r="Q17" s="21">
        <v>0.62658527731587099</v>
      </c>
      <c r="R17" s="21">
        <v>0.46821097406951301</v>
      </c>
      <c r="S17" s="21">
        <v>0.65680803906497598</v>
      </c>
      <c r="T17" s="21">
        <v>0.58357445150564502</v>
      </c>
      <c r="U17" s="21">
        <v>0.64089267467121103</v>
      </c>
      <c r="V17" s="21">
        <v>0.46602210561979202</v>
      </c>
      <c r="W17" s="21">
        <v>0.53294564645534204</v>
      </c>
      <c r="X17" s="21">
        <v>0.56919105033967199</v>
      </c>
      <c r="Y17" s="21">
        <v>0.54452569051556998</v>
      </c>
      <c r="Z17" s="21"/>
      <c r="AA17" s="21">
        <v>0.53160019063456598</v>
      </c>
      <c r="AB17" s="21">
        <v>0.62333456853492597</v>
      </c>
      <c r="AC17" s="21">
        <v>0.44976526987375098</v>
      </c>
      <c r="AD17" s="21">
        <v>0.63902135148060601</v>
      </c>
      <c r="AE17" s="21">
        <v>0.66677844501655403</v>
      </c>
      <c r="AF17" s="21"/>
      <c r="AG17" s="21">
        <v>0.58960963488406404</v>
      </c>
      <c r="AH17" s="21">
        <v>0.53049077252028098</v>
      </c>
      <c r="AI17" s="21"/>
      <c r="AJ17" s="21">
        <v>0.51321318705587804</v>
      </c>
      <c r="AK17" s="21">
        <v>0.58156709828472697</v>
      </c>
      <c r="AL17" s="21">
        <v>0.56981926849263198</v>
      </c>
      <c r="AM17" s="21">
        <v>0.57502627593404698</v>
      </c>
      <c r="AN17" s="21"/>
      <c r="AO17" s="21">
        <v>0.59534638212023705</v>
      </c>
      <c r="AP17" s="21">
        <v>0.56095511251246</v>
      </c>
      <c r="AQ17" s="21">
        <v>0.54118127664895899</v>
      </c>
      <c r="AR17" s="21"/>
      <c r="AS17" s="21">
        <v>0.51747784093574201</v>
      </c>
      <c r="AT17" s="21">
        <v>0.63680293062677595</v>
      </c>
      <c r="AU17" s="21">
        <v>0.50810096698591001</v>
      </c>
      <c r="AV17" s="21">
        <v>0.36564539069173102</v>
      </c>
      <c r="AW17" s="21">
        <v>0.52695010513304197</v>
      </c>
      <c r="AX17" s="21"/>
      <c r="AY17" s="21">
        <v>0.45223175219737799</v>
      </c>
      <c r="AZ17" s="21">
        <v>0.628200855380601</v>
      </c>
      <c r="BA17" s="21">
        <v>0.60745763049270396</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0.25883586699158101</v>
      </c>
      <c r="D9" s="17">
        <v>0.208549083805709</v>
      </c>
      <c r="E9" s="17">
        <v>0.30907311282507199</v>
      </c>
      <c r="F9" s="17"/>
      <c r="G9" s="17">
        <v>0.31020190759938499</v>
      </c>
      <c r="H9" s="17">
        <v>0.24814957847235</v>
      </c>
      <c r="I9" s="17">
        <v>0.275656189312801</v>
      </c>
      <c r="J9" s="17">
        <v>0.19322011312284601</v>
      </c>
      <c r="K9" s="17"/>
      <c r="L9" s="17">
        <v>0.24866296538821001</v>
      </c>
      <c r="M9" s="17">
        <v>0.26453099851852002</v>
      </c>
      <c r="N9" s="17">
        <v>0.23665902742794201</v>
      </c>
      <c r="O9" s="17">
        <v>0.280450626219171</v>
      </c>
      <c r="P9" s="17"/>
      <c r="Q9" s="17">
        <v>0.289985161368985</v>
      </c>
      <c r="R9" s="17">
        <v>0.19343681984303401</v>
      </c>
      <c r="S9" s="17">
        <v>0.291508499814847</v>
      </c>
      <c r="T9" s="17">
        <v>0.277552881353748</v>
      </c>
      <c r="U9" s="17">
        <v>0.31242010741612503</v>
      </c>
      <c r="V9" s="17">
        <v>0.201481545202052</v>
      </c>
      <c r="W9" s="17">
        <v>0.24274424955489901</v>
      </c>
      <c r="X9" s="17">
        <v>0.25687116749058297</v>
      </c>
      <c r="Y9" s="17">
        <v>0.28213857928403202</v>
      </c>
      <c r="Z9" s="17"/>
      <c r="AA9" s="17">
        <v>0.25226766193818201</v>
      </c>
      <c r="AB9" s="17">
        <v>0.233973524038669</v>
      </c>
      <c r="AC9" s="17">
        <v>0.262568674446512</v>
      </c>
      <c r="AD9" s="17">
        <v>0.218009832115829</v>
      </c>
      <c r="AE9" s="17">
        <v>0.51569853545415101</v>
      </c>
      <c r="AF9" s="17"/>
      <c r="AG9" s="17">
        <v>0.26498439555762099</v>
      </c>
      <c r="AH9" s="17">
        <v>0.25211475581168002</v>
      </c>
      <c r="AI9" s="17"/>
      <c r="AJ9" s="17">
        <v>0.27124183032440402</v>
      </c>
      <c r="AK9" s="17">
        <v>0.23922247710661401</v>
      </c>
      <c r="AL9" s="17">
        <v>0.23371073840829401</v>
      </c>
      <c r="AM9" s="17">
        <v>0.29106483996265903</v>
      </c>
      <c r="AN9" s="17"/>
      <c r="AO9" s="17">
        <v>0.31072939769963298</v>
      </c>
      <c r="AP9" s="17">
        <v>0.24776129413308501</v>
      </c>
      <c r="AQ9" s="17">
        <v>0.23686700016512799</v>
      </c>
      <c r="AR9" s="17"/>
      <c r="AS9" s="17">
        <v>0.22596101713233699</v>
      </c>
      <c r="AT9" s="17">
        <v>0.27817341882236801</v>
      </c>
      <c r="AU9" s="17">
        <v>0.38400890152169098</v>
      </c>
      <c r="AV9" s="17">
        <v>0.38191938273663101</v>
      </c>
      <c r="AW9" s="17">
        <v>0.252488643289009</v>
      </c>
      <c r="AX9" s="17"/>
      <c r="AY9" s="17">
        <v>0.23586544761449599</v>
      </c>
      <c r="AZ9" s="17">
        <v>0.29175133750695798</v>
      </c>
      <c r="BA9" s="17">
        <v>0.30567576971835397</v>
      </c>
    </row>
    <row r="10" spans="2:53" x14ac:dyDescent="0.35">
      <c r="B10" s="18" t="s">
        <v>309</v>
      </c>
      <c r="C10" s="17">
        <v>0.453427648206082</v>
      </c>
      <c r="D10" s="17">
        <v>0.45024284493018801</v>
      </c>
      <c r="E10" s="17">
        <v>0.45660931414225903</v>
      </c>
      <c r="F10" s="17"/>
      <c r="G10" s="17">
        <v>0.44279454494846998</v>
      </c>
      <c r="H10" s="17">
        <v>0.46767452784864999</v>
      </c>
      <c r="I10" s="17">
        <v>0.45566486108729998</v>
      </c>
      <c r="J10" s="17">
        <v>0.398899564370777</v>
      </c>
      <c r="K10" s="17"/>
      <c r="L10" s="17">
        <v>0.43715939635752998</v>
      </c>
      <c r="M10" s="17">
        <v>0.45344196329354702</v>
      </c>
      <c r="N10" s="17">
        <v>0.49436610597341601</v>
      </c>
      <c r="O10" s="17">
        <v>0.43677034026912598</v>
      </c>
      <c r="P10" s="17"/>
      <c r="Q10" s="17">
        <v>0.35477744106116799</v>
      </c>
      <c r="R10" s="17">
        <v>0.49324917762223602</v>
      </c>
      <c r="S10" s="17">
        <v>0.45727160880567502</v>
      </c>
      <c r="T10" s="17">
        <v>0.46411545385764502</v>
      </c>
      <c r="U10" s="17">
        <v>0.50993204483613397</v>
      </c>
      <c r="V10" s="17">
        <v>0.456755912446484</v>
      </c>
      <c r="W10" s="17">
        <v>0.41714721128916599</v>
      </c>
      <c r="X10" s="17">
        <v>0.55353126932452701</v>
      </c>
      <c r="Y10" s="17">
        <v>0.47218004230639499</v>
      </c>
      <c r="Z10" s="17"/>
      <c r="AA10" s="17">
        <v>0.45351654440173</v>
      </c>
      <c r="AB10" s="17">
        <v>0.53072992830723298</v>
      </c>
      <c r="AC10" s="17">
        <v>0.36563545242925599</v>
      </c>
      <c r="AD10" s="17">
        <v>0.50501549336962204</v>
      </c>
      <c r="AE10" s="17">
        <v>0.28247587420607301</v>
      </c>
      <c r="AF10" s="17"/>
      <c r="AG10" s="17">
        <v>0.45790673627533102</v>
      </c>
      <c r="AH10" s="17">
        <v>0.44853144441120102</v>
      </c>
      <c r="AI10" s="17"/>
      <c r="AJ10" s="17">
        <v>0.45230811789616898</v>
      </c>
      <c r="AK10" s="17">
        <v>0.45043290493754801</v>
      </c>
      <c r="AL10" s="17">
        <v>0.48897909193245898</v>
      </c>
      <c r="AM10" s="17">
        <v>0.42557484129645001</v>
      </c>
      <c r="AN10" s="17"/>
      <c r="AO10" s="17">
        <v>0.43458512624259399</v>
      </c>
      <c r="AP10" s="17">
        <v>0.50314143988517301</v>
      </c>
      <c r="AQ10" s="17">
        <v>0.442986903524975</v>
      </c>
      <c r="AR10" s="17"/>
      <c r="AS10" s="17">
        <v>0.43492417369578301</v>
      </c>
      <c r="AT10" s="17">
        <v>0.48922925602821099</v>
      </c>
      <c r="AU10" s="17">
        <v>0.34489183843512999</v>
      </c>
      <c r="AV10" s="17">
        <v>0.38035461064762899</v>
      </c>
      <c r="AW10" s="17">
        <v>0.461411356319608</v>
      </c>
      <c r="AX10" s="17"/>
      <c r="AY10" s="17">
        <v>0.41336908099131697</v>
      </c>
      <c r="AZ10" s="17">
        <v>0.473309448121219</v>
      </c>
      <c r="BA10" s="17">
        <v>0.41906839147435498</v>
      </c>
    </row>
    <row r="11" spans="2:53" x14ac:dyDescent="0.35">
      <c r="B11" s="18" t="s">
        <v>310</v>
      </c>
      <c r="C11" s="17">
        <v>0.19246911459768401</v>
      </c>
      <c r="D11" s="17">
        <v>0.22964482375595699</v>
      </c>
      <c r="E11" s="17">
        <v>0.15533002711389199</v>
      </c>
      <c r="F11" s="17"/>
      <c r="G11" s="17">
        <v>0.199582396683056</v>
      </c>
      <c r="H11" s="17">
        <v>0.188290461343118</v>
      </c>
      <c r="I11" s="17">
        <v>0.18182020984802799</v>
      </c>
      <c r="J11" s="17">
        <v>0.23500820393760299</v>
      </c>
      <c r="K11" s="17"/>
      <c r="L11" s="17">
        <v>0.213350350269362</v>
      </c>
      <c r="M11" s="17">
        <v>0.17731336848957099</v>
      </c>
      <c r="N11" s="17">
        <v>0.17895534089839599</v>
      </c>
      <c r="O11" s="17">
        <v>0.198341353338473</v>
      </c>
      <c r="P11" s="17"/>
      <c r="Q11" s="17">
        <v>0.22567296900960801</v>
      </c>
      <c r="R11" s="17">
        <v>0.191062493982815</v>
      </c>
      <c r="S11" s="17">
        <v>0.19718105122002599</v>
      </c>
      <c r="T11" s="17">
        <v>0.203256612730629</v>
      </c>
      <c r="U11" s="17">
        <v>0.11750402217292399</v>
      </c>
      <c r="V11" s="17">
        <v>0.20390526967228201</v>
      </c>
      <c r="W11" s="17">
        <v>0.27363577676259299</v>
      </c>
      <c r="X11" s="17">
        <v>0.13881332152780601</v>
      </c>
      <c r="Y11" s="17">
        <v>0.138534000748576</v>
      </c>
      <c r="Z11" s="17"/>
      <c r="AA11" s="17">
        <v>0.226217505109922</v>
      </c>
      <c r="AB11" s="17">
        <v>0.169347141505306</v>
      </c>
      <c r="AC11" s="17">
        <v>0.22766063116242799</v>
      </c>
      <c r="AD11" s="17">
        <v>0.16604630335111301</v>
      </c>
      <c r="AE11" s="17">
        <v>0.13885348967222599</v>
      </c>
      <c r="AF11" s="17"/>
      <c r="AG11" s="17">
        <v>0.19637529704215201</v>
      </c>
      <c r="AH11" s="17">
        <v>0.18819916834692599</v>
      </c>
      <c r="AI11" s="17"/>
      <c r="AJ11" s="17">
        <v>0.20707514880599401</v>
      </c>
      <c r="AK11" s="17">
        <v>0.19395801791745099</v>
      </c>
      <c r="AL11" s="17">
        <v>0.189020695612618</v>
      </c>
      <c r="AM11" s="17">
        <v>0.18113464500830301</v>
      </c>
      <c r="AN11" s="17"/>
      <c r="AO11" s="17">
        <v>0.16891910464156901</v>
      </c>
      <c r="AP11" s="17">
        <v>0.18500537535303199</v>
      </c>
      <c r="AQ11" s="17">
        <v>0.20514615654389901</v>
      </c>
      <c r="AR11" s="17"/>
      <c r="AS11" s="17">
        <v>0.209205702220849</v>
      </c>
      <c r="AT11" s="17">
        <v>0.16242002508969899</v>
      </c>
      <c r="AU11" s="17">
        <v>0.224822340428706</v>
      </c>
      <c r="AV11" s="17">
        <v>0.23772600661573901</v>
      </c>
      <c r="AW11" s="17">
        <v>0.19373682869776199</v>
      </c>
      <c r="AX11" s="17"/>
      <c r="AY11" s="17">
        <v>0.20566523849489701</v>
      </c>
      <c r="AZ11" s="17">
        <v>0.17308985881760899</v>
      </c>
      <c r="BA11" s="17">
        <v>0.202482067280148</v>
      </c>
    </row>
    <row r="12" spans="2:53" x14ac:dyDescent="0.35">
      <c r="B12" s="18" t="s">
        <v>311</v>
      </c>
      <c r="C12" s="17">
        <v>4.5587006356280303E-2</v>
      </c>
      <c r="D12" s="17">
        <v>6.0833277787201101E-2</v>
      </c>
      <c r="E12" s="17">
        <v>3.03557539795224E-2</v>
      </c>
      <c r="F12" s="17"/>
      <c r="G12" s="17">
        <v>2.3747462229828001E-2</v>
      </c>
      <c r="H12" s="17">
        <v>3.8201460578177401E-2</v>
      </c>
      <c r="I12" s="17">
        <v>5.1714049438684101E-2</v>
      </c>
      <c r="J12" s="17">
        <v>8.2106662585124807E-2</v>
      </c>
      <c r="K12" s="17"/>
      <c r="L12" s="17">
        <v>5.7145354869137598E-2</v>
      </c>
      <c r="M12" s="17">
        <v>4.93944489553063E-2</v>
      </c>
      <c r="N12" s="17">
        <v>2.92677758090693E-2</v>
      </c>
      <c r="O12" s="17">
        <v>4.3687520566378098E-2</v>
      </c>
      <c r="P12" s="17"/>
      <c r="Q12" s="17">
        <v>5.3438515426430098E-2</v>
      </c>
      <c r="R12" s="17">
        <v>7.0380175720259605E-2</v>
      </c>
      <c r="S12" s="17">
        <v>3.2641258811153602E-2</v>
      </c>
      <c r="T12" s="17">
        <v>2.20541133006255E-2</v>
      </c>
      <c r="U12" s="17">
        <v>2.3150046989231499E-2</v>
      </c>
      <c r="V12" s="17">
        <v>7.3876497660682397E-2</v>
      </c>
      <c r="W12" s="17">
        <v>1.9846548197638501E-2</v>
      </c>
      <c r="X12" s="17">
        <v>3.2251556057630699E-2</v>
      </c>
      <c r="Y12" s="17">
        <v>4.9721577067904303E-2</v>
      </c>
      <c r="Z12" s="17"/>
      <c r="AA12" s="17">
        <v>3.4533305301620701E-2</v>
      </c>
      <c r="AB12" s="17">
        <v>1.6473709364090001E-2</v>
      </c>
      <c r="AC12" s="17">
        <v>7.19982680131519E-2</v>
      </c>
      <c r="AD12" s="17">
        <v>6.7008254389031394E-2</v>
      </c>
      <c r="AE12" s="17">
        <v>0</v>
      </c>
      <c r="AF12" s="17"/>
      <c r="AG12" s="17">
        <v>4.1920989016122401E-2</v>
      </c>
      <c r="AH12" s="17">
        <v>4.9594422092580498E-2</v>
      </c>
      <c r="AI12" s="17"/>
      <c r="AJ12" s="17">
        <v>2.9585197490454299E-2</v>
      </c>
      <c r="AK12" s="17">
        <v>3.9118757918712603E-2</v>
      </c>
      <c r="AL12" s="17">
        <v>6.0529454315033399E-2</v>
      </c>
      <c r="AM12" s="17">
        <v>5.30333531436726E-2</v>
      </c>
      <c r="AN12" s="17"/>
      <c r="AO12" s="17">
        <v>3.8941097449463502E-2</v>
      </c>
      <c r="AP12" s="17">
        <v>3.0209449131730001E-2</v>
      </c>
      <c r="AQ12" s="17">
        <v>5.6250421642865499E-2</v>
      </c>
      <c r="AR12" s="17"/>
      <c r="AS12" s="17">
        <v>7.5124873885410504E-2</v>
      </c>
      <c r="AT12" s="17">
        <v>3.5327897621780499E-2</v>
      </c>
      <c r="AU12" s="17">
        <v>0</v>
      </c>
      <c r="AV12" s="17">
        <v>0</v>
      </c>
      <c r="AW12" s="17">
        <v>4.4062338796359402E-2</v>
      </c>
      <c r="AX12" s="17"/>
      <c r="AY12" s="17">
        <v>8.2859355105395299E-2</v>
      </c>
      <c r="AZ12" s="17">
        <v>3.39457002331068E-2</v>
      </c>
      <c r="BA12" s="17">
        <v>3.8881561155574201E-2</v>
      </c>
    </row>
    <row r="13" spans="2:53" x14ac:dyDescent="0.35">
      <c r="B13" s="18" t="s">
        <v>312</v>
      </c>
      <c r="C13" s="17">
        <v>2.86542908097367E-2</v>
      </c>
      <c r="D13" s="17">
        <v>3.3685946582206701E-2</v>
      </c>
      <c r="E13" s="17">
        <v>2.3627591705585201E-2</v>
      </c>
      <c r="F13" s="17"/>
      <c r="G13" s="17">
        <v>9.4398807993729909E-3</v>
      </c>
      <c r="H13" s="17">
        <v>2.5239374307386701E-2</v>
      </c>
      <c r="I13" s="17">
        <v>2.5597021689296499E-2</v>
      </c>
      <c r="J13" s="17">
        <v>7.4147156414708301E-2</v>
      </c>
      <c r="K13" s="17"/>
      <c r="L13" s="17">
        <v>2.3757979371586802E-2</v>
      </c>
      <c r="M13" s="17">
        <v>4.8127918999942502E-2</v>
      </c>
      <c r="N13" s="17">
        <v>2.7098161089366201E-2</v>
      </c>
      <c r="O13" s="17">
        <v>1.51737451622895E-2</v>
      </c>
      <c r="P13" s="17"/>
      <c r="Q13" s="17">
        <v>4.7090519231384097E-2</v>
      </c>
      <c r="R13" s="17">
        <v>2.3575383016234599E-2</v>
      </c>
      <c r="S13" s="17">
        <v>1.1178203276485299E-2</v>
      </c>
      <c r="T13" s="17">
        <v>3.3020938757351501E-2</v>
      </c>
      <c r="U13" s="17">
        <v>2.5085446615423099E-2</v>
      </c>
      <c r="V13" s="17">
        <v>4.0913978455443603E-2</v>
      </c>
      <c r="W13" s="17">
        <v>0</v>
      </c>
      <c r="X13" s="17">
        <v>0</v>
      </c>
      <c r="Y13" s="17">
        <v>4.3449399179713202E-2</v>
      </c>
      <c r="Z13" s="17"/>
      <c r="AA13" s="17">
        <v>1.2591054323631201E-2</v>
      </c>
      <c r="AB13" s="17">
        <v>2.32523603036306E-2</v>
      </c>
      <c r="AC13" s="17">
        <v>4.3505012413279198E-2</v>
      </c>
      <c r="AD13" s="17">
        <v>3.6229266323795799E-2</v>
      </c>
      <c r="AE13" s="17">
        <v>6.2972100667549005E-2</v>
      </c>
      <c r="AF13" s="17"/>
      <c r="AG13" s="17">
        <v>2.42519244752595E-2</v>
      </c>
      <c r="AH13" s="17">
        <v>3.34666281471762E-2</v>
      </c>
      <c r="AI13" s="17"/>
      <c r="AJ13" s="17">
        <v>2.67883774802927E-2</v>
      </c>
      <c r="AK13" s="17">
        <v>3.8892193727957602E-2</v>
      </c>
      <c r="AL13" s="17">
        <v>1.24595733972395E-2</v>
      </c>
      <c r="AM13" s="17">
        <v>3.41325698270699E-2</v>
      </c>
      <c r="AN13" s="17"/>
      <c r="AO13" s="17">
        <v>1.9809597635567999E-2</v>
      </c>
      <c r="AP13" s="17">
        <v>1.8496737922081698E-2</v>
      </c>
      <c r="AQ13" s="17">
        <v>3.7841457575140201E-2</v>
      </c>
      <c r="AR13" s="17"/>
      <c r="AS13" s="17">
        <v>4.2278895729330697E-2</v>
      </c>
      <c r="AT13" s="17">
        <v>2.1235469942543699E-2</v>
      </c>
      <c r="AU13" s="17">
        <v>1.4737765729151101E-2</v>
      </c>
      <c r="AV13" s="17">
        <v>0</v>
      </c>
      <c r="AW13" s="17">
        <v>2.1412412690659001E-2</v>
      </c>
      <c r="AX13" s="17"/>
      <c r="AY13" s="17">
        <v>4.5490405184195302E-2</v>
      </c>
      <c r="AZ13" s="17">
        <v>1.8881869748660501E-2</v>
      </c>
      <c r="BA13" s="17">
        <v>0</v>
      </c>
    </row>
    <row r="14" spans="2:53" x14ac:dyDescent="0.35">
      <c r="B14" s="18" t="s">
        <v>313</v>
      </c>
      <c r="C14" s="17">
        <v>2.10260730386365E-2</v>
      </c>
      <c r="D14" s="17">
        <v>1.7044023138737902E-2</v>
      </c>
      <c r="E14" s="17">
        <v>2.5004200233669401E-2</v>
      </c>
      <c r="F14" s="17"/>
      <c r="G14" s="17">
        <v>1.4233807739887401E-2</v>
      </c>
      <c r="H14" s="17">
        <v>3.24445974503179E-2</v>
      </c>
      <c r="I14" s="17">
        <v>9.5476686238905907E-3</v>
      </c>
      <c r="J14" s="17">
        <v>1.6618299568940599E-2</v>
      </c>
      <c r="K14" s="17"/>
      <c r="L14" s="17">
        <v>1.99239537441738E-2</v>
      </c>
      <c r="M14" s="17">
        <v>7.1913017431129702E-3</v>
      </c>
      <c r="N14" s="17">
        <v>3.36535888018102E-2</v>
      </c>
      <c r="O14" s="17">
        <v>2.5576414444562399E-2</v>
      </c>
      <c r="P14" s="17"/>
      <c r="Q14" s="17">
        <v>2.90353939024252E-2</v>
      </c>
      <c r="R14" s="17">
        <v>2.8295949815420399E-2</v>
      </c>
      <c r="S14" s="17">
        <v>1.02193780718126E-2</v>
      </c>
      <c r="T14" s="17">
        <v>0</v>
      </c>
      <c r="U14" s="17">
        <v>1.19083319701622E-2</v>
      </c>
      <c r="V14" s="17">
        <v>2.3066796563056501E-2</v>
      </c>
      <c r="W14" s="17">
        <v>4.66262141957038E-2</v>
      </c>
      <c r="X14" s="17">
        <v>1.8532685599452699E-2</v>
      </c>
      <c r="Y14" s="17">
        <v>1.39764014133797E-2</v>
      </c>
      <c r="Z14" s="17"/>
      <c r="AA14" s="17">
        <v>2.0873928924914201E-2</v>
      </c>
      <c r="AB14" s="17">
        <v>2.6223336481071599E-2</v>
      </c>
      <c r="AC14" s="17">
        <v>2.8631961535373101E-2</v>
      </c>
      <c r="AD14" s="17">
        <v>7.6908504506085704E-3</v>
      </c>
      <c r="AE14" s="17">
        <v>0</v>
      </c>
      <c r="AF14" s="17"/>
      <c r="AG14" s="17">
        <v>1.45606576335141E-2</v>
      </c>
      <c r="AH14" s="17">
        <v>2.8093581190436302E-2</v>
      </c>
      <c r="AI14" s="17"/>
      <c r="AJ14" s="17">
        <v>1.3001328002686101E-2</v>
      </c>
      <c r="AK14" s="17">
        <v>3.8375648391717102E-2</v>
      </c>
      <c r="AL14" s="17">
        <v>1.5300446334356101E-2</v>
      </c>
      <c r="AM14" s="17">
        <v>1.50597507618457E-2</v>
      </c>
      <c r="AN14" s="17"/>
      <c r="AO14" s="17">
        <v>2.7015676331171301E-2</v>
      </c>
      <c r="AP14" s="17">
        <v>1.53857035748987E-2</v>
      </c>
      <c r="AQ14" s="17">
        <v>2.0908060547992002E-2</v>
      </c>
      <c r="AR14" s="17"/>
      <c r="AS14" s="17">
        <v>1.25053373362898E-2</v>
      </c>
      <c r="AT14" s="17">
        <v>1.36139324953976E-2</v>
      </c>
      <c r="AU14" s="17">
        <v>3.1539153885322101E-2</v>
      </c>
      <c r="AV14" s="17">
        <v>0</v>
      </c>
      <c r="AW14" s="17">
        <v>2.6888420206601701E-2</v>
      </c>
      <c r="AX14" s="17"/>
      <c r="AY14" s="17">
        <v>1.6750472609699901E-2</v>
      </c>
      <c r="AZ14" s="17">
        <v>9.0217855724456005E-3</v>
      </c>
      <c r="BA14" s="17">
        <v>3.3892210371568997E-2</v>
      </c>
    </row>
    <row r="15" spans="2:53" x14ac:dyDescent="0.35">
      <c r="B15" s="18" t="s">
        <v>314</v>
      </c>
      <c r="C15" s="20">
        <v>0.71226351519766296</v>
      </c>
      <c r="D15" s="20">
        <v>0.65879192873589698</v>
      </c>
      <c r="E15" s="20">
        <v>0.76568242696733102</v>
      </c>
      <c r="F15" s="20"/>
      <c r="G15" s="20">
        <v>0.75299645254785497</v>
      </c>
      <c r="H15" s="20">
        <v>0.71582410632100002</v>
      </c>
      <c r="I15" s="20">
        <v>0.73132105040010098</v>
      </c>
      <c r="J15" s="20">
        <v>0.59211967749362304</v>
      </c>
      <c r="K15" s="20"/>
      <c r="L15" s="20">
        <v>0.68582236174573896</v>
      </c>
      <c r="M15" s="20">
        <v>0.71797296181206705</v>
      </c>
      <c r="N15" s="20">
        <v>0.731025133401358</v>
      </c>
      <c r="O15" s="20">
        <v>0.71722096648829703</v>
      </c>
      <c r="P15" s="20"/>
      <c r="Q15" s="20">
        <v>0.64476260243015204</v>
      </c>
      <c r="R15" s="20">
        <v>0.68668599746527004</v>
      </c>
      <c r="S15" s="20">
        <v>0.74878010862052202</v>
      </c>
      <c r="T15" s="20">
        <v>0.74166833521139397</v>
      </c>
      <c r="U15" s="20">
        <v>0.82235215225225899</v>
      </c>
      <c r="V15" s="20">
        <v>0.65823745764853503</v>
      </c>
      <c r="W15" s="20">
        <v>0.65989146084406503</v>
      </c>
      <c r="X15" s="20">
        <v>0.81040243681511104</v>
      </c>
      <c r="Y15" s="20">
        <v>0.75431862159042695</v>
      </c>
      <c r="Z15" s="20"/>
      <c r="AA15" s="20">
        <v>0.70578420633991201</v>
      </c>
      <c r="AB15" s="20">
        <v>0.76470345234590198</v>
      </c>
      <c r="AC15" s="20">
        <v>0.62820412687576799</v>
      </c>
      <c r="AD15" s="20">
        <v>0.72302532548545095</v>
      </c>
      <c r="AE15" s="20">
        <v>0.79817440966022501</v>
      </c>
      <c r="AF15" s="20"/>
      <c r="AG15" s="20">
        <v>0.72289113183295195</v>
      </c>
      <c r="AH15" s="20">
        <v>0.70064620022288104</v>
      </c>
      <c r="AI15" s="20"/>
      <c r="AJ15" s="20">
        <v>0.72354994822057295</v>
      </c>
      <c r="AK15" s="20">
        <v>0.68965538204416199</v>
      </c>
      <c r="AL15" s="20">
        <v>0.72268983034075296</v>
      </c>
      <c r="AM15" s="20">
        <v>0.71663968125910804</v>
      </c>
      <c r="AN15" s="20"/>
      <c r="AO15" s="20">
        <v>0.74531452394222797</v>
      </c>
      <c r="AP15" s="20">
        <v>0.75090273401825802</v>
      </c>
      <c r="AQ15" s="20">
        <v>0.67985390369010301</v>
      </c>
      <c r="AR15" s="20"/>
      <c r="AS15" s="20">
        <v>0.66088519082812003</v>
      </c>
      <c r="AT15" s="20">
        <v>0.767402674850579</v>
      </c>
      <c r="AU15" s="20">
        <v>0.72890073995682103</v>
      </c>
      <c r="AV15" s="20">
        <v>0.76227399338426105</v>
      </c>
      <c r="AW15" s="20">
        <v>0.71389999960861805</v>
      </c>
      <c r="AX15" s="20"/>
      <c r="AY15" s="20">
        <v>0.64923452860581299</v>
      </c>
      <c r="AZ15" s="20">
        <v>0.76506078562817803</v>
      </c>
      <c r="BA15" s="20">
        <v>0.72474416119270901</v>
      </c>
    </row>
    <row r="16" spans="2:53" x14ac:dyDescent="0.35">
      <c r="B16" s="18" t="s">
        <v>315</v>
      </c>
      <c r="C16" s="20">
        <v>7.4241297166016906E-2</v>
      </c>
      <c r="D16" s="20">
        <v>9.4519224369407795E-2</v>
      </c>
      <c r="E16" s="20">
        <v>5.3983345685107598E-2</v>
      </c>
      <c r="F16" s="20"/>
      <c r="G16" s="20">
        <v>3.3187343029200997E-2</v>
      </c>
      <c r="H16" s="20">
        <v>6.3440834885564096E-2</v>
      </c>
      <c r="I16" s="20">
        <v>7.7311071127980593E-2</v>
      </c>
      <c r="J16" s="20">
        <v>0.15625381899983301</v>
      </c>
      <c r="K16" s="20"/>
      <c r="L16" s="20">
        <v>8.0903334240724406E-2</v>
      </c>
      <c r="M16" s="20">
        <v>9.7522367955248698E-2</v>
      </c>
      <c r="N16" s="20">
        <v>5.6365936898435498E-2</v>
      </c>
      <c r="O16" s="20">
        <v>5.8861265728667601E-2</v>
      </c>
      <c r="P16" s="20"/>
      <c r="Q16" s="20">
        <v>0.100529034657814</v>
      </c>
      <c r="R16" s="20">
        <v>9.3955558736494194E-2</v>
      </c>
      <c r="S16" s="20">
        <v>4.38194620876389E-2</v>
      </c>
      <c r="T16" s="20">
        <v>5.5075052057976998E-2</v>
      </c>
      <c r="U16" s="20">
        <v>4.8235493604654699E-2</v>
      </c>
      <c r="V16" s="20">
        <v>0.114790476116126</v>
      </c>
      <c r="W16" s="20">
        <v>1.9846548197638501E-2</v>
      </c>
      <c r="X16" s="20">
        <v>3.2251556057630699E-2</v>
      </c>
      <c r="Y16" s="20">
        <v>9.3170976247617499E-2</v>
      </c>
      <c r="Z16" s="20"/>
      <c r="AA16" s="20">
        <v>4.7124359625251903E-2</v>
      </c>
      <c r="AB16" s="20">
        <v>3.9726069667720597E-2</v>
      </c>
      <c r="AC16" s="20">
        <v>0.115503280426431</v>
      </c>
      <c r="AD16" s="20">
        <v>0.10323752071282701</v>
      </c>
      <c r="AE16" s="20">
        <v>6.2972100667549005E-2</v>
      </c>
      <c r="AF16" s="20"/>
      <c r="AG16" s="20">
        <v>6.6172913491381796E-2</v>
      </c>
      <c r="AH16" s="20">
        <v>8.3061050239756698E-2</v>
      </c>
      <c r="AI16" s="20"/>
      <c r="AJ16" s="20">
        <v>5.6373574970746999E-2</v>
      </c>
      <c r="AK16" s="20">
        <v>7.8010951646670199E-2</v>
      </c>
      <c r="AL16" s="20">
        <v>7.2989027712272905E-2</v>
      </c>
      <c r="AM16" s="20">
        <v>8.7165922970742493E-2</v>
      </c>
      <c r="AN16" s="20"/>
      <c r="AO16" s="20">
        <v>5.8750695085031501E-2</v>
      </c>
      <c r="AP16" s="20">
        <v>4.8706187053811703E-2</v>
      </c>
      <c r="AQ16" s="20">
        <v>9.4091879218005797E-2</v>
      </c>
      <c r="AR16" s="20"/>
      <c r="AS16" s="20">
        <v>0.117403769614741</v>
      </c>
      <c r="AT16" s="20">
        <v>5.6563367564324202E-2</v>
      </c>
      <c r="AU16" s="20">
        <v>1.4737765729151101E-2</v>
      </c>
      <c r="AV16" s="20">
        <v>0</v>
      </c>
      <c r="AW16" s="20">
        <v>6.5474751487018396E-2</v>
      </c>
      <c r="AX16" s="20"/>
      <c r="AY16" s="20">
        <v>0.128349760289591</v>
      </c>
      <c r="AZ16" s="20">
        <v>5.28275699817672E-2</v>
      </c>
      <c r="BA16" s="20">
        <v>3.8881561155574201E-2</v>
      </c>
    </row>
    <row r="17" spans="2:53" x14ac:dyDescent="0.35">
      <c r="B17" s="18" t="s">
        <v>95</v>
      </c>
      <c r="C17" s="21">
        <v>0.63802221803164605</v>
      </c>
      <c r="D17" s="21">
        <v>0.56427270436649002</v>
      </c>
      <c r="E17" s="21">
        <v>0.71169908128222303</v>
      </c>
      <c r="F17" s="21"/>
      <c r="G17" s="21">
        <v>0.71980910951865396</v>
      </c>
      <c r="H17" s="21">
        <v>0.65238327143543595</v>
      </c>
      <c r="I17" s="21">
        <v>0.65400997927212101</v>
      </c>
      <c r="J17" s="21">
        <v>0.43586585849379</v>
      </c>
      <c r="K17" s="21"/>
      <c r="L17" s="21">
        <v>0.60491902750501503</v>
      </c>
      <c r="M17" s="21">
        <v>0.620450593856818</v>
      </c>
      <c r="N17" s="21">
        <v>0.67465919650292305</v>
      </c>
      <c r="O17" s="21">
        <v>0.65835970075962902</v>
      </c>
      <c r="P17" s="21"/>
      <c r="Q17" s="21">
        <v>0.544233567772338</v>
      </c>
      <c r="R17" s="21">
        <v>0.59273043872877595</v>
      </c>
      <c r="S17" s="21">
        <v>0.70496064653288304</v>
      </c>
      <c r="T17" s="21">
        <v>0.68659328315341706</v>
      </c>
      <c r="U17" s="21">
        <v>0.77411665864760404</v>
      </c>
      <c r="V17" s="21">
        <v>0.543446981532409</v>
      </c>
      <c r="W17" s="21">
        <v>0.64004491264642704</v>
      </c>
      <c r="X17" s="21">
        <v>0.77815088075747996</v>
      </c>
      <c r="Y17" s="21">
        <v>0.66114764534281001</v>
      </c>
      <c r="Z17" s="21"/>
      <c r="AA17" s="21">
        <v>0.65865984671466005</v>
      </c>
      <c r="AB17" s="21">
        <v>0.72497738267818101</v>
      </c>
      <c r="AC17" s="21">
        <v>0.512700846449337</v>
      </c>
      <c r="AD17" s="21">
        <v>0.61978780477262396</v>
      </c>
      <c r="AE17" s="21">
        <v>0.73520230899267602</v>
      </c>
      <c r="AF17" s="21"/>
      <c r="AG17" s="21">
        <v>0.65671821834156996</v>
      </c>
      <c r="AH17" s="21">
        <v>0.61758514998312497</v>
      </c>
      <c r="AI17" s="21"/>
      <c r="AJ17" s="21">
        <v>0.66717637324982604</v>
      </c>
      <c r="AK17" s="21">
        <v>0.61164443039749194</v>
      </c>
      <c r="AL17" s="21">
        <v>0.64970080262847996</v>
      </c>
      <c r="AM17" s="21">
        <v>0.62947375828836605</v>
      </c>
      <c r="AN17" s="21"/>
      <c r="AO17" s="21">
        <v>0.68656382885719602</v>
      </c>
      <c r="AP17" s="21">
        <v>0.702196546964446</v>
      </c>
      <c r="AQ17" s="21">
        <v>0.58576202447209702</v>
      </c>
      <c r="AR17" s="21"/>
      <c r="AS17" s="21">
        <v>0.54348142121337895</v>
      </c>
      <c r="AT17" s="21">
        <v>0.710839307286255</v>
      </c>
      <c r="AU17" s="21">
        <v>0.71416297422767006</v>
      </c>
      <c r="AV17" s="21">
        <v>0.76227399338426105</v>
      </c>
      <c r="AW17" s="21">
        <v>0.64842524812159996</v>
      </c>
      <c r="AX17" s="21"/>
      <c r="AY17" s="21">
        <v>0.52088476831622199</v>
      </c>
      <c r="AZ17" s="21">
        <v>0.71223321564640996</v>
      </c>
      <c r="BA17" s="21">
        <v>0.68586260003713495</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0.24644997316386</v>
      </c>
      <c r="D9" s="17">
        <v>0.194629085413067</v>
      </c>
      <c r="E9" s="17">
        <v>0.29821981232067801</v>
      </c>
      <c r="F9" s="17"/>
      <c r="G9" s="17">
        <v>0.29645229405357898</v>
      </c>
      <c r="H9" s="17">
        <v>0.25454842735135502</v>
      </c>
      <c r="I9" s="17">
        <v>0.24987208140894701</v>
      </c>
      <c r="J9" s="17">
        <v>0.145451434100136</v>
      </c>
      <c r="K9" s="17"/>
      <c r="L9" s="17">
        <v>0.24509385874616699</v>
      </c>
      <c r="M9" s="17">
        <v>0.24550975830966601</v>
      </c>
      <c r="N9" s="17">
        <v>0.22688290755562199</v>
      </c>
      <c r="O9" s="17">
        <v>0.26309721781123502</v>
      </c>
      <c r="P9" s="17"/>
      <c r="Q9" s="17">
        <v>0.25109780524678599</v>
      </c>
      <c r="R9" s="17">
        <v>0.19968873973776199</v>
      </c>
      <c r="S9" s="17">
        <v>0.28999990565390099</v>
      </c>
      <c r="T9" s="17">
        <v>0.28923244407550602</v>
      </c>
      <c r="U9" s="17">
        <v>0.33622348317031597</v>
      </c>
      <c r="V9" s="17">
        <v>0.179218579077732</v>
      </c>
      <c r="W9" s="17">
        <v>0.22310992795515999</v>
      </c>
      <c r="X9" s="17">
        <v>0.23961563242919201</v>
      </c>
      <c r="Y9" s="17">
        <v>0.24598190477658499</v>
      </c>
      <c r="Z9" s="17"/>
      <c r="AA9" s="17">
        <v>0.23693402052213999</v>
      </c>
      <c r="AB9" s="17">
        <v>0.208134722338985</v>
      </c>
      <c r="AC9" s="17">
        <v>0.24417967740358901</v>
      </c>
      <c r="AD9" s="17">
        <v>0.21962060041261999</v>
      </c>
      <c r="AE9" s="17">
        <v>0.52238846444909104</v>
      </c>
      <c r="AF9" s="17"/>
      <c r="AG9" s="17">
        <v>0.25362704497153199</v>
      </c>
      <c r="AH9" s="17">
        <v>0.238604535503877</v>
      </c>
      <c r="AI9" s="17"/>
      <c r="AJ9" s="17">
        <v>0.26068117978198702</v>
      </c>
      <c r="AK9" s="17">
        <v>0.23974760486024699</v>
      </c>
      <c r="AL9" s="17">
        <v>0.220478972689505</v>
      </c>
      <c r="AM9" s="17">
        <v>0.264293993442205</v>
      </c>
      <c r="AN9" s="17"/>
      <c r="AO9" s="17">
        <v>0.263419061344142</v>
      </c>
      <c r="AP9" s="17">
        <v>0.246321649729079</v>
      </c>
      <c r="AQ9" s="17">
        <v>0.23652020959667799</v>
      </c>
      <c r="AR9" s="17"/>
      <c r="AS9" s="17">
        <v>0.172837259893833</v>
      </c>
      <c r="AT9" s="17">
        <v>0.29860439906654801</v>
      </c>
      <c r="AU9" s="17">
        <v>0.32248271096346998</v>
      </c>
      <c r="AV9" s="17">
        <v>0.19825768327766699</v>
      </c>
      <c r="AW9" s="17">
        <v>0.266326619555253</v>
      </c>
      <c r="AX9" s="17"/>
      <c r="AY9" s="17">
        <v>0.17542222083482101</v>
      </c>
      <c r="AZ9" s="17">
        <v>0.28094215036440301</v>
      </c>
      <c r="BA9" s="17">
        <v>0.28684599591967702</v>
      </c>
    </row>
    <row r="10" spans="2:53" x14ac:dyDescent="0.35">
      <c r="B10" s="18" t="s">
        <v>309</v>
      </c>
      <c r="C10" s="17">
        <v>0.39551826940713303</v>
      </c>
      <c r="D10" s="17">
        <v>0.39602967079199303</v>
      </c>
      <c r="E10" s="17">
        <v>0.39500737180217399</v>
      </c>
      <c r="F10" s="17"/>
      <c r="G10" s="17">
        <v>0.414860249528125</v>
      </c>
      <c r="H10" s="17">
        <v>0.43109454513191697</v>
      </c>
      <c r="I10" s="17">
        <v>0.37235941720986798</v>
      </c>
      <c r="J10" s="17">
        <v>0.29685009852156202</v>
      </c>
      <c r="K10" s="17"/>
      <c r="L10" s="17">
        <v>0.376310336877763</v>
      </c>
      <c r="M10" s="17">
        <v>0.374033359506108</v>
      </c>
      <c r="N10" s="17">
        <v>0.42064094870528601</v>
      </c>
      <c r="O10" s="17">
        <v>0.41808125813117403</v>
      </c>
      <c r="P10" s="17"/>
      <c r="Q10" s="17">
        <v>0.364616411942292</v>
      </c>
      <c r="R10" s="17">
        <v>0.43588078328961999</v>
      </c>
      <c r="S10" s="17">
        <v>0.386402082746783</v>
      </c>
      <c r="T10" s="17">
        <v>0.351653832231829</v>
      </c>
      <c r="U10" s="17">
        <v>0.36261539627258599</v>
      </c>
      <c r="V10" s="17">
        <v>0.420467471224937</v>
      </c>
      <c r="W10" s="17">
        <v>0.414382204687824</v>
      </c>
      <c r="X10" s="17">
        <v>0.44828409252201601</v>
      </c>
      <c r="Y10" s="17">
        <v>0.39812297018561599</v>
      </c>
      <c r="Z10" s="17"/>
      <c r="AA10" s="17">
        <v>0.39553255600880399</v>
      </c>
      <c r="AB10" s="17">
        <v>0.45843606494116501</v>
      </c>
      <c r="AC10" s="17">
        <v>0.34154098748260397</v>
      </c>
      <c r="AD10" s="17">
        <v>0.40076390366987202</v>
      </c>
      <c r="AE10" s="17">
        <v>0.25834462675398601</v>
      </c>
      <c r="AF10" s="17"/>
      <c r="AG10" s="17">
        <v>0.40504593980885301</v>
      </c>
      <c r="AH10" s="17">
        <v>0.38510333331834501</v>
      </c>
      <c r="AI10" s="17"/>
      <c r="AJ10" s="17">
        <v>0.43280377117917301</v>
      </c>
      <c r="AK10" s="17">
        <v>0.39438448202614701</v>
      </c>
      <c r="AL10" s="17">
        <v>0.39647786584338301</v>
      </c>
      <c r="AM10" s="17">
        <v>0.36297632718121198</v>
      </c>
      <c r="AN10" s="17"/>
      <c r="AO10" s="17">
        <v>0.444308987611919</v>
      </c>
      <c r="AP10" s="17">
        <v>0.42523947226870701</v>
      </c>
      <c r="AQ10" s="17">
        <v>0.35988005316794802</v>
      </c>
      <c r="AR10" s="17"/>
      <c r="AS10" s="17">
        <v>0.388108246083473</v>
      </c>
      <c r="AT10" s="17">
        <v>0.42181663443620199</v>
      </c>
      <c r="AU10" s="17">
        <v>0.29384351445215801</v>
      </c>
      <c r="AV10" s="17">
        <v>0.65412211286641797</v>
      </c>
      <c r="AW10" s="17">
        <v>0.33202988146675899</v>
      </c>
      <c r="AX10" s="17"/>
      <c r="AY10" s="17">
        <v>0.38897464883384503</v>
      </c>
      <c r="AZ10" s="17">
        <v>0.40397036941932501</v>
      </c>
      <c r="BA10" s="17">
        <v>0.365294777543268</v>
      </c>
    </row>
    <row r="11" spans="2:53" x14ac:dyDescent="0.35">
      <c r="B11" s="18" t="s">
        <v>310</v>
      </c>
      <c r="C11" s="17">
        <v>0.215029380434025</v>
      </c>
      <c r="D11" s="17">
        <v>0.22964896133131801</v>
      </c>
      <c r="E11" s="17">
        <v>0.200424201240016</v>
      </c>
      <c r="F11" s="17"/>
      <c r="G11" s="17">
        <v>0.151738613496923</v>
      </c>
      <c r="H11" s="17">
        <v>0.20816872354242799</v>
      </c>
      <c r="I11" s="17">
        <v>0.224866800343129</v>
      </c>
      <c r="J11" s="17">
        <v>0.28465118760839903</v>
      </c>
      <c r="K11" s="17"/>
      <c r="L11" s="17">
        <v>0.21088645355426</v>
      </c>
      <c r="M11" s="17">
        <v>0.19894735170300101</v>
      </c>
      <c r="N11" s="17">
        <v>0.24295845021974599</v>
      </c>
      <c r="O11" s="17">
        <v>0.212511587454738</v>
      </c>
      <c r="P11" s="17"/>
      <c r="Q11" s="17">
        <v>0.20291372978616201</v>
      </c>
      <c r="R11" s="17">
        <v>0.195213737738579</v>
      </c>
      <c r="S11" s="17">
        <v>0.205469472428502</v>
      </c>
      <c r="T11" s="17">
        <v>0.28271568165823102</v>
      </c>
      <c r="U11" s="17">
        <v>0.22848847739904601</v>
      </c>
      <c r="V11" s="17">
        <v>0.19454318452386299</v>
      </c>
      <c r="W11" s="17">
        <v>0.24272853258112101</v>
      </c>
      <c r="X11" s="17">
        <v>0.20625523869189299</v>
      </c>
      <c r="Y11" s="17">
        <v>0.19601953143248599</v>
      </c>
      <c r="Z11" s="17"/>
      <c r="AA11" s="17">
        <v>0.24356717904104</v>
      </c>
      <c r="AB11" s="17">
        <v>0.20853071601422199</v>
      </c>
      <c r="AC11" s="17">
        <v>0.203141639807945</v>
      </c>
      <c r="AD11" s="17">
        <v>0.25879444486728698</v>
      </c>
      <c r="AE11" s="17">
        <v>6.8423863976122101E-2</v>
      </c>
      <c r="AF11" s="17"/>
      <c r="AG11" s="17">
        <v>0.21725192262958401</v>
      </c>
      <c r="AH11" s="17">
        <v>0.212599863674376</v>
      </c>
      <c r="AI11" s="17"/>
      <c r="AJ11" s="17">
        <v>0.182002589916852</v>
      </c>
      <c r="AK11" s="17">
        <v>0.22109964567276499</v>
      </c>
      <c r="AL11" s="17">
        <v>0.225729689718005</v>
      </c>
      <c r="AM11" s="17">
        <v>0.22815302535896201</v>
      </c>
      <c r="AN11" s="17"/>
      <c r="AO11" s="17">
        <v>0.200282926408096</v>
      </c>
      <c r="AP11" s="17">
        <v>0.20391773253946399</v>
      </c>
      <c r="AQ11" s="17">
        <v>0.22713994051664699</v>
      </c>
      <c r="AR11" s="17"/>
      <c r="AS11" s="17">
        <v>0.24862330460808299</v>
      </c>
      <c r="AT11" s="17">
        <v>0.15647415873558801</v>
      </c>
      <c r="AU11" s="17">
        <v>0.230104189817843</v>
      </c>
      <c r="AV11" s="17">
        <v>0.14762020385591501</v>
      </c>
      <c r="AW11" s="17">
        <v>0.270536118621164</v>
      </c>
      <c r="AX11" s="17"/>
      <c r="AY11" s="17">
        <v>0.23809144070656901</v>
      </c>
      <c r="AZ11" s="17">
        <v>0.194943718135792</v>
      </c>
      <c r="BA11" s="17">
        <v>0.22079379263287999</v>
      </c>
    </row>
    <row r="12" spans="2:53" x14ac:dyDescent="0.35">
      <c r="B12" s="18" t="s">
        <v>311</v>
      </c>
      <c r="C12" s="17">
        <v>7.6914076228825498E-2</v>
      </c>
      <c r="D12" s="17">
        <v>0.100850714033695</v>
      </c>
      <c r="E12" s="17">
        <v>5.3001018330774301E-2</v>
      </c>
      <c r="F12" s="17"/>
      <c r="G12" s="17">
        <v>6.1603956242065099E-2</v>
      </c>
      <c r="H12" s="17">
        <v>5.3192959683038998E-2</v>
      </c>
      <c r="I12" s="17">
        <v>0.100348966493368</v>
      </c>
      <c r="J12" s="17">
        <v>0.120585236054989</v>
      </c>
      <c r="K12" s="17"/>
      <c r="L12" s="17">
        <v>9.2985384438032795E-2</v>
      </c>
      <c r="M12" s="17">
        <v>8.7308080199598306E-2</v>
      </c>
      <c r="N12" s="17">
        <v>6.3431869661342399E-2</v>
      </c>
      <c r="O12" s="17">
        <v>6.0919297317578502E-2</v>
      </c>
      <c r="P12" s="17"/>
      <c r="Q12" s="17">
        <v>0.105325177616357</v>
      </c>
      <c r="R12" s="17">
        <v>9.3064367558440497E-2</v>
      </c>
      <c r="S12" s="17">
        <v>5.4386337606477E-2</v>
      </c>
      <c r="T12" s="17">
        <v>1.0387861822430599E-2</v>
      </c>
      <c r="U12" s="17">
        <v>4.7892559516326101E-2</v>
      </c>
      <c r="V12" s="17">
        <v>9.7884023174590801E-2</v>
      </c>
      <c r="W12" s="17">
        <v>8.1001281665971203E-2</v>
      </c>
      <c r="X12" s="17">
        <v>6.8779665157993594E-2</v>
      </c>
      <c r="Y12" s="17">
        <v>9.4351827382828393E-2</v>
      </c>
      <c r="Z12" s="17"/>
      <c r="AA12" s="17">
        <v>6.7706453748271E-2</v>
      </c>
      <c r="AB12" s="17">
        <v>6.6440337187570003E-2</v>
      </c>
      <c r="AC12" s="17">
        <v>0.117327407489092</v>
      </c>
      <c r="AD12" s="17">
        <v>5.97552460706701E-2</v>
      </c>
      <c r="AE12" s="17">
        <v>8.7870944153251307E-2</v>
      </c>
      <c r="AF12" s="17"/>
      <c r="AG12" s="17">
        <v>7.3142266098325304E-2</v>
      </c>
      <c r="AH12" s="17">
        <v>8.1037136724402006E-2</v>
      </c>
      <c r="AI12" s="17"/>
      <c r="AJ12" s="17">
        <v>7.5651387273562895E-2</v>
      </c>
      <c r="AK12" s="17">
        <v>6.4866489649171896E-2</v>
      </c>
      <c r="AL12" s="17">
        <v>8.9692149129859206E-2</v>
      </c>
      <c r="AM12" s="17">
        <v>7.9164469091510994E-2</v>
      </c>
      <c r="AN12" s="17"/>
      <c r="AO12" s="17">
        <v>5.092029490635E-2</v>
      </c>
      <c r="AP12" s="17">
        <v>6.9578855828537303E-2</v>
      </c>
      <c r="AQ12" s="17">
        <v>9.4022878592429707E-2</v>
      </c>
      <c r="AR12" s="17"/>
      <c r="AS12" s="17">
        <v>0.110833212104818</v>
      </c>
      <c r="AT12" s="17">
        <v>5.7567075475502202E-2</v>
      </c>
      <c r="AU12" s="17">
        <v>0.10722190806005701</v>
      </c>
      <c r="AV12" s="17">
        <v>0</v>
      </c>
      <c r="AW12" s="17">
        <v>7.3668267857815301E-2</v>
      </c>
      <c r="AX12" s="17"/>
      <c r="AY12" s="17">
        <v>9.1330022733827301E-2</v>
      </c>
      <c r="AZ12" s="17">
        <v>6.3755990456290601E-2</v>
      </c>
      <c r="BA12" s="17">
        <v>0.106663215910482</v>
      </c>
    </row>
    <row r="13" spans="2:53" x14ac:dyDescent="0.35">
      <c r="B13" s="18" t="s">
        <v>312</v>
      </c>
      <c r="C13" s="17">
        <v>4.0406391944611403E-2</v>
      </c>
      <c r="D13" s="17">
        <v>5.0287082941311699E-2</v>
      </c>
      <c r="E13" s="17">
        <v>3.0535434385618902E-2</v>
      </c>
      <c r="F13" s="17"/>
      <c r="G13" s="17">
        <v>3.4629407878306401E-2</v>
      </c>
      <c r="H13" s="17">
        <v>2.8856489493757801E-2</v>
      </c>
      <c r="I13" s="17">
        <v>3.0377391061273899E-2</v>
      </c>
      <c r="J13" s="17">
        <v>0.12641175215982101</v>
      </c>
      <c r="K13" s="17"/>
      <c r="L13" s="17">
        <v>5.2336655680484699E-2</v>
      </c>
      <c r="M13" s="17">
        <v>7.0837674791182401E-2</v>
      </c>
      <c r="N13" s="17">
        <v>1.86575889388426E-2</v>
      </c>
      <c r="O13" s="17">
        <v>1.51737451622895E-2</v>
      </c>
      <c r="P13" s="17"/>
      <c r="Q13" s="17">
        <v>4.6852597547642302E-2</v>
      </c>
      <c r="R13" s="17">
        <v>4.7504408985192599E-2</v>
      </c>
      <c r="S13" s="17">
        <v>3.3224756937132199E-2</v>
      </c>
      <c r="T13" s="17">
        <v>4.4026989286485602E-2</v>
      </c>
      <c r="U13" s="17">
        <v>1.28717516715635E-2</v>
      </c>
      <c r="V13" s="17">
        <v>7.6325122909930307E-2</v>
      </c>
      <c r="W13" s="17">
        <v>1.03420203611304E-2</v>
      </c>
      <c r="X13" s="17">
        <v>0</v>
      </c>
      <c r="Y13" s="17">
        <v>5.077299873459E-2</v>
      </c>
      <c r="Z13" s="17"/>
      <c r="AA13" s="17">
        <v>2.9210908802273599E-2</v>
      </c>
      <c r="AB13" s="17">
        <v>2.6764978983771798E-2</v>
      </c>
      <c r="AC13" s="17">
        <v>5.8423952145247399E-2</v>
      </c>
      <c r="AD13" s="17">
        <v>5.33749545289426E-2</v>
      </c>
      <c r="AE13" s="17">
        <v>6.2972100667549005E-2</v>
      </c>
      <c r="AF13" s="17"/>
      <c r="AG13" s="17">
        <v>2.7181695802056E-2</v>
      </c>
      <c r="AH13" s="17">
        <v>5.4862639832184902E-2</v>
      </c>
      <c r="AI13" s="17"/>
      <c r="AJ13" s="17">
        <v>2.2815598796361601E-2</v>
      </c>
      <c r="AK13" s="17">
        <v>3.5890906998509997E-2</v>
      </c>
      <c r="AL13" s="17">
        <v>4.6540674134436702E-2</v>
      </c>
      <c r="AM13" s="17">
        <v>5.5129230853793003E-2</v>
      </c>
      <c r="AN13" s="17"/>
      <c r="AO13" s="17">
        <v>2.1629491327076499E-2</v>
      </c>
      <c r="AP13" s="17">
        <v>2.5763752380505801E-2</v>
      </c>
      <c r="AQ13" s="17">
        <v>5.6567906153263799E-2</v>
      </c>
      <c r="AR13" s="17"/>
      <c r="AS13" s="17">
        <v>6.4187450954111394E-2</v>
      </c>
      <c r="AT13" s="17">
        <v>3.2306731390032803E-2</v>
      </c>
      <c r="AU13" s="17">
        <v>3.2338203088782103E-2</v>
      </c>
      <c r="AV13" s="17">
        <v>0</v>
      </c>
      <c r="AW13" s="17">
        <v>2.6822543727821099E-2</v>
      </c>
      <c r="AX13" s="17"/>
      <c r="AY13" s="17">
        <v>8.5240946467557394E-2</v>
      </c>
      <c r="AZ13" s="17">
        <v>3.1633656357369901E-2</v>
      </c>
      <c r="BA13" s="17">
        <v>0</v>
      </c>
    </row>
    <row r="14" spans="2:53" x14ac:dyDescent="0.35">
      <c r="B14" s="18" t="s">
        <v>313</v>
      </c>
      <c r="C14" s="17">
        <v>2.5681908821544999E-2</v>
      </c>
      <c r="D14" s="17">
        <v>2.8554485488615399E-2</v>
      </c>
      <c r="E14" s="17">
        <v>2.2812161920738799E-2</v>
      </c>
      <c r="F14" s="17"/>
      <c r="G14" s="17">
        <v>4.0715478801001903E-2</v>
      </c>
      <c r="H14" s="17">
        <v>2.41388547975043E-2</v>
      </c>
      <c r="I14" s="17">
        <v>2.2175343483413299E-2</v>
      </c>
      <c r="J14" s="17">
        <v>2.6050291555093301E-2</v>
      </c>
      <c r="K14" s="17"/>
      <c r="L14" s="17">
        <v>2.23873107032928E-2</v>
      </c>
      <c r="M14" s="17">
        <v>2.3363775490444601E-2</v>
      </c>
      <c r="N14" s="17">
        <v>2.74282349191616E-2</v>
      </c>
      <c r="O14" s="17">
        <v>3.0216894122985401E-2</v>
      </c>
      <c r="P14" s="17"/>
      <c r="Q14" s="17">
        <v>2.9194277860760402E-2</v>
      </c>
      <c r="R14" s="17">
        <v>2.8647962690405999E-2</v>
      </c>
      <c r="S14" s="17">
        <v>3.0517444627204401E-2</v>
      </c>
      <c r="T14" s="17">
        <v>2.1983190925517902E-2</v>
      </c>
      <c r="U14" s="17">
        <v>1.19083319701622E-2</v>
      </c>
      <c r="V14" s="17">
        <v>3.15616190889473E-2</v>
      </c>
      <c r="W14" s="17">
        <v>2.8436032748793499E-2</v>
      </c>
      <c r="X14" s="17">
        <v>3.7065371198905399E-2</v>
      </c>
      <c r="Y14" s="17">
        <v>1.4750767487894801E-2</v>
      </c>
      <c r="Z14" s="17"/>
      <c r="AA14" s="17">
        <v>2.7048881877470399E-2</v>
      </c>
      <c r="AB14" s="17">
        <v>3.1693180534285902E-2</v>
      </c>
      <c r="AC14" s="17">
        <v>3.5386335671522703E-2</v>
      </c>
      <c r="AD14" s="17">
        <v>7.6908504506085704E-3</v>
      </c>
      <c r="AE14" s="17">
        <v>0</v>
      </c>
      <c r="AF14" s="17"/>
      <c r="AG14" s="17">
        <v>2.3751130689648701E-2</v>
      </c>
      <c r="AH14" s="17">
        <v>2.7792490946814599E-2</v>
      </c>
      <c r="AI14" s="17"/>
      <c r="AJ14" s="17">
        <v>2.60454730520631E-2</v>
      </c>
      <c r="AK14" s="17">
        <v>4.4010870793159802E-2</v>
      </c>
      <c r="AL14" s="17">
        <v>2.1080648484810699E-2</v>
      </c>
      <c r="AM14" s="17">
        <v>1.0282954072316801E-2</v>
      </c>
      <c r="AN14" s="17"/>
      <c r="AO14" s="17">
        <v>1.9439238402417399E-2</v>
      </c>
      <c r="AP14" s="17">
        <v>2.9178537253707001E-2</v>
      </c>
      <c r="AQ14" s="17">
        <v>2.58690119730338E-2</v>
      </c>
      <c r="AR14" s="17"/>
      <c r="AS14" s="17">
        <v>1.54105263556822E-2</v>
      </c>
      <c r="AT14" s="17">
        <v>3.3231000896127197E-2</v>
      </c>
      <c r="AU14" s="17">
        <v>1.40094736176898E-2</v>
      </c>
      <c r="AV14" s="17">
        <v>0</v>
      </c>
      <c r="AW14" s="17">
        <v>3.0616568771188402E-2</v>
      </c>
      <c r="AX14" s="17"/>
      <c r="AY14" s="17">
        <v>2.09407204233804E-2</v>
      </c>
      <c r="AZ14" s="17">
        <v>2.4754115266819601E-2</v>
      </c>
      <c r="BA14" s="17">
        <v>2.0402217993693499E-2</v>
      </c>
    </row>
    <row r="15" spans="2:53" x14ac:dyDescent="0.35">
      <c r="B15" s="18" t="s">
        <v>314</v>
      </c>
      <c r="C15" s="20">
        <v>0.64196824257099305</v>
      </c>
      <c r="D15" s="20">
        <v>0.59065875620506003</v>
      </c>
      <c r="E15" s="20">
        <v>0.693227184122852</v>
      </c>
      <c r="F15" s="20"/>
      <c r="G15" s="20">
        <v>0.71131254358170404</v>
      </c>
      <c r="H15" s="20">
        <v>0.685642972483271</v>
      </c>
      <c r="I15" s="20">
        <v>0.62223149861881499</v>
      </c>
      <c r="J15" s="20">
        <v>0.44230153262169702</v>
      </c>
      <c r="K15" s="20"/>
      <c r="L15" s="20">
        <v>0.62140419562393001</v>
      </c>
      <c r="M15" s="20">
        <v>0.61954311781577398</v>
      </c>
      <c r="N15" s="20">
        <v>0.64752385626090803</v>
      </c>
      <c r="O15" s="20">
        <v>0.68117847594240899</v>
      </c>
      <c r="P15" s="20"/>
      <c r="Q15" s="20">
        <v>0.61571421718907804</v>
      </c>
      <c r="R15" s="20">
        <v>0.63556952302738201</v>
      </c>
      <c r="S15" s="20">
        <v>0.676401988400684</v>
      </c>
      <c r="T15" s="20">
        <v>0.64088627630733497</v>
      </c>
      <c r="U15" s="20">
        <v>0.69883887944290302</v>
      </c>
      <c r="V15" s="20">
        <v>0.59968605030266897</v>
      </c>
      <c r="W15" s="20">
        <v>0.63749213264298399</v>
      </c>
      <c r="X15" s="20">
        <v>0.68789972495120799</v>
      </c>
      <c r="Y15" s="20">
        <v>0.64410487496220004</v>
      </c>
      <c r="Z15" s="20"/>
      <c r="AA15" s="20">
        <v>0.63246657653094496</v>
      </c>
      <c r="AB15" s="20">
        <v>0.66657078728014996</v>
      </c>
      <c r="AC15" s="20">
        <v>0.58572066488619301</v>
      </c>
      <c r="AD15" s="20">
        <v>0.62038450408249202</v>
      </c>
      <c r="AE15" s="20">
        <v>0.78073309120307799</v>
      </c>
      <c r="AF15" s="20"/>
      <c r="AG15" s="20">
        <v>0.65867298478038605</v>
      </c>
      <c r="AH15" s="20">
        <v>0.62370786882222295</v>
      </c>
      <c r="AI15" s="20"/>
      <c r="AJ15" s="20">
        <v>0.69348495096116003</v>
      </c>
      <c r="AK15" s="20">
        <v>0.634132086886394</v>
      </c>
      <c r="AL15" s="20">
        <v>0.61695683853288796</v>
      </c>
      <c r="AM15" s="20">
        <v>0.62727032062341703</v>
      </c>
      <c r="AN15" s="20"/>
      <c r="AO15" s="20">
        <v>0.70772804895606001</v>
      </c>
      <c r="AP15" s="20">
        <v>0.67156112199778595</v>
      </c>
      <c r="AQ15" s="20">
        <v>0.59640026276462599</v>
      </c>
      <c r="AR15" s="20"/>
      <c r="AS15" s="20">
        <v>0.56094550597730497</v>
      </c>
      <c r="AT15" s="20">
        <v>0.72042103350275</v>
      </c>
      <c r="AU15" s="20">
        <v>0.61632622541562798</v>
      </c>
      <c r="AV15" s="20">
        <v>0.85237979614408499</v>
      </c>
      <c r="AW15" s="20">
        <v>0.59835650102201199</v>
      </c>
      <c r="AX15" s="20"/>
      <c r="AY15" s="20">
        <v>0.56439686966866598</v>
      </c>
      <c r="AZ15" s="20">
        <v>0.68491251978372802</v>
      </c>
      <c r="BA15" s="20">
        <v>0.65214077346294497</v>
      </c>
    </row>
    <row r="16" spans="2:53" x14ac:dyDescent="0.35">
      <c r="B16" s="18" t="s">
        <v>315</v>
      </c>
      <c r="C16" s="20">
        <v>0.117320468173437</v>
      </c>
      <c r="D16" s="20">
        <v>0.15113779697500701</v>
      </c>
      <c r="E16" s="20">
        <v>8.3536452716393206E-2</v>
      </c>
      <c r="F16" s="20"/>
      <c r="G16" s="20">
        <v>9.6233364120371506E-2</v>
      </c>
      <c r="H16" s="20">
        <v>8.2049449176796699E-2</v>
      </c>
      <c r="I16" s="20">
        <v>0.13072635755464199</v>
      </c>
      <c r="J16" s="20">
        <v>0.24699698821481</v>
      </c>
      <c r="K16" s="20"/>
      <c r="L16" s="20">
        <v>0.14532204011851799</v>
      </c>
      <c r="M16" s="20">
        <v>0.15814575499078101</v>
      </c>
      <c r="N16" s="20">
        <v>8.2089458600184906E-2</v>
      </c>
      <c r="O16" s="20">
        <v>7.6093042479868006E-2</v>
      </c>
      <c r="P16" s="20"/>
      <c r="Q16" s="20">
        <v>0.152177775163999</v>
      </c>
      <c r="R16" s="20">
        <v>0.14056877654363301</v>
      </c>
      <c r="S16" s="20">
        <v>8.76110945436092E-2</v>
      </c>
      <c r="T16" s="20">
        <v>5.4414851108916099E-2</v>
      </c>
      <c r="U16" s="20">
        <v>6.0764311187889497E-2</v>
      </c>
      <c r="V16" s="20">
        <v>0.17420914608452101</v>
      </c>
      <c r="W16" s="20">
        <v>9.13433020271016E-2</v>
      </c>
      <c r="X16" s="20">
        <v>6.8779665157993594E-2</v>
      </c>
      <c r="Y16" s="20">
        <v>0.145124826117418</v>
      </c>
      <c r="Z16" s="20"/>
      <c r="AA16" s="20">
        <v>9.6917362550544603E-2</v>
      </c>
      <c r="AB16" s="20">
        <v>9.3205316171341895E-2</v>
      </c>
      <c r="AC16" s="20">
        <v>0.17575135963433999</v>
      </c>
      <c r="AD16" s="20">
        <v>0.113130200599613</v>
      </c>
      <c r="AE16" s="20">
        <v>0.15084304482079999</v>
      </c>
      <c r="AF16" s="20"/>
      <c r="AG16" s="20">
        <v>0.100323961900381</v>
      </c>
      <c r="AH16" s="20">
        <v>0.135899776556587</v>
      </c>
      <c r="AI16" s="20"/>
      <c r="AJ16" s="20">
        <v>9.84669860699246E-2</v>
      </c>
      <c r="AK16" s="20">
        <v>0.100757396647682</v>
      </c>
      <c r="AL16" s="20">
        <v>0.136232823264296</v>
      </c>
      <c r="AM16" s="20">
        <v>0.13429369994530399</v>
      </c>
      <c r="AN16" s="20"/>
      <c r="AO16" s="20">
        <v>7.2549786233426394E-2</v>
      </c>
      <c r="AP16" s="20">
        <v>9.5342608209043098E-2</v>
      </c>
      <c r="AQ16" s="20">
        <v>0.15059078474569301</v>
      </c>
      <c r="AR16" s="20"/>
      <c r="AS16" s="20">
        <v>0.17502066305892999</v>
      </c>
      <c r="AT16" s="20">
        <v>8.9873806865535005E-2</v>
      </c>
      <c r="AU16" s="20">
        <v>0.13956011114883901</v>
      </c>
      <c r="AV16" s="20">
        <v>0</v>
      </c>
      <c r="AW16" s="20">
        <v>0.100490811585636</v>
      </c>
      <c r="AX16" s="20"/>
      <c r="AY16" s="20">
        <v>0.17657096920138499</v>
      </c>
      <c r="AZ16" s="20">
        <v>9.5389646813660495E-2</v>
      </c>
      <c r="BA16" s="20">
        <v>0.106663215910482</v>
      </c>
    </row>
    <row r="17" spans="2:53" x14ac:dyDescent="0.35">
      <c r="B17" s="18" t="s">
        <v>95</v>
      </c>
      <c r="C17" s="21">
        <v>0.52464777439755605</v>
      </c>
      <c r="D17" s="21">
        <v>0.43952095923005302</v>
      </c>
      <c r="E17" s="21">
        <v>0.60969073140645802</v>
      </c>
      <c r="F17" s="21"/>
      <c r="G17" s="21">
        <v>0.61507917946133195</v>
      </c>
      <c r="H17" s="21">
        <v>0.60359352330647398</v>
      </c>
      <c r="I17" s="21">
        <v>0.49150514106417398</v>
      </c>
      <c r="J17" s="21">
        <v>0.19530454440688699</v>
      </c>
      <c r="K17" s="21"/>
      <c r="L17" s="21">
        <v>0.476082155505412</v>
      </c>
      <c r="M17" s="21">
        <v>0.461397362824993</v>
      </c>
      <c r="N17" s="21">
        <v>0.56543439766072301</v>
      </c>
      <c r="O17" s="21">
        <v>0.60508543346254096</v>
      </c>
      <c r="P17" s="21"/>
      <c r="Q17" s="21">
        <v>0.46353644202507799</v>
      </c>
      <c r="R17" s="21">
        <v>0.49500074648374898</v>
      </c>
      <c r="S17" s="21">
        <v>0.58879089385707495</v>
      </c>
      <c r="T17" s="21">
        <v>0.58647142519841799</v>
      </c>
      <c r="U17" s="21">
        <v>0.63807456825501296</v>
      </c>
      <c r="V17" s="21">
        <v>0.42547690421814799</v>
      </c>
      <c r="W17" s="21">
        <v>0.54614883061588204</v>
      </c>
      <c r="X17" s="21">
        <v>0.61912005979321505</v>
      </c>
      <c r="Y17" s="21">
        <v>0.49898004884478198</v>
      </c>
      <c r="Z17" s="21"/>
      <c r="AA17" s="21">
        <v>0.53554921398040001</v>
      </c>
      <c r="AB17" s="21">
        <v>0.57336547110880798</v>
      </c>
      <c r="AC17" s="21">
        <v>0.40996930525185299</v>
      </c>
      <c r="AD17" s="21">
        <v>0.50725430348287903</v>
      </c>
      <c r="AE17" s="21">
        <v>0.62989004638227697</v>
      </c>
      <c r="AF17" s="21"/>
      <c r="AG17" s="21">
        <v>0.55834902288000399</v>
      </c>
      <c r="AH17" s="21">
        <v>0.48780809226563598</v>
      </c>
      <c r="AI17" s="21"/>
      <c r="AJ17" s="21">
        <v>0.59501796489123604</v>
      </c>
      <c r="AK17" s="21">
        <v>0.53337469023871198</v>
      </c>
      <c r="AL17" s="21">
        <v>0.48072401526859199</v>
      </c>
      <c r="AM17" s="21">
        <v>0.49297662067811299</v>
      </c>
      <c r="AN17" s="21"/>
      <c r="AO17" s="21">
        <v>0.635178262722634</v>
      </c>
      <c r="AP17" s="21">
        <v>0.576218513788743</v>
      </c>
      <c r="AQ17" s="21">
        <v>0.445809478018932</v>
      </c>
      <c r="AR17" s="21"/>
      <c r="AS17" s="21">
        <v>0.38592484291837598</v>
      </c>
      <c r="AT17" s="21">
        <v>0.63054722663721496</v>
      </c>
      <c r="AU17" s="21">
        <v>0.476766114266788</v>
      </c>
      <c r="AV17" s="21">
        <v>0.85237979614408499</v>
      </c>
      <c r="AW17" s="21">
        <v>0.49786568943637499</v>
      </c>
      <c r="AX17" s="21"/>
      <c r="AY17" s="21">
        <v>0.38782590046728099</v>
      </c>
      <c r="AZ17" s="21">
        <v>0.589522872970067</v>
      </c>
      <c r="BA17" s="21">
        <v>0.54547755755246297</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0.14954185986996199</v>
      </c>
      <c r="D9" s="17">
        <v>0.14591314032923</v>
      </c>
      <c r="E9" s="17">
        <v>0.153167004770457</v>
      </c>
      <c r="F9" s="17"/>
      <c r="G9" s="17">
        <v>0.17901104127779299</v>
      </c>
      <c r="H9" s="17">
        <v>0.155882512703895</v>
      </c>
      <c r="I9" s="17">
        <v>0.14693750085270901</v>
      </c>
      <c r="J9" s="17">
        <v>9.7823837476973E-2</v>
      </c>
      <c r="K9" s="17"/>
      <c r="L9" s="17">
        <v>0.154140047869532</v>
      </c>
      <c r="M9" s="17">
        <v>0.14900662443427901</v>
      </c>
      <c r="N9" s="17">
        <v>0.14825868724385599</v>
      </c>
      <c r="O9" s="17">
        <v>0.142859821033992</v>
      </c>
      <c r="P9" s="17"/>
      <c r="Q9" s="17">
        <v>0.13825496767202</v>
      </c>
      <c r="R9" s="17">
        <v>0.16571792651908299</v>
      </c>
      <c r="S9" s="17">
        <v>0.217093959089456</v>
      </c>
      <c r="T9" s="17">
        <v>0.12820618675529899</v>
      </c>
      <c r="U9" s="17">
        <v>0.14584525045329999</v>
      </c>
      <c r="V9" s="17">
        <v>0.11750671415659</v>
      </c>
      <c r="W9" s="17">
        <v>0.143189345203836</v>
      </c>
      <c r="X9" s="17">
        <v>0.120201344055617</v>
      </c>
      <c r="Y9" s="17">
        <v>0.15924926924393501</v>
      </c>
      <c r="Z9" s="17"/>
      <c r="AA9" s="17">
        <v>0.14445186793942799</v>
      </c>
      <c r="AB9" s="17">
        <v>0.13814173741884</v>
      </c>
      <c r="AC9" s="17">
        <v>0.14420724362085799</v>
      </c>
      <c r="AD9" s="17">
        <v>0.16224318768853599</v>
      </c>
      <c r="AE9" s="17">
        <v>0.27975659312940598</v>
      </c>
      <c r="AF9" s="17"/>
      <c r="AG9" s="17">
        <v>0.148910002697939</v>
      </c>
      <c r="AH9" s="17">
        <v>0.15023255883271</v>
      </c>
      <c r="AI9" s="17"/>
      <c r="AJ9" s="17">
        <v>0.15860327387815601</v>
      </c>
      <c r="AK9" s="17">
        <v>0.14561690437864699</v>
      </c>
      <c r="AL9" s="17">
        <v>0.12728446584998701</v>
      </c>
      <c r="AM9" s="17">
        <v>0.165690552384502</v>
      </c>
      <c r="AN9" s="17"/>
      <c r="AO9" s="17">
        <v>0.13513570174685599</v>
      </c>
      <c r="AP9" s="17">
        <v>0.159021834295374</v>
      </c>
      <c r="AQ9" s="17">
        <v>0.15326350981569101</v>
      </c>
      <c r="AR9" s="17"/>
      <c r="AS9" s="17">
        <v>0.123531529185121</v>
      </c>
      <c r="AT9" s="17">
        <v>0.19080630997054199</v>
      </c>
      <c r="AU9" s="17">
        <v>0.129596289197249</v>
      </c>
      <c r="AV9" s="17">
        <v>0.45826536722959599</v>
      </c>
      <c r="AW9" s="17">
        <v>0.120113974808226</v>
      </c>
      <c r="AX9" s="17"/>
      <c r="AY9" s="17">
        <v>0.120712392281127</v>
      </c>
      <c r="AZ9" s="17">
        <v>0.167014413371357</v>
      </c>
      <c r="BA9" s="17">
        <v>0.144546138550361</v>
      </c>
    </row>
    <row r="10" spans="2:53" x14ac:dyDescent="0.35">
      <c r="B10" s="18" t="s">
        <v>309</v>
      </c>
      <c r="C10" s="17">
        <v>0.29423424891030198</v>
      </c>
      <c r="D10" s="17">
        <v>0.26461489416747003</v>
      </c>
      <c r="E10" s="17">
        <v>0.32382442571968501</v>
      </c>
      <c r="F10" s="17"/>
      <c r="G10" s="17">
        <v>0.325419652585411</v>
      </c>
      <c r="H10" s="17">
        <v>0.28958147958657898</v>
      </c>
      <c r="I10" s="17">
        <v>0.32823774926836002</v>
      </c>
      <c r="J10" s="17">
        <v>0.17277500620546299</v>
      </c>
      <c r="K10" s="17"/>
      <c r="L10" s="17">
        <v>0.238263150991366</v>
      </c>
      <c r="M10" s="17">
        <v>0.30543437511967098</v>
      </c>
      <c r="N10" s="17">
        <v>0.32684128001998303</v>
      </c>
      <c r="O10" s="17">
        <v>0.31551765302413098</v>
      </c>
      <c r="P10" s="17"/>
      <c r="Q10" s="17">
        <v>0.25729379291708199</v>
      </c>
      <c r="R10" s="17">
        <v>0.22818948046722601</v>
      </c>
      <c r="S10" s="17">
        <v>0.3190563730257</v>
      </c>
      <c r="T10" s="17">
        <v>0.30061927523884802</v>
      </c>
      <c r="U10" s="17">
        <v>0.32247578266926402</v>
      </c>
      <c r="V10" s="17">
        <v>0.274553515678989</v>
      </c>
      <c r="W10" s="17">
        <v>0.30237484380597701</v>
      </c>
      <c r="X10" s="17">
        <v>0.49542364208581102</v>
      </c>
      <c r="Y10" s="17">
        <v>0.312890852725135</v>
      </c>
      <c r="Z10" s="17"/>
      <c r="AA10" s="17">
        <v>0.31922458627500999</v>
      </c>
      <c r="AB10" s="17">
        <v>0.35510449624641399</v>
      </c>
      <c r="AC10" s="17">
        <v>0.197376879859092</v>
      </c>
      <c r="AD10" s="17">
        <v>0.24171317989605701</v>
      </c>
      <c r="AE10" s="17">
        <v>0.235941942324746</v>
      </c>
      <c r="AF10" s="17"/>
      <c r="AG10" s="17">
        <v>0.30389743181023898</v>
      </c>
      <c r="AH10" s="17">
        <v>0.28367118070226</v>
      </c>
      <c r="AI10" s="17"/>
      <c r="AJ10" s="17">
        <v>0.26981975592628199</v>
      </c>
      <c r="AK10" s="17">
        <v>0.29630874165790599</v>
      </c>
      <c r="AL10" s="17">
        <v>0.312625451685901</v>
      </c>
      <c r="AM10" s="17">
        <v>0.29703735036142997</v>
      </c>
      <c r="AN10" s="17"/>
      <c r="AO10" s="17">
        <v>0.32716774632543999</v>
      </c>
      <c r="AP10" s="17">
        <v>0.32914412755454497</v>
      </c>
      <c r="AQ10" s="17">
        <v>0.26095248483342398</v>
      </c>
      <c r="AR10" s="17"/>
      <c r="AS10" s="17">
        <v>0.29640448855915202</v>
      </c>
      <c r="AT10" s="17">
        <v>0.29902564163824102</v>
      </c>
      <c r="AU10" s="17">
        <v>0.209692217561569</v>
      </c>
      <c r="AV10" s="17">
        <v>0.239127033837089</v>
      </c>
      <c r="AW10" s="17">
        <v>0.33641128731887798</v>
      </c>
      <c r="AX10" s="17"/>
      <c r="AY10" s="17">
        <v>0.297878101414495</v>
      </c>
      <c r="AZ10" s="17">
        <v>0.29671154476864497</v>
      </c>
      <c r="BA10" s="17">
        <v>0.24603451441905899</v>
      </c>
    </row>
    <row r="11" spans="2:53" x14ac:dyDescent="0.35">
      <c r="B11" s="18" t="s">
        <v>310</v>
      </c>
      <c r="C11" s="17">
        <v>0.25849975009189902</v>
      </c>
      <c r="D11" s="17">
        <v>0.25950213674394301</v>
      </c>
      <c r="E11" s="17">
        <v>0.25749835088780199</v>
      </c>
      <c r="F11" s="17"/>
      <c r="G11" s="17">
        <v>0.25855589032675802</v>
      </c>
      <c r="H11" s="17">
        <v>0.26365734230575699</v>
      </c>
      <c r="I11" s="17">
        <v>0.23554840377129899</v>
      </c>
      <c r="J11" s="17">
        <v>0.30820063001440301</v>
      </c>
      <c r="K11" s="17"/>
      <c r="L11" s="17">
        <v>0.255590578158302</v>
      </c>
      <c r="M11" s="17">
        <v>0.23840297254866899</v>
      </c>
      <c r="N11" s="17">
        <v>0.24728427469575501</v>
      </c>
      <c r="O11" s="17">
        <v>0.29344592177411899</v>
      </c>
      <c r="P11" s="17"/>
      <c r="Q11" s="17">
        <v>0.26535758560378703</v>
      </c>
      <c r="R11" s="17">
        <v>0.30491182547429702</v>
      </c>
      <c r="S11" s="17">
        <v>0.24336851345077601</v>
      </c>
      <c r="T11" s="17">
        <v>0.264912399552096</v>
      </c>
      <c r="U11" s="17">
        <v>0.16815976619612</v>
      </c>
      <c r="V11" s="17">
        <v>0.268747538689181</v>
      </c>
      <c r="W11" s="17">
        <v>0.27039869182459703</v>
      </c>
      <c r="X11" s="17">
        <v>0.22352074010898701</v>
      </c>
      <c r="Y11" s="17">
        <v>0.25490789295164701</v>
      </c>
      <c r="Z11" s="17"/>
      <c r="AA11" s="17">
        <v>0.31191575474844302</v>
      </c>
      <c r="AB11" s="17">
        <v>0.22005512069587499</v>
      </c>
      <c r="AC11" s="17">
        <v>0.29965489021399799</v>
      </c>
      <c r="AD11" s="17">
        <v>0.19824815106006</v>
      </c>
      <c r="AE11" s="17">
        <v>0.421329363878299</v>
      </c>
      <c r="AF11" s="17"/>
      <c r="AG11" s="17">
        <v>0.26677977423753702</v>
      </c>
      <c r="AH11" s="17">
        <v>0.24944864749762</v>
      </c>
      <c r="AI11" s="17"/>
      <c r="AJ11" s="17">
        <v>0.25322972796269499</v>
      </c>
      <c r="AK11" s="17">
        <v>0.26318994635957099</v>
      </c>
      <c r="AL11" s="17">
        <v>0.26282967059010798</v>
      </c>
      <c r="AM11" s="17">
        <v>0.25433287861428899</v>
      </c>
      <c r="AN11" s="17"/>
      <c r="AO11" s="17">
        <v>0.26673817695192098</v>
      </c>
      <c r="AP11" s="17">
        <v>0.238875208573431</v>
      </c>
      <c r="AQ11" s="17">
        <v>0.26384141672573702</v>
      </c>
      <c r="AR11" s="17"/>
      <c r="AS11" s="17">
        <v>0.25350040085903403</v>
      </c>
      <c r="AT11" s="17">
        <v>0.208791102227492</v>
      </c>
      <c r="AU11" s="17">
        <v>0.37741249642438501</v>
      </c>
      <c r="AV11" s="17">
        <v>0.150197369286517</v>
      </c>
      <c r="AW11" s="17">
        <v>0.32501543088183499</v>
      </c>
      <c r="AX11" s="17"/>
      <c r="AY11" s="17">
        <v>0.27957620661574101</v>
      </c>
      <c r="AZ11" s="17">
        <v>0.239165092119446</v>
      </c>
      <c r="BA11" s="17">
        <v>0.29356134050119598</v>
      </c>
    </row>
    <row r="12" spans="2:53" x14ac:dyDescent="0.35">
      <c r="B12" s="18" t="s">
        <v>311</v>
      </c>
      <c r="C12" s="17">
        <v>0.14813104764867099</v>
      </c>
      <c r="D12" s="17">
        <v>0.16759637404796299</v>
      </c>
      <c r="E12" s="17">
        <v>0.128684896481357</v>
      </c>
      <c r="F12" s="17"/>
      <c r="G12" s="17">
        <v>0.104112196014974</v>
      </c>
      <c r="H12" s="17">
        <v>0.13726427308320299</v>
      </c>
      <c r="I12" s="17">
        <v>0.16015258373463101</v>
      </c>
      <c r="J12" s="17">
        <v>0.20594726080572101</v>
      </c>
      <c r="K12" s="17"/>
      <c r="L12" s="17">
        <v>0.16036331021810399</v>
      </c>
      <c r="M12" s="17">
        <v>0.15518692820621999</v>
      </c>
      <c r="N12" s="17">
        <v>0.14498112169003799</v>
      </c>
      <c r="O12" s="17">
        <v>0.13094654732802299</v>
      </c>
      <c r="P12" s="17"/>
      <c r="Q12" s="17">
        <v>0.18129203045176001</v>
      </c>
      <c r="R12" s="17">
        <v>0.115030942224939</v>
      </c>
      <c r="S12" s="17">
        <v>0.10656677813439901</v>
      </c>
      <c r="T12" s="17">
        <v>0.129416891900794</v>
      </c>
      <c r="U12" s="17">
        <v>0.25417766948741299</v>
      </c>
      <c r="V12" s="17">
        <v>0.12105144169358199</v>
      </c>
      <c r="W12" s="17">
        <v>0.128368810549982</v>
      </c>
      <c r="X12" s="17">
        <v>8.8607707683765205E-2</v>
      </c>
      <c r="Y12" s="17">
        <v>0.18109492829801099</v>
      </c>
      <c r="Z12" s="17"/>
      <c r="AA12" s="17">
        <v>0.11698818305846601</v>
      </c>
      <c r="AB12" s="17">
        <v>0.134556824310511</v>
      </c>
      <c r="AC12" s="17">
        <v>0.177705318720148</v>
      </c>
      <c r="AD12" s="17">
        <v>0.216920202543332</v>
      </c>
      <c r="AE12" s="17">
        <v>0</v>
      </c>
      <c r="AF12" s="17"/>
      <c r="AG12" s="17">
        <v>0.156262831563796</v>
      </c>
      <c r="AH12" s="17">
        <v>0.13924199017785599</v>
      </c>
      <c r="AI12" s="17"/>
      <c r="AJ12" s="17">
        <v>0.14432250826391099</v>
      </c>
      <c r="AK12" s="17">
        <v>0.14229013423963599</v>
      </c>
      <c r="AL12" s="17">
        <v>0.15914328634649</v>
      </c>
      <c r="AM12" s="17">
        <v>0.147706515404152</v>
      </c>
      <c r="AN12" s="17"/>
      <c r="AO12" s="17">
        <v>0.135461070612927</v>
      </c>
      <c r="AP12" s="17">
        <v>0.14594110355676301</v>
      </c>
      <c r="AQ12" s="17">
        <v>0.15321058160459</v>
      </c>
      <c r="AR12" s="17"/>
      <c r="AS12" s="17">
        <v>0.16629952238458501</v>
      </c>
      <c r="AT12" s="17">
        <v>0.15588328233284701</v>
      </c>
      <c r="AU12" s="17">
        <v>0.19466397843840499</v>
      </c>
      <c r="AV12" s="17">
        <v>7.1670348893102406E-2</v>
      </c>
      <c r="AW12" s="17">
        <v>8.5650182246035406E-2</v>
      </c>
      <c r="AX12" s="17"/>
      <c r="AY12" s="17">
        <v>0.161190844174492</v>
      </c>
      <c r="AZ12" s="17">
        <v>0.144394332614461</v>
      </c>
      <c r="BA12" s="17">
        <v>0.21487100894129901</v>
      </c>
    </row>
    <row r="13" spans="2:53" x14ac:dyDescent="0.35">
      <c r="B13" s="18" t="s">
        <v>312</v>
      </c>
      <c r="C13" s="17">
        <v>0.101742440600767</v>
      </c>
      <c r="D13" s="17">
        <v>0.125128931898771</v>
      </c>
      <c r="E13" s="17">
        <v>7.8378987261984098E-2</v>
      </c>
      <c r="F13" s="17"/>
      <c r="G13" s="17">
        <v>8.7254218596454297E-2</v>
      </c>
      <c r="H13" s="17">
        <v>9.7662423629378797E-2</v>
      </c>
      <c r="I13" s="17">
        <v>8.7881271313358197E-2</v>
      </c>
      <c r="J13" s="17">
        <v>0.17825759895139601</v>
      </c>
      <c r="K13" s="17"/>
      <c r="L13" s="17">
        <v>0.13892530370110601</v>
      </c>
      <c r="M13" s="17">
        <v>0.12616558951401499</v>
      </c>
      <c r="N13" s="17">
        <v>7.0646599237833493E-2</v>
      </c>
      <c r="O13" s="17">
        <v>6.3956183744408701E-2</v>
      </c>
      <c r="P13" s="17"/>
      <c r="Q13" s="17">
        <v>0.120808232512535</v>
      </c>
      <c r="R13" s="17">
        <v>0.133877551568124</v>
      </c>
      <c r="S13" s="17">
        <v>6.3528815170037306E-2</v>
      </c>
      <c r="T13" s="17">
        <v>0.112215569198825</v>
      </c>
      <c r="U13" s="17">
        <v>6.3251487650927807E-2</v>
      </c>
      <c r="V13" s="17">
        <v>0.14773408337107499</v>
      </c>
      <c r="W13" s="17">
        <v>8.0479631909453897E-2</v>
      </c>
      <c r="X13" s="17">
        <v>3.5181194866915101E-2</v>
      </c>
      <c r="Y13" s="17">
        <v>8.4792902410324805E-2</v>
      </c>
      <c r="Z13" s="17"/>
      <c r="AA13" s="17">
        <v>6.7554537935782602E-2</v>
      </c>
      <c r="AB13" s="17">
        <v>0.106249127032724</v>
      </c>
      <c r="AC13" s="17">
        <v>0.123642028767655</v>
      </c>
      <c r="AD13" s="17">
        <v>0.14442146771894199</v>
      </c>
      <c r="AE13" s="17">
        <v>6.2972100667549005E-2</v>
      </c>
      <c r="AF13" s="17"/>
      <c r="AG13" s="17">
        <v>8.1405263770588598E-2</v>
      </c>
      <c r="AH13" s="17">
        <v>0.123973519970858</v>
      </c>
      <c r="AI13" s="17"/>
      <c r="AJ13" s="17">
        <v>0.115293558910607</v>
      </c>
      <c r="AK13" s="17">
        <v>8.9659936686992597E-2</v>
      </c>
      <c r="AL13" s="17">
        <v>0.10396698534117101</v>
      </c>
      <c r="AM13" s="17">
        <v>0.10046415609077899</v>
      </c>
      <c r="AN13" s="17"/>
      <c r="AO13" s="17">
        <v>7.6503304309587503E-2</v>
      </c>
      <c r="AP13" s="17">
        <v>8.0831504641696805E-2</v>
      </c>
      <c r="AQ13" s="17">
        <v>0.124786945544109</v>
      </c>
      <c r="AR13" s="17"/>
      <c r="AS13" s="17">
        <v>0.12874449952765099</v>
      </c>
      <c r="AT13" s="17">
        <v>9.38190628118621E-2</v>
      </c>
      <c r="AU13" s="17">
        <v>8.8635018378391897E-2</v>
      </c>
      <c r="AV13" s="17">
        <v>8.0739880753695994E-2</v>
      </c>
      <c r="AW13" s="17">
        <v>7.6449191316578805E-2</v>
      </c>
      <c r="AX13" s="17"/>
      <c r="AY13" s="17">
        <v>0.115493768526444</v>
      </c>
      <c r="AZ13" s="17">
        <v>0.106003942481394</v>
      </c>
      <c r="BA13" s="17">
        <v>8.0897320864774497E-2</v>
      </c>
    </row>
    <row r="14" spans="2:53" x14ac:dyDescent="0.35">
      <c r="B14" s="18" t="s">
        <v>313</v>
      </c>
      <c r="C14" s="17">
        <v>4.7850652878397897E-2</v>
      </c>
      <c r="D14" s="17">
        <v>3.7244522812621902E-2</v>
      </c>
      <c r="E14" s="17">
        <v>5.8446334878714798E-2</v>
      </c>
      <c r="F14" s="17"/>
      <c r="G14" s="17">
        <v>4.5647001198608601E-2</v>
      </c>
      <c r="H14" s="17">
        <v>5.5951968691186099E-2</v>
      </c>
      <c r="I14" s="17">
        <v>4.1242491059642603E-2</v>
      </c>
      <c r="J14" s="17">
        <v>3.6995666546043401E-2</v>
      </c>
      <c r="K14" s="17"/>
      <c r="L14" s="17">
        <v>5.27176090615891E-2</v>
      </c>
      <c r="M14" s="17">
        <v>2.5803510177146501E-2</v>
      </c>
      <c r="N14" s="17">
        <v>6.1988037112533999E-2</v>
      </c>
      <c r="O14" s="17">
        <v>5.3273873095326697E-2</v>
      </c>
      <c r="P14" s="17"/>
      <c r="Q14" s="17">
        <v>3.6993390842815499E-2</v>
      </c>
      <c r="R14" s="17">
        <v>5.2272273746330498E-2</v>
      </c>
      <c r="S14" s="17">
        <v>5.0385561129632203E-2</v>
      </c>
      <c r="T14" s="17">
        <v>6.4629677354137896E-2</v>
      </c>
      <c r="U14" s="17">
        <v>4.6090043542974801E-2</v>
      </c>
      <c r="V14" s="17">
        <v>7.0406706410583206E-2</v>
      </c>
      <c r="W14" s="17">
        <v>7.5188676706153798E-2</v>
      </c>
      <c r="X14" s="17">
        <v>3.7065371198905399E-2</v>
      </c>
      <c r="Y14" s="17">
        <v>7.0641543709468102E-3</v>
      </c>
      <c r="Z14" s="17"/>
      <c r="AA14" s="17">
        <v>3.98650700428698E-2</v>
      </c>
      <c r="AB14" s="17">
        <v>4.58926942956367E-2</v>
      </c>
      <c r="AC14" s="17">
        <v>5.7413638818248999E-2</v>
      </c>
      <c r="AD14" s="17">
        <v>3.6453811093072198E-2</v>
      </c>
      <c r="AE14" s="17">
        <v>0</v>
      </c>
      <c r="AF14" s="17"/>
      <c r="AG14" s="17">
        <v>4.2744695919900398E-2</v>
      </c>
      <c r="AH14" s="17">
        <v>5.34321028186956E-2</v>
      </c>
      <c r="AI14" s="17"/>
      <c r="AJ14" s="17">
        <v>5.8731175058349003E-2</v>
      </c>
      <c r="AK14" s="17">
        <v>6.2934336677248001E-2</v>
      </c>
      <c r="AL14" s="17">
        <v>3.4150140186342499E-2</v>
      </c>
      <c r="AM14" s="17">
        <v>3.4768547144846597E-2</v>
      </c>
      <c r="AN14" s="17"/>
      <c r="AO14" s="17">
        <v>5.8994000053268401E-2</v>
      </c>
      <c r="AP14" s="17">
        <v>4.6186221378190201E-2</v>
      </c>
      <c r="AQ14" s="17">
        <v>4.3945061476450303E-2</v>
      </c>
      <c r="AR14" s="17"/>
      <c r="AS14" s="17">
        <v>3.15195594844562E-2</v>
      </c>
      <c r="AT14" s="17">
        <v>5.1674601019015297E-2</v>
      </c>
      <c r="AU14" s="17">
        <v>0</v>
      </c>
      <c r="AV14" s="17">
        <v>0</v>
      </c>
      <c r="AW14" s="17">
        <v>5.6359933428447098E-2</v>
      </c>
      <c r="AX14" s="17"/>
      <c r="AY14" s="17">
        <v>2.5148686987700401E-2</v>
      </c>
      <c r="AZ14" s="17">
        <v>4.6710674644696401E-2</v>
      </c>
      <c r="BA14" s="17">
        <v>2.00896767233107E-2</v>
      </c>
    </row>
    <row r="15" spans="2:53" x14ac:dyDescent="0.35">
      <c r="B15" s="18" t="s">
        <v>314</v>
      </c>
      <c r="C15" s="20">
        <v>0.44377610878026402</v>
      </c>
      <c r="D15" s="20">
        <v>0.410528034496701</v>
      </c>
      <c r="E15" s="20">
        <v>0.47699143049014198</v>
      </c>
      <c r="F15" s="20"/>
      <c r="G15" s="20">
        <v>0.50443069386320505</v>
      </c>
      <c r="H15" s="20">
        <v>0.44546399229047401</v>
      </c>
      <c r="I15" s="20">
        <v>0.47517525012106898</v>
      </c>
      <c r="J15" s="20">
        <v>0.27059884368243597</v>
      </c>
      <c r="K15" s="20"/>
      <c r="L15" s="20">
        <v>0.39240319886089797</v>
      </c>
      <c r="M15" s="20">
        <v>0.45444099955395001</v>
      </c>
      <c r="N15" s="20">
        <v>0.47509996726383902</v>
      </c>
      <c r="O15" s="20">
        <v>0.45837747405812301</v>
      </c>
      <c r="P15" s="20"/>
      <c r="Q15" s="20">
        <v>0.39554876058910199</v>
      </c>
      <c r="R15" s="20">
        <v>0.39390740698630899</v>
      </c>
      <c r="S15" s="20">
        <v>0.53615033211515595</v>
      </c>
      <c r="T15" s="20">
        <v>0.42882546199414701</v>
      </c>
      <c r="U15" s="20">
        <v>0.46832103312256401</v>
      </c>
      <c r="V15" s="20">
        <v>0.39206022983557898</v>
      </c>
      <c r="W15" s="20">
        <v>0.44556418900981298</v>
      </c>
      <c r="X15" s="20">
        <v>0.61562498614142802</v>
      </c>
      <c r="Y15" s="20">
        <v>0.47214012196907001</v>
      </c>
      <c r="Z15" s="20"/>
      <c r="AA15" s="20">
        <v>0.46367645421443798</v>
      </c>
      <c r="AB15" s="20">
        <v>0.493246233665254</v>
      </c>
      <c r="AC15" s="20">
        <v>0.34158412347994899</v>
      </c>
      <c r="AD15" s="20">
        <v>0.40395636758459302</v>
      </c>
      <c r="AE15" s="20">
        <v>0.51569853545415101</v>
      </c>
      <c r="AF15" s="20"/>
      <c r="AG15" s="20">
        <v>0.45280743450817801</v>
      </c>
      <c r="AH15" s="20">
        <v>0.43390373953497002</v>
      </c>
      <c r="AI15" s="20"/>
      <c r="AJ15" s="20">
        <v>0.42842302980443903</v>
      </c>
      <c r="AK15" s="20">
        <v>0.44192564603655199</v>
      </c>
      <c r="AL15" s="20">
        <v>0.43990991753588898</v>
      </c>
      <c r="AM15" s="20">
        <v>0.46272790274593301</v>
      </c>
      <c r="AN15" s="20"/>
      <c r="AO15" s="20">
        <v>0.46230344807229601</v>
      </c>
      <c r="AP15" s="20">
        <v>0.48816596184991901</v>
      </c>
      <c r="AQ15" s="20">
        <v>0.41421599464911402</v>
      </c>
      <c r="AR15" s="20"/>
      <c r="AS15" s="20">
        <v>0.41993601774427303</v>
      </c>
      <c r="AT15" s="20">
        <v>0.48983195160878301</v>
      </c>
      <c r="AU15" s="20">
        <v>0.339288506758818</v>
      </c>
      <c r="AV15" s="20">
        <v>0.69739240106668499</v>
      </c>
      <c r="AW15" s="20">
        <v>0.45652526212710398</v>
      </c>
      <c r="AX15" s="20"/>
      <c r="AY15" s="20">
        <v>0.41859049369562201</v>
      </c>
      <c r="AZ15" s="20">
        <v>0.463725958140002</v>
      </c>
      <c r="BA15" s="20">
        <v>0.39058065296942002</v>
      </c>
    </row>
    <row r="16" spans="2:53" x14ac:dyDescent="0.35">
      <c r="B16" s="18" t="s">
        <v>315</v>
      </c>
      <c r="C16" s="20">
        <v>0.249873488249438</v>
      </c>
      <c r="D16" s="20">
        <v>0.29272530594673402</v>
      </c>
      <c r="E16" s="20">
        <v>0.207063883743341</v>
      </c>
      <c r="F16" s="20"/>
      <c r="G16" s="20">
        <v>0.191366414611428</v>
      </c>
      <c r="H16" s="20">
        <v>0.23492669671258201</v>
      </c>
      <c r="I16" s="20">
        <v>0.248033855047989</v>
      </c>
      <c r="J16" s="20">
        <v>0.38420485975711699</v>
      </c>
      <c r="K16" s="20"/>
      <c r="L16" s="20">
        <v>0.29928861391921102</v>
      </c>
      <c r="M16" s="20">
        <v>0.28135251772023501</v>
      </c>
      <c r="N16" s="20">
        <v>0.215627720927872</v>
      </c>
      <c r="O16" s="20">
        <v>0.194902731072432</v>
      </c>
      <c r="P16" s="20"/>
      <c r="Q16" s="20">
        <v>0.30210026296429499</v>
      </c>
      <c r="R16" s="20">
        <v>0.24890849379306301</v>
      </c>
      <c r="S16" s="20">
        <v>0.17009559330443599</v>
      </c>
      <c r="T16" s="20">
        <v>0.241632461099619</v>
      </c>
      <c r="U16" s="20">
        <v>0.31742915713834002</v>
      </c>
      <c r="V16" s="20">
        <v>0.26878552506465703</v>
      </c>
      <c r="W16" s="20">
        <v>0.20884844245943601</v>
      </c>
      <c r="X16" s="20">
        <v>0.12378890255067999</v>
      </c>
      <c r="Y16" s="20">
        <v>0.26588783070833599</v>
      </c>
      <c r="Z16" s="20"/>
      <c r="AA16" s="20">
        <v>0.18454272099424901</v>
      </c>
      <c r="AB16" s="20">
        <v>0.24080595134323399</v>
      </c>
      <c r="AC16" s="20">
        <v>0.30134734748780301</v>
      </c>
      <c r="AD16" s="20">
        <v>0.36134167026227398</v>
      </c>
      <c r="AE16" s="20">
        <v>6.2972100667549005E-2</v>
      </c>
      <c r="AF16" s="20"/>
      <c r="AG16" s="20">
        <v>0.23766809533438499</v>
      </c>
      <c r="AH16" s="20">
        <v>0.26321551014871403</v>
      </c>
      <c r="AI16" s="20"/>
      <c r="AJ16" s="20">
        <v>0.25961606717451702</v>
      </c>
      <c r="AK16" s="20">
        <v>0.231950070926629</v>
      </c>
      <c r="AL16" s="20">
        <v>0.26311027168766099</v>
      </c>
      <c r="AM16" s="20">
        <v>0.24817067149493099</v>
      </c>
      <c r="AN16" s="20"/>
      <c r="AO16" s="20">
        <v>0.21196437492251399</v>
      </c>
      <c r="AP16" s="20">
        <v>0.22677260819846001</v>
      </c>
      <c r="AQ16" s="20">
        <v>0.27799752714869902</v>
      </c>
      <c r="AR16" s="20"/>
      <c r="AS16" s="20">
        <v>0.295044021912237</v>
      </c>
      <c r="AT16" s="20">
        <v>0.24970234514470899</v>
      </c>
      <c r="AU16" s="20">
        <v>0.28329899681679699</v>
      </c>
      <c r="AV16" s="20">
        <v>0.15241022964679801</v>
      </c>
      <c r="AW16" s="20">
        <v>0.162099373562614</v>
      </c>
      <c r="AX16" s="20"/>
      <c r="AY16" s="20">
        <v>0.27668461270093703</v>
      </c>
      <c r="AZ16" s="20">
        <v>0.25039827509585499</v>
      </c>
      <c r="BA16" s="20">
        <v>0.29576832980607298</v>
      </c>
    </row>
    <row r="17" spans="2:53" x14ac:dyDescent="0.35">
      <c r="B17" s="18" t="s">
        <v>95</v>
      </c>
      <c r="C17" s="21">
        <v>0.19390262053082599</v>
      </c>
      <c r="D17" s="21">
        <v>0.117802728549966</v>
      </c>
      <c r="E17" s="21">
        <v>0.26992754674680097</v>
      </c>
      <c r="F17" s="21"/>
      <c r="G17" s="21">
        <v>0.31306427925177599</v>
      </c>
      <c r="H17" s="21">
        <v>0.210537295577892</v>
      </c>
      <c r="I17" s="21">
        <v>0.22714139507307901</v>
      </c>
      <c r="J17" s="21">
        <v>-0.113606016074681</v>
      </c>
      <c r="K17" s="21"/>
      <c r="L17" s="21">
        <v>9.3114584941687006E-2</v>
      </c>
      <c r="M17" s="21">
        <v>0.173088481833715</v>
      </c>
      <c r="N17" s="21">
        <v>0.25947224633596699</v>
      </c>
      <c r="O17" s="21">
        <v>0.26347474298569101</v>
      </c>
      <c r="P17" s="21"/>
      <c r="Q17" s="21">
        <v>9.3448497624806795E-2</v>
      </c>
      <c r="R17" s="21">
        <v>0.14499891319324701</v>
      </c>
      <c r="S17" s="21">
        <v>0.36605473881071998</v>
      </c>
      <c r="T17" s="21">
        <v>0.18719300089452701</v>
      </c>
      <c r="U17" s="21">
        <v>0.15089187598422399</v>
      </c>
      <c r="V17" s="21">
        <v>0.12327470477092201</v>
      </c>
      <c r="W17" s="21">
        <v>0.236715746550377</v>
      </c>
      <c r="X17" s="21">
        <v>0.49183608359074699</v>
      </c>
      <c r="Y17" s="21">
        <v>0.20625229126073399</v>
      </c>
      <c r="Z17" s="21"/>
      <c r="AA17" s="21">
        <v>0.27913373322018897</v>
      </c>
      <c r="AB17" s="21">
        <v>0.25244028232201998</v>
      </c>
      <c r="AC17" s="21">
        <v>4.0236775992146097E-2</v>
      </c>
      <c r="AD17" s="21">
        <v>4.2614697322319102E-2</v>
      </c>
      <c r="AE17" s="21">
        <v>0.45272643478660202</v>
      </c>
      <c r="AF17" s="21"/>
      <c r="AG17" s="21">
        <v>0.21513933917379299</v>
      </c>
      <c r="AH17" s="21">
        <v>0.170688229386255</v>
      </c>
      <c r="AI17" s="21"/>
      <c r="AJ17" s="21">
        <v>0.16880696262992101</v>
      </c>
      <c r="AK17" s="21">
        <v>0.20997557510992301</v>
      </c>
      <c r="AL17" s="21">
        <v>0.17679964584822799</v>
      </c>
      <c r="AM17" s="21">
        <v>0.21455723125100201</v>
      </c>
      <c r="AN17" s="21"/>
      <c r="AO17" s="21">
        <v>0.25033907314978199</v>
      </c>
      <c r="AP17" s="21">
        <v>0.26139335365145899</v>
      </c>
      <c r="AQ17" s="21">
        <v>0.136218467500415</v>
      </c>
      <c r="AR17" s="21"/>
      <c r="AS17" s="21">
        <v>0.124891995832036</v>
      </c>
      <c r="AT17" s="21">
        <v>0.240129606464074</v>
      </c>
      <c r="AU17" s="21">
        <v>5.5989509942021502E-2</v>
      </c>
      <c r="AV17" s="21">
        <v>0.54498217141988703</v>
      </c>
      <c r="AW17" s="21">
        <v>0.29442588856448998</v>
      </c>
      <c r="AX17" s="21"/>
      <c r="AY17" s="21">
        <v>0.14190588099468501</v>
      </c>
      <c r="AZ17" s="21">
        <v>0.21332768304414701</v>
      </c>
      <c r="BA17" s="21">
        <v>9.4812323163346895E-2</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0.201670097565194</v>
      </c>
      <c r="D9" s="17">
        <v>0.17068718903088101</v>
      </c>
      <c r="E9" s="17">
        <v>0.23262248493349499</v>
      </c>
      <c r="F9" s="17"/>
      <c r="G9" s="17">
        <v>0.20868950050715199</v>
      </c>
      <c r="H9" s="17">
        <v>0.217276735649997</v>
      </c>
      <c r="I9" s="17">
        <v>0.20334954745100001</v>
      </c>
      <c r="J9" s="17">
        <v>0.12324539186009099</v>
      </c>
      <c r="K9" s="17"/>
      <c r="L9" s="17">
        <v>0.173559945541606</v>
      </c>
      <c r="M9" s="17">
        <v>0.22629884818799001</v>
      </c>
      <c r="N9" s="17">
        <v>0.211674824491552</v>
      </c>
      <c r="O9" s="17">
        <v>0.19441768179802699</v>
      </c>
      <c r="P9" s="17"/>
      <c r="Q9" s="17">
        <v>0.18578994939895899</v>
      </c>
      <c r="R9" s="17">
        <v>0.17353729654758701</v>
      </c>
      <c r="S9" s="17">
        <v>0.34171342775144298</v>
      </c>
      <c r="T9" s="17">
        <v>0.202792816815731</v>
      </c>
      <c r="U9" s="17">
        <v>0.26389726214266002</v>
      </c>
      <c r="V9" s="17">
        <v>0.122074438572641</v>
      </c>
      <c r="W9" s="17">
        <v>0.22230913122752799</v>
      </c>
      <c r="X9" s="17">
        <v>0.29266616119607702</v>
      </c>
      <c r="Y9" s="17">
        <v>0.129407280974913</v>
      </c>
      <c r="Z9" s="17"/>
      <c r="AA9" s="17">
        <v>0.20527269853656599</v>
      </c>
      <c r="AB9" s="17">
        <v>0.16000648151356101</v>
      </c>
      <c r="AC9" s="17">
        <v>0.19687950496687801</v>
      </c>
      <c r="AD9" s="17">
        <v>0.18261512295517299</v>
      </c>
      <c r="AE9" s="17">
        <v>0.52238846444909104</v>
      </c>
      <c r="AF9" s="17"/>
      <c r="AG9" s="17">
        <v>0.21790304795766</v>
      </c>
      <c r="AH9" s="17">
        <v>0.18392545131468099</v>
      </c>
      <c r="AI9" s="17"/>
      <c r="AJ9" s="17">
        <v>0.17641701272021101</v>
      </c>
      <c r="AK9" s="17">
        <v>0.22969417964556399</v>
      </c>
      <c r="AL9" s="17">
        <v>0.18558501454293799</v>
      </c>
      <c r="AM9" s="17">
        <v>0.20901740978730801</v>
      </c>
      <c r="AN9" s="17"/>
      <c r="AO9" s="17">
        <v>0.21170818993901</v>
      </c>
      <c r="AP9" s="17">
        <v>0.204676625794947</v>
      </c>
      <c r="AQ9" s="17">
        <v>0.19300913608460099</v>
      </c>
      <c r="AR9" s="17"/>
      <c r="AS9" s="17">
        <v>0.15075792340851499</v>
      </c>
      <c r="AT9" s="17">
        <v>0.23588660985266499</v>
      </c>
      <c r="AU9" s="17">
        <v>0.27302452362889201</v>
      </c>
      <c r="AV9" s="17">
        <v>0.38191938273663101</v>
      </c>
      <c r="AW9" s="17">
        <v>0.200227301658089</v>
      </c>
      <c r="AX9" s="17"/>
      <c r="AY9" s="17">
        <v>0.119831352024709</v>
      </c>
      <c r="AZ9" s="17">
        <v>0.235078993090828</v>
      </c>
      <c r="BA9" s="17">
        <v>0.23527339023782201</v>
      </c>
    </row>
    <row r="10" spans="2:53" x14ac:dyDescent="0.35">
      <c r="B10" s="18" t="s">
        <v>309</v>
      </c>
      <c r="C10" s="17">
        <v>0.39520693902184401</v>
      </c>
      <c r="D10" s="17">
        <v>0.39026569551083201</v>
      </c>
      <c r="E10" s="17">
        <v>0.40014331492937399</v>
      </c>
      <c r="F10" s="17"/>
      <c r="G10" s="17">
        <v>0.37622739418513601</v>
      </c>
      <c r="H10" s="17">
        <v>0.401148874267927</v>
      </c>
      <c r="I10" s="17">
        <v>0.40713984070736298</v>
      </c>
      <c r="J10" s="17">
        <v>0.35470811709347</v>
      </c>
      <c r="K10" s="17"/>
      <c r="L10" s="17">
        <v>0.40863831303994402</v>
      </c>
      <c r="M10" s="17">
        <v>0.38046019256895403</v>
      </c>
      <c r="N10" s="17">
        <v>0.40889757546709299</v>
      </c>
      <c r="O10" s="17">
        <v>0.385570739077572</v>
      </c>
      <c r="P10" s="17"/>
      <c r="Q10" s="17">
        <v>0.34213797353686598</v>
      </c>
      <c r="R10" s="17">
        <v>0.42600026342584502</v>
      </c>
      <c r="S10" s="17">
        <v>0.27326666286301399</v>
      </c>
      <c r="T10" s="17">
        <v>0.42678013079687899</v>
      </c>
      <c r="U10" s="17">
        <v>0.414981237645626</v>
      </c>
      <c r="V10" s="17">
        <v>0.42880735678339599</v>
      </c>
      <c r="W10" s="17">
        <v>0.35001708965938699</v>
      </c>
      <c r="X10" s="17">
        <v>0.40667112926377702</v>
      </c>
      <c r="Y10" s="17">
        <v>0.47799729395530999</v>
      </c>
      <c r="Z10" s="17"/>
      <c r="AA10" s="17">
        <v>0.35053763198565202</v>
      </c>
      <c r="AB10" s="17">
        <v>0.46564427282215998</v>
      </c>
      <c r="AC10" s="17">
        <v>0.34641833715223902</v>
      </c>
      <c r="AD10" s="17">
        <v>0.45834141927356398</v>
      </c>
      <c r="AE10" s="17">
        <v>0.19349246347204199</v>
      </c>
      <c r="AF10" s="17"/>
      <c r="AG10" s="17">
        <v>0.39319635266508401</v>
      </c>
      <c r="AH10" s="17">
        <v>0.39740476152448601</v>
      </c>
      <c r="AI10" s="17"/>
      <c r="AJ10" s="17">
        <v>0.400073043936164</v>
      </c>
      <c r="AK10" s="17">
        <v>0.367167949720135</v>
      </c>
      <c r="AL10" s="17">
        <v>0.45384066449770599</v>
      </c>
      <c r="AM10" s="17">
        <v>0.36757277718480502</v>
      </c>
      <c r="AN10" s="17"/>
      <c r="AO10" s="17">
        <v>0.41787678186536797</v>
      </c>
      <c r="AP10" s="17">
        <v>0.43849689136442899</v>
      </c>
      <c r="AQ10" s="17">
        <v>0.36660845982421802</v>
      </c>
      <c r="AR10" s="17"/>
      <c r="AS10" s="17">
        <v>0.455277429234201</v>
      </c>
      <c r="AT10" s="17">
        <v>0.40392805370280999</v>
      </c>
      <c r="AU10" s="17">
        <v>0.32067918324529399</v>
      </c>
      <c r="AV10" s="17">
        <v>0.30215061245893998</v>
      </c>
      <c r="AW10" s="17">
        <v>0.29378481467450401</v>
      </c>
      <c r="AX10" s="17"/>
      <c r="AY10" s="17">
        <v>0.44406653040681798</v>
      </c>
      <c r="AZ10" s="17">
        <v>0.39965543383914498</v>
      </c>
      <c r="BA10" s="17">
        <v>0.370547319539617</v>
      </c>
    </row>
    <row r="11" spans="2:53" x14ac:dyDescent="0.35">
      <c r="B11" s="18" t="s">
        <v>310</v>
      </c>
      <c r="C11" s="17">
        <v>0.23810922223543901</v>
      </c>
      <c r="D11" s="17">
        <v>0.240080954764641</v>
      </c>
      <c r="E11" s="17">
        <v>0.236139432053767</v>
      </c>
      <c r="F11" s="17"/>
      <c r="G11" s="17">
        <v>0.27577512183928898</v>
      </c>
      <c r="H11" s="17">
        <v>0.225347743175493</v>
      </c>
      <c r="I11" s="17">
        <v>0.23351976325284801</v>
      </c>
      <c r="J11" s="17">
        <v>0.263195226407892</v>
      </c>
      <c r="K11" s="17"/>
      <c r="L11" s="17">
        <v>0.23602090924499999</v>
      </c>
      <c r="M11" s="17">
        <v>0.23632727759768801</v>
      </c>
      <c r="N11" s="17">
        <v>0.24238946113125201</v>
      </c>
      <c r="O11" s="17">
        <v>0.23940364934900299</v>
      </c>
      <c r="P11" s="17"/>
      <c r="Q11" s="17">
        <v>0.27650849924225701</v>
      </c>
      <c r="R11" s="17">
        <v>0.232359517956198</v>
      </c>
      <c r="S11" s="17">
        <v>0.21853516404370299</v>
      </c>
      <c r="T11" s="17">
        <v>0.239269280641148</v>
      </c>
      <c r="U11" s="17">
        <v>0.17972627370784799</v>
      </c>
      <c r="V11" s="17">
        <v>0.22846772812229399</v>
      </c>
      <c r="W11" s="17">
        <v>0.26368824413007202</v>
      </c>
      <c r="X11" s="17">
        <v>0.266416629443544</v>
      </c>
      <c r="Y11" s="17">
        <v>0.22447565203967401</v>
      </c>
      <c r="Z11" s="17"/>
      <c r="AA11" s="17">
        <v>0.27962428826951002</v>
      </c>
      <c r="AB11" s="17">
        <v>0.224317358362358</v>
      </c>
      <c r="AC11" s="17">
        <v>0.25870753256096302</v>
      </c>
      <c r="AD11" s="17">
        <v>0.20507320107445501</v>
      </c>
      <c r="AE11" s="17">
        <v>0.21926690879692201</v>
      </c>
      <c r="AF11" s="17"/>
      <c r="AG11" s="17">
        <v>0.235592757030926</v>
      </c>
      <c r="AH11" s="17">
        <v>0.24086003362685099</v>
      </c>
      <c r="AI11" s="17"/>
      <c r="AJ11" s="17">
        <v>0.26404347553296098</v>
      </c>
      <c r="AK11" s="17">
        <v>0.245607056789409</v>
      </c>
      <c r="AL11" s="17">
        <v>0.202211655450133</v>
      </c>
      <c r="AM11" s="17">
        <v>0.23967760260815399</v>
      </c>
      <c r="AN11" s="17"/>
      <c r="AO11" s="17">
        <v>0.231908311093278</v>
      </c>
      <c r="AP11" s="17">
        <v>0.219196718579445</v>
      </c>
      <c r="AQ11" s="17">
        <v>0.24982959132736901</v>
      </c>
      <c r="AR11" s="17"/>
      <c r="AS11" s="17">
        <v>0.208568278353989</v>
      </c>
      <c r="AT11" s="17">
        <v>0.213068939826314</v>
      </c>
      <c r="AU11" s="17">
        <v>0.245401641868389</v>
      </c>
      <c r="AV11" s="17">
        <v>0.31593000480442801</v>
      </c>
      <c r="AW11" s="17">
        <v>0.35004982854300198</v>
      </c>
      <c r="AX11" s="17"/>
      <c r="AY11" s="17">
        <v>0.26261647648569197</v>
      </c>
      <c r="AZ11" s="17">
        <v>0.21669898212762301</v>
      </c>
      <c r="BA11" s="17">
        <v>0.23660211691956501</v>
      </c>
    </row>
    <row r="12" spans="2:53" x14ac:dyDescent="0.35">
      <c r="B12" s="18" t="s">
        <v>311</v>
      </c>
      <c r="C12" s="17">
        <v>6.8425101935106702E-2</v>
      </c>
      <c r="D12" s="17">
        <v>9.6110162172156705E-2</v>
      </c>
      <c r="E12" s="17">
        <v>4.0767314164055303E-2</v>
      </c>
      <c r="F12" s="17"/>
      <c r="G12" s="17">
        <v>4.0398649573076699E-2</v>
      </c>
      <c r="H12" s="17">
        <v>7.0287749728137505E-2</v>
      </c>
      <c r="I12" s="17">
        <v>6.1336758209178499E-2</v>
      </c>
      <c r="J12" s="17">
        <v>0.114329227300248</v>
      </c>
      <c r="K12" s="17"/>
      <c r="L12" s="17">
        <v>8.9800594988117405E-2</v>
      </c>
      <c r="M12" s="17">
        <v>7.6283245927001198E-2</v>
      </c>
      <c r="N12" s="17">
        <v>5.4645600852402401E-2</v>
      </c>
      <c r="O12" s="17">
        <v>4.9566761046804797E-2</v>
      </c>
      <c r="P12" s="17"/>
      <c r="Q12" s="17">
        <v>8.4268817046487601E-2</v>
      </c>
      <c r="R12" s="17">
        <v>8.5887125471456396E-2</v>
      </c>
      <c r="S12" s="17">
        <v>3.1784115451520101E-2</v>
      </c>
      <c r="T12" s="17">
        <v>2.25834583568576E-2</v>
      </c>
      <c r="U12" s="17">
        <v>8.3946474876187796E-2</v>
      </c>
      <c r="V12" s="17">
        <v>0.102521501699326</v>
      </c>
      <c r="W12" s="17">
        <v>6.7789513383815905E-2</v>
      </c>
      <c r="X12" s="17">
        <v>1.5713394497150299E-2</v>
      </c>
      <c r="Y12" s="17">
        <v>7.4044959690374001E-2</v>
      </c>
      <c r="Z12" s="17"/>
      <c r="AA12" s="17">
        <v>5.7312927127538403E-2</v>
      </c>
      <c r="AB12" s="17">
        <v>5.4267338700966498E-2</v>
      </c>
      <c r="AC12" s="17">
        <v>9.4708930666916893E-2</v>
      </c>
      <c r="AD12" s="17">
        <v>7.5406977621112495E-2</v>
      </c>
      <c r="AE12" s="17">
        <v>0</v>
      </c>
      <c r="AF12" s="17"/>
      <c r="AG12" s="17">
        <v>7.8656554935941397E-2</v>
      </c>
      <c r="AH12" s="17">
        <v>5.7240843390657097E-2</v>
      </c>
      <c r="AI12" s="17"/>
      <c r="AJ12" s="17">
        <v>6.8659612991124594E-2</v>
      </c>
      <c r="AK12" s="17">
        <v>6.2520826730758705E-2</v>
      </c>
      <c r="AL12" s="17">
        <v>5.8323948801689E-2</v>
      </c>
      <c r="AM12" s="17">
        <v>8.3495149191641999E-2</v>
      </c>
      <c r="AN12" s="17"/>
      <c r="AO12" s="17">
        <v>5.1217299720234699E-2</v>
      </c>
      <c r="AP12" s="17">
        <v>6.1054250640721598E-2</v>
      </c>
      <c r="AQ12" s="17">
        <v>7.9151282802299203E-2</v>
      </c>
      <c r="AR12" s="17"/>
      <c r="AS12" s="17">
        <v>9.8619069089653302E-2</v>
      </c>
      <c r="AT12" s="17">
        <v>4.8075099377880098E-2</v>
      </c>
      <c r="AU12" s="17">
        <v>9.0370244542824898E-2</v>
      </c>
      <c r="AV12" s="17">
        <v>0</v>
      </c>
      <c r="AW12" s="17">
        <v>5.9503720479624399E-2</v>
      </c>
      <c r="AX12" s="17"/>
      <c r="AY12" s="17">
        <v>8.8345836543519296E-2</v>
      </c>
      <c r="AZ12" s="17">
        <v>5.0800123499953199E-2</v>
      </c>
      <c r="BA12" s="17">
        <v>6.8376646528470003E-2</v>
      </c>
    </row>
    <row r="13" spans="2:53" x14ac:dyDescent="0.35">
      <c r="B13" s="18" t="s">
        <v>312</v>
      </c>
      <c r="C13" s="17">
        <v>1.97602275720897E-2</v>
      </c>
      <c r="D13" s="17">
        <v>3.0073121166480601E-2</v>
      </c>
      <c r="E13" s="17">
        <v>9.4574931768297097E-3</v>
      </c>
      <c r="F13" s="17"/>
      <c r="G13" s="17">
        <v>8.0859874117969899E-3</v>
      </c>
      <c r="H13" s="17">
        <v>7.9628730397566603E-3</v>
      </c>
      <c r="I13" s="17">
        <v>2.61077963703121E-2</v>
      </c>
      <c r="J13" s="17">
        <v>6.2562452806848606E-2</v>
      </c>
      <c r="K13" s="17"/>
      <c r="L13" s="17">
        <v>3.6520038035050703E-2</v>
      </c>
      <c r="M13" s="17">
        <v>2.0011131438511499E-2</v>
      </c>
      <c r="N13" s="17">
        <v>3.9872606818991798E-3</v>
      </c>
      <c r="O13" s="17">
        <v>1.53579440246691E-2</v>
      </c>
      <c r="P13" s="17"/>
      <c r="Q13" s="17">
        <v>2.2976322278416901E-2</v>
      </c>
      <c r="R13" s="17">
        <v>2.4579255566270101E-2</v>
      </c>
      <c r="S13" s="17">
        <v>1.1178203276485299E-2</v>
      </c>
      <c r="T13" s="17">
        <v>3.3718600081220199E-2</v>
      </c>
      <c r="U13" s="17">
        <v>1.15750234946158E-2</v>
      </c>
      <c r="V13" s="17">
        <v>4.0097882219827102E-2</v>
      </c>
      <c r="W13" s="17">
        <v>0</v>
      </c>
      <c r="X13" s="17">
        <v>0</v>
      </c>
      <c r="Y13" s="17">
        <v>1.44348881392457E-2</v>
      </c>
      <c r="Z13" s="17"/>
      <c r="AA13" s="17">
        <v>2.0276388337879401E-2</v>
      </c>
      <c r="AB13" s="17">
        <v>6.6532894240424901E-3</v>
      </c>
      <c r="AC13" s="17">
        <v>2.5208514173377099E-2</v>
      </c>
      <c r="AD13" s="17">
        <v>3.5296816050212003E-2</v>
      </c>
      <c r="AE13" s="17">
        <v>0</v>
      </c>
      <c r="AF13" s="17"/>
      <c r="AG13" s="17">
        <v>1.07046240782696E-2</v>
      </c>
      <c r="AH13" s="17">
        <v>2.96591354537603E-2</v>
      </c>
      <c r="AI13" s="17"/>
      <c r="AJ13" s="17">
        <v>1.2151205116948401E-2</v>
      </c>
      <c r="AK13" s="17">
        <v>1.8052258729259502E-2</v>
      </c>
      <c r="AL13" s="17">
        <v>2.6138306733866901E-2</v>
      </c>
      <c r="AM13" s="17">
        <v>2.2521135789333499E-2</v>
      </c>
      <c r="AN13" s="17"/>
      <c r="AO13" s="17">
        <v>1.36811619376407E-2</v>
      </c>
      <c r="AP13" s="17">
        <v>4.3292147643915696E-3</v>
      </c>
      <c r="AQ13" s="17">
        <v>2.9742121794041801E-2</v>
      </c>
      <c r="AR13" s="17"/>
      <c r="AS13" s="17">
        <v>2.8584817118373601E-2</v>
      </c>
      <c r="AT13" s="17">
        <v>1.5555362535001701E-2</v>
      </c>
      <c r="AU13" s="17">
        <v>1.7846703496836602E-2</v>
      </c>
      <c r="AV13" s="17">
        <v>0</v>
      </c>
      <c r="AW13" s="17">
        <v>1.87476772637249E-2</v>
      </c>
      <c r="AX13" s="17"/>
      <c r="AY13" s="17">
        <v>3.5487329373789303E-2</v>
      </c>
      <c r="AZ13" s="17">
        <v>1.85176618284262E-2</v>
      </c>
      <c r="BA13" s="17">
        <v>0</v>
      </c>
    </row>
    <row r="14" spans="2:53" x14ac:dyDescent="0.35">
      <c r="B14" s="18" t="s">
        <v>313</v>
      </c>
      <c r="C14" s="17">
        <v>7.6828411670325905E-2</v>
      </c>
      <c r="D14" s="17">
        <v>7.2782877355008796E-2</v>
      </c>
      <c r="E14" s="17">
        <v>8.0869960742478902E-2</v>
      </c>
      <c r="F14" s="17"/>
      <c r="G14" s="17">
        <v>9.08233464835487E-2</v>
      </c>
      <c r="H14" s="17">
        <v>7.7976024138687705E-2</v>
      </c>
      <c r="I14" s="17">
        <v>6.8546294009298597E-2</v>
      </c>
      <c r="J14" s="17">
        <v>8.1959584531450802E-2</v>
      </c>
      <c r="K14" s="17"/>
      <c r="L14" s="17">
        <v>5.5460199150282503E-2</v>
      </c>
      <c r="M14" s="17">
        <v>6.06193042798562E-2</v>
      </c>
      <c r="N14" s="17">
        <v>7.8405277375801496E-2</v>
      </c>
      <c r="O14" s="17">
        <v>0.115683224703924</v>
      </c>
      <c r="P14" s="17"/>
      <c r="Q14" s="17">
        <v>8.8318438497012597E-2</v>
      </c>
      <c r="R14" s="17">
        <v>5.7636541032643603E-2</v>
      </c>
      <c r="S14" s="17">
        <v>0.123522426613835</v>
      </c>
      <c r="T14" s="17">
        <v>7.4855713308163804E-2</v>
      </c>
      <c r="U14" s="17">
        <v>4.5873728133062897E-2</v>
      </c>
      <c r="V14" s="17">
        <v>7.8031092602516797E-2</v>
      </c>
      <c r="W14" s="17">
        <v>9.6196021599197004E-2</v>
      </c>
      <c r="X14" s="17">
        <v>1.8532685599452699E-2</v>
      </c>
      <c r="Y14" s="17">
        <v>7.9639925200484393E-2</v>
      </c>
      <c r="Z14" s="17"/>
      <c r="AA14" s="17">
        <v>8.69760657428537E-2</v>
      </c>
      <c r="AB14" s="17">
        <v>8.9111259176911997E-2</v>
      </c>
      <c r="AC14" s="17">
        <v>7.8077180479627001E-2</v>
      </c>
      <c r="AD14" s="17">
        <v>4.3266463025483398E-2</v>
      </c>
      <c r="AE14" s="17">
        <v>6.4852163281944306E-2</v>
      </c>
      <c r="AF14" s="17"/>
      <c r="AG14" s="17">
        <v>6.3946663332119597E-2</v>
      </c>
      <c r="AH14" s="17">
        <v>9.0909774689564599E-2</v>
      </c>
      <c r="AI14" s="17"/>
      <c r="AJ14" s="17">
        <v>7.8655649702591104E-2</v>
      </c>
      <c r="AK14" s="17">
        <v>7.6957728384874302E-2</v>
      </c>
      <c r="AL14" s="17">
        <v>7.3900409973667203E-2</v>
      </c>
      <c r="AM14" s="17">
        <v>7.7715925438757799E-2</v>
      </c>
      <c r="AN14" s="17"/>
      <c r="AO14" s="17">
        <v>7.3608255444468307E-2</v>
      </c>
      <c r="AP14" s="17">
        <v>7.2246298856065205E-2</v>
      </c>
      <c r="AQ14" s="17">
        <v>8.1659408167471303E-2</v>
      </c>
      <c r="AR14" s="17"/>
      <c r="AS14" s="17">
        <v>5.8192482795268598E-2</v>
      </c>
      <c r="AT14" s="17">
        <v>8.3485934705329404E-2</v>
      </c>
      <c r="AU14" s="17">
        <v>5.2677703217764098E-2</v>
      </c>
      <c r="AV14" s="17">
        <v>0</v>
      </c>
      <c r="AW14" s="17">
        <v>7.7686657381056096E-2</v>
      </c>
      <c r="AX14" s="17"/>
      <c r="AY14" s="17">
        <v>4.96524751654722E-2</v>
      </c>
      <c r="AZ14" s="17">
        <v>7.9248805614024198E-2</v>
      </c>
      <c r="BA14" s="17">
        <v>8.9200526774526501E-2</v>
      </c>
    </row>
    <row r="15" spans="2:53" x14ac:dyDescent="0.35">
      <c r="B15" s="18" t="s">
        <v>314</v>
      </c>
      <c r="C15" s="20">
        <v>0.59687703658703795</v>
      </c>
      <c r="D15" s="20">
        <v>0.56095288454171299</v>
      </c>
      <c r="E15" s="20">
        <v>0.63276579986286896</v>
      </c>
      <c r="F15" s="20"/>
      <c r="G15" s="20">
        <v>0.58491689469228803</v>
      </c>
      <c r="H15" s="20">
        <v>0.61842560991792495</v>
      </c>
      <c r="I15" s="20">
        <v>0.61048938815836296</v>
      </c>
      <c r="J15" s="20">
        <v>0.47795350895356098</v>
      </c>
      <c r="K15" s="20"/>
      <c r="L15" s="20">
        <v>0.58219825858154906</v>
      </c>
      <c r="M15" s="20">
        <v>0.60675904075694298</v>
      </c>
      <c r="N15" s="20">
        <v>0.62057239995864499</v>
      </c>
      <c r="O15" s="20">
        <v>0.57998842087559899</v>
      </c>
      <c r="P15" s="20"/>
      <c r="Q15" s="20">
        <v>0.52792792293582502</v>
      </c>
      <c r="R15" s="20">
        <v>0.59953755997343205</v>
      </c>
      <c r="S15" s="20">
        <v>0.61498009061445702</v>
      </c>
      <c r="T15" s="20">
        <v>0.62957294761260996</v>
      </c>
      <c r="U15" s="20">
        <v>0.67887849978828596</v>
      </c>
      <c r="V15" s="20">
        <v>0.55088179535603699</v>
      </c>
      <c r="W15" s="20">
        <v>0.57232622088691498</v>
      </c>
      <c r="X15" s="20">
        <v>0.69933729045985304</v>
      </c>
      <c r="Y15" s="20">
        <v>0.60740457493022204</v>
      </c>
      <c r="Z15" s="20"/>
      <c r="AA15" s="20">
        <v>0.55581033052221795</v>
      </c>
      <c r="AB15" s="20">
        <v>0.62565075433572104</v>
      </c>
      <c r="AC15" s="20">
        <v>0.54329784211911702</v>
      </c>
      <c r="AD15" s="20">
        <v>0.64095654222873699</v>
      </c>
      <c r="AE15" s="20">
        <v>0.715880927921133</v>
      </c>
      <c r="AF15" s="20"/>
      <c r="AG15" s="20">
        <v>0.61109940062274304</v>
      </c>
      <c r="AH15" s="20">
        <v>0.58133021283916697</v>
      </c>
      <c r="AI15" s="20"/>
      <c r="AJ15" s="20">
        <v>0.57649005665637498</v>
      </c>
      <c r="AK15" s="20">
        <v>0.59686212936569905</v>
      </c>
      <c r="AL15" s="20">
        <v>0.63942567904064396</v>
      </c>
      <c r="AM15" s="20">
        <v>0.57659018697211295</v>
      </c>
      <c r="AN15" s="20"/>
      <c r="AO15" s="20">
        <v>0.629584971804378</v>
      </c>
      <c r="AP15" s="20">
        <v>0.64317351715937698</v>
      </c>
      <c r="AQ15" s="20">
        <v>0.55961759590881899</v>
      </c>
      <c r="AR15" s="20"/>
      <c r="AS15" s="20">
        <v>0.60603535264271502</v>
      </c>
      <c r="AT15" s="20">
        <v>0.63981466355547501</v>
      </c>
      <c r="AU15" s="20">
        <v>0.59370370687418506</v>
      </c>
      <c r="AV15" s="20">
        <v>0.68406999519557199</v>
      </c>
      <c r="AW15" s="20">
        <v>0.49401211633259301</v>
      </c>
      <c r="AX15" s="20"/>
      <c r="AY15" s="20">
        <v>0.56389788243152705</v>
      </c>
      <c r="AZ15" s="20">
        <v>0.63473442692997395</v>
      </c>
      <c r="BA15" s="20">
        <v>0.60582070977743896</v>
      </c>
    </row>
    <row r="16" spans="2:53" x14ac:dyDescent="0.35">
      <c r="B16" s="18" t="s">
        <v>315</v>
      </c>
      <c r="C16" s="20">
        <v>8.8185329507196306E-2</v>
      </c>
      <c r="D16" s="20">
        <v>0.12618328333863699</v>
      </c>
      <c r="E16" s="20">
        <v>5.0224807340884997E-2</v>
      </c>
      <c r="F16" s="20"/>
      <c r="G16" s="20">
        <v>4.8484636984873701E-2</v>
      </c>
      <c r="H16" s="20">
        <v>7.8250622767894198E-2</v>
      </c>
      <c r="I16" s="20">
        <v>8.7444554579490602E-2</v>
      </c>
      <c r="J16" s="20">
        <v>0.17689168010709599</v>
      </c>
      <c r="K16" s="20"/>
      <c r="L16" s="20">
        <v>0.12632063302316801</v>
      </c>
      <c r="M16" s="20">
        <v>9.6294377365512704E-2</v>
      </c>
      <c r="N16" s="20">
        <v>5.8632861534301597E-2</v>
      </c>
      <c r="O16" s="20">
        <v>6.4924705071473895E-2</v>
      </c>
      <c r="P16" s="20"/>
      <c r="Q16" s="20">
        <v>0.107245139324905</v>
      </c>
      <c r="R16" s="20">
        <v>0.110466381037727</v>
      </c>
      <c r="S16" s="20">
        <v>4.2962318728005398E-2</v>
      </c>
      <c r="T16" s="20">
        <v>5.6302058438077902E-2</v>
      </c>
      <c r="U16" s="20">
        <v>9.5521498370803606E-2</v>
      </c>
      <c r="V16" s="20">
        <v>0.14261938391915299</v>
      </c>
      <c r="W16" s="20">
        <v>6.7789513383815905E-2</v>
      </c>
      <c r="X16" s="20">
        <v>1.5713394497150299E-2</v>
      </c>
      <c r="Y16" s="20">
        <v>8.8479847829619707E-2</v>
      </c>
      <c r="Z16" s="20"/>
      <c r="AA16" s="20">
        <v>7.7589315465417696E-2</v>
      </c>
      <c r="AB16" s="20">
        <v>6.0920628125009001E-2</v>
      </c>
      <c r="AC16" s="20">
        <v>0.119917444840294</v>
      </c>
      <c r="AD16" s="20">
        <v>0.110703793671325</v>
      </c>
      <c r="AE16" s="20">
        <v>0</v>
      </c>
      <c r="AF16" s="20"/>
      <c r="AG16" s="20">
        <v>8.9361179014211006E-2</v>
      </c>
      <c r="AH16" s="20">
        <v>8.68999788444174E-2</v>
      </c>
      <c r="AI16" s="20"/>
      <c r="AJ16" s="20">
        <v>8.0810818108072904E-2</v>
      </c>
      <c r="AK16" s="20">
        <v>8.0573085460018207E-2</v>
      </c>
      <c r="AL16" s="20">
        <v>8.4462255535555905E-2</v>
      </c>
      <c r="AM16" s="20">
        <v>0.106016284980975</v>
      </c>
      <c r="AN16" s="20"/>
      <c r="AO16" s="20">
        <v>6.4898461657875398E-2</v>
      </c>
      <c r="AP16" s="20">
        <v>6.5383465405113098E-2</v>
      </c>
      <c r="AQ16" s="20">
        <v>0.108893404596341</v>
      </c>
      <c r="AR16" s="20"/>
      <c r="AS16" s="20">
        <v>0.127203886208027</v>
      </c>
      <c r="AT16" s="20">
        <v>6.3630461912881797E-2</v>
      </c>
      <c r="AU16" s="20">
        <v>0.108216948039662</v>
      </c>
      <c r="AV16" s="20">
        <v>0</v>
      </c>
      <c r="AW16" s="20">
        <v>7.8251397743349396E-2</v>
      </c>
      <c r="AX16" s="20"/>
      <c r="AY16" s="20">
        <v>0.123833165917309</v>
      </c>
      <c r="AZ16" s="20">
        <v>6.9317785328379497E-2</v>
      </c>
      <c r="BA16" s="20">
        <v>6.8376646528470003E-2</v>
      </c>
    </row>
    <row r="17" spans="2:53" x14ac:dyDescent="0.35">
      <c r="B17" s="18" t="s">
        <v>95</v>
      </c>
      <c r="C17" s="21">
        <v>0.50869170707984201</v>
      </c>
      <c r="D17" s="21">
        <v>0.43476960120307501</v>
      </c>
      <c r="E17" s="21">
        <v>0.58254099252198399</v>
      </c>
      <c r="F17" s="21"/>
      <c r="G17" s="21">
        <v>0.53643225770741498</v>
      </c>
      <c r="H17" s="21">
        <v>0.54017498715002998</v>
      </c>
      <c r="I17" s="21">
        <v>0.52304483357887199</v>
      </c>
      <c r="J17" s="21">
        <v>0.30106182884646498</v>
      </c>
      <c r="K17" s="21"/>
      <c r="L17" s="21">
        <v>0.45587762555838102</v>
      </c>
      <c r="M17" s="21">
        <v>0.51046466339143004</v>
      </c>
      <c r="N17" s="21">
        <v>0.56193953842434297</v>
      </c>
      <c r="O17" s="21">
        <v>0.51506371580412502</v>
      </c>
      <c r="P17" s="21"/>
      <c r="Q17" s="21">
        <v>0.42068278361092099</v>
      </c>
      <c r="R17" s="21">
        <v>0.48907117893570501</v>
      </c>
      <c r="S17" s="21">
        <v>0.57201777188645098</v>
      </c>
      <c r="T17" s="21">
        <v>0.57327088917453195</v>
      </c>
      <c r="U17" s="21">
        <v>0.58335700141748204</v>
      </c>
      <c r="V17" s="21">
        <v>0.40826241143688402</v>
      </c>
      <c r="W17" s="21">
        <v>0.50453670750309898</v>
      </c>
      <c r="X17" s="21">
        <v>0.68362389596270301</v>
      </c>
      <c r="Y17" s="21">
        <v>0.518924727100602</v>
      </c>
      <c r="Z17" s="21"/>
      <c r="AA17" s="21">
        <v>0.47822101505679998</v>
      </c>
      <c r="AB17" s="21">
        <v>0.56473012621071195</v>
      </c>
      <c r="AC17" s="21">
        <v>0.42338039727882298</v>
      </c>
      <c r="AD17" s="21">
        <v>0.530252748557412</v>
      </c>
      <c r="AE17" s="21">
        <v>0.715880927921133</v>
      </c>
      <c r="AF17" s="21"/>
      <c r="AG17" s="21">
        <v>0.521738221608532</v>
      </c>
      <c r="AH17" s="21">
        <v>0.49443023399475</v>
      </c>
      <c r="AI17" s="21"/>
      <c r="AJ17" s="21">
        <v>0.49567923854830198</v>
      </c>
      <c r="AK17" s="21">
        <v>0.51628904390568098</v>
      </c>
      <c r="AL17" s="21">
        <v>0.55496342350508798</v>
      </c>
      <c r="AM17" s="21">
        <v>0.47057390199113702</v>
      </c>
      <c r="AN17" s="21"/>
      <c r="AO17" s="21">
        <v>0.56468651014650295</v>
      </c>
      <c r="AP17" s="21">
        <v>0.57779005175426401</v>
      </c>
      <c r="AQ17" s="21">
        <v>0.45072419131247798</v>
      </c>
      <c r="AR17" s="21"/>
      <c r="AS17" s="21">
        <v>0.47883146643468799</v>
      </c>
      <c r="AT17" s="21">
        <v>0.57618420164259299</v>
      </c>
      <c r="AU17" s="21">
        <v>0.48548675883452402</v>
      </c>
      <c r="AV17" s="21">
        <v>0.68406999519557199</v>
      </c>
      <c r="AW17" s="21">
        <v>0.41576071858924402</v>
      </c>
      <c r="AX17" s="21"/>
      <c r="AY17" s="21">
        <v>0.44006471651421902</v>
      </c>
      <c r="AZ17" s="21">
        <v>0.56541664160159399</v>
      </c>
      <c r="BA17" s="21">
        <v>0.53744406324896898</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0.16713063123758601</v>
      </c>
      <c r="D9" s="17">
        <v>0.123103926613959</v>
      </c>
      <c r="E9" s="17">
        <v>0.211113965292588</v>
      </c>
      <c r="F9" s="17"/>
      <c r="G9" s="17">
        <v>0.23239916158533</v>
      </c>
      <c r="H9" s="17">
        <v>0.15356520976707799</v>
      </c>
      <c r="I9" s="17">
        <v>0.17543871994051399</v>
      </c>
      <c r="J9" s="17">
        <v>0.12430752335576201</v>
      </c>
      <c r="K9" s="17"/>
      <c r="L9" s="17">
        <v>0.160846504480289</v>
      </c>
      <c r="M9" s="17">
        <v>0.13058647891078501</v>
      </c>
      <c r="N9" s="17">
        <v>0.15776639560740599</v>
      </c>
      <c r="O9" s="17">
        <v>0.220832456434848</v>
      </c>
      <c r="P9" s="17"/>
      <c r="Q9" s="17">
        <v>0.143832401034545</v>
      </c>
      <c r="R9" s="17">
        <v>0.146904575659005</v>
      </c>
      <c r="S9" s="17">
        <v>0.22809357163784399</v>
      </c>
      <c r="T9" s="17">
        <v>0.13467713777639601</v>
      </c>
      <c r="U9" s="17">
        <v>0.14288778116061901</v>
      </c>
      <c r="V9" s="17">
        <v>0.18690835093045999</v>
      </c>
      <c r="W9" s="17">
        <v>0.18298674368447301</v>
      </c>
      <c r="X9" s="17">
        <v>0.18575005596344199</v>
      </c>
      <c r="Y9" s="17">
        <v>0.18517875049602101</v>
      </c>
      <c r="Z9" s="17"/>
      <c r="AA9" s="17">
        <v>0.20580831938196401</v>
      </c>
      <c r="AB9" s="17">
        <v>0.14175611859283399</v>
      </c>
      <c r="AC9" s="17">
        <v>0.12755883757936501</v>
      </c>
      <c r="AD9" s="17">
        <v>0.15148203812168101</v>
      </c>
      <c r="AE9" s="17">
        <v>0.57901104437835405</v>
      </c>
      <c r="AF9" s="17"/>
      <c r="AG9" s="17">
        <v>0.15969340948597499</v>
      </c>
      <c r="AH9" s="17">
        <v>0.17526044534274099</v>
      </c>
      <c r="AI9" s="17"/>
      <c r="AJ9" s="17">
        <v>0.17118831080215699</v>
      </c>
      <c r="AK9" s="17">
        <v>0.16050594475678301</v>
      </c>
      <c r="AL9" s="17">
        <v>0.152677889236498</v>
      </c>
      <c r="AM9" s="17">
        <v>0.18350023900009399</v>
      </c>
      <c r="AN9" s="17"/>
      <c r="AO9" s="17">
        <v>0.17892082903404799</v>
      </c>
      <c r="AP9" s="17">
        <v>0.179021428992064</v>
      </c>
      <c r="AQ9" s="17">
        <v>0.155702651653499</v>
      </c>
      <c r="AR9" s="17"/>
      <c r="AS9" s="17">
        <v>0.14630625691407001</v>
      </c>
      <c r="AT9" s="17">
        <v>0.195358836240909</v>
      </c>
      <c r="AU9" s="17">
        <v>0.15222504474902701</v>
      </c>
      <c r="AV9" s="17">
        <v>0.357060539969841</v>
      </c>
      <c r="AW9" s="17">
        <v>0.15373555232380101</v>
      </c>
      <c r="AX9" s="17"/>
      <c r="AY9" s="17">
        <v>0.11691568085149801</v>
      </c>
      <c r="AZ9" s="17">
        <v>0.174980236610636</v>
      </c>
      <c r="BA9" s="17">
        <v>0.14003482791327501</v>
      </c>
    </row>
    <row r="10" spans="2:53" x14ac:dyDescent="0.35">
      <c r="B10" s="18" t="s">
        <v>309</v>
      </c>
      <c r="C10" s="17">
        <v>0.33366074330628598</v>
      </c>
      <c r="D10" s="17">
        <v>0.34376209511995898</v>
      </c>
      <c r="E10" s="17">
        <v>0.32356934230259998</v>
      </c>
      <c r="F10" s="17"/>
      <c r="G10" s="17">
        <v>0.329599181881853</v>
      </c>
      <c r="H10" s="17">
        <v>0.33130420469392602</v>
      </c>
      <c r="I10" s="17">
        <v>0.37017689439312101</v>
      </c>
      <c r="J10" s="17">
        <v>0.234608426364592</v>
      </c>
      <c r="K10" s="17"/>
      <c r="L10" s="17">
        <v>0.30108969710419897</v>
      </c>
      <c r="M10" s="17">
        <v>0.30772818517242601</v>
      </c>
      <c r="N10" s="17">
        <v>0.38075301875629403</v>
      </c>
      <c r="O10" s="17">
        <v>0.35570077424097402</v>
      </c>
      <c r="P10" s="17"/>
      <c r="Q10" s="17">
        <v>0.30265585013170498</v>
      </c>
      <c r="R10" s="17">
        <v>0.31566742225521</v>
      </c>
      <c r="S10" s="17">
        <v>0.37956196969553302</v>
      </c>
      <c r="T10" s="17">
        <v>0.38571788053897799</v>
      </c>
      <c r="U10" s="17">
        <v>0.33010497929316301</v>
      </c>
      <c r="V10" s="17">
        <v>0.28860460831177298</v>
      </c>
      <c r="W10" s="17">
        <v>0.24109131483603399</v>
      </c>
      <c r="X10" s="17">
        <v>0.40191124314275301</v>
      </c>
      <c r="Y10" s="17">
        <v>0.400195437489199</v>
      </c>
      <c r="Z10" s="17"/>
      <c r="AA10" s="17">
        <v>0.38478123598931302</v>
      </c>
      <c r="AB10" s="17">
        <v>0.38792576128438599</v>
      </c>
      <c r="AC10" s="17">
        <v>0.28841766196385699</v>
      </c>
      <c r="AD10" s="17">
        <v>0.26762987407435401</v>
      </c>
      <c r="AE10" s="17">
        <v>7.0429625696104101E-2</v>
      </c>
      <c r="AF10" s="17"/>
      <c r="AG10" s="17">
        <v>0.36090679906648099</v>
      </c>
      <c r="AH10" s="17">
        <v>0.303877394654473</v>
      </c>
      <c r="AI10" s="17"/>
      <c r="AJ10" s="17">
        <v>0.32966145723613199</v>
      </c>
      <c r="AK10" s="17">
        <v>0.33261675177115302</v>
      </c>
      <c r="AL10" s="17">
        <v>0.31792562572930999</v>
      </c>
      <c r="AM10" s="17">
        <v>0.35243495963606197</v>
      </c>
      <c r="AN10" s="17"/>
      <c r="AO10" s="17">
        <v>0.38155578556901898</v>
      </c>
      <c r="AP10" s="17">
        <v>0.34918990923836302</v>
      </c>
      <c r="AQ10" s="17">
        <v>0.30107508955200601</v>
      </c>
      <c r="AR10" s="17"/>
      <c r="AS10" s="17">
        <v>0.342942236564237</v>
      </c>
      <c r="AT10" s="17">
        <v>0.34595002172660699</v>
      </c>
      <c r="AU10" s="17">
        <v>0.25267867036532099</v>
      </c>
      <c r="AV10" s="17">
        <v>0.48663199882574099</v>
      </c>
      <c r="AW10" s="17">
        <v>0.30386963671273598</v>
      </c>
      <c r="AX10" s="17"/>
      <c r="AY10" s="17">
        <v>0.334002142200926</v>
      </c>
      <c r="AZ10" s="17">
        <v>0.345735576533999</v>
      </c>
      <c r="BA10" s="17">
        <v>0.28052550515966701</v>
      </c>
    </row>
    <row r="11" spans="2:53" x14ac:dyDescent="0.35">
      <c r="B11" s="18" t="s">
        <v>310</v>
      </c>
      <c r="C11" s="17">
        <v>0.225019148668306</v>
      </c>
      <c r="D11" s="17">
        <v>0.24196736559430501</v>
      </c>
      <c r="E11" s="17">
        <v>0.20808762737764</v>
      </c>
      <c r="F11" s="17"/>
      <c r="G11" s="17">
        <v>0.22525875759108299</v>
      </c>
      <c r="H11" s="17">
        <v>0.22769397434407099</v>
      </c>
      <c r="I11" s="17">
        <v>0.20225278201466401</v>
      </c>
      <c r="J11" s="17">
        <v>0.28432194510880099</v>
      </c>
      <c r="K11" s="17"/>
      <c r="L11" s="17">
        <v>0.23702390661324199</v>
      </c>
      <c r="M11" s="17">
        <v>0.21506271453787801</v>
      </c>
      <c r="N11" s="17">
        <v>0.222785480518185</v>
      </c>
      <c r="O11" s="17">
        <v>0.225274406150202</v>
      </c>
      <c r="P11" s="17"/>
      <c r="Q11" s="17">
        <v>0.22773376957865399</v>
      </c>
      <c r="R11" s="17">
        <v>0.20672046161264199</v>
      </c>
      <c r="S11" s="17">
        <v>0.17026319701338499</v>
      </c>
      <c r="T11" s="17">
        <v>0.271018139776592</v>
      </c>
      <c r="U11" s="17">
        <v>0.21694394888926199</v>
      </c>
      <c r="V11" s="17">
        <v>0.23652262074099201</v>
      </c>
      <c r="W11" s="17">
        <v>0.30022152320289203</v>
      </c>
      <c r="X11" s="17">
        <v>0.23813451255962401</v>
      </c>
      <c r="Y11" s="17">
        <v>0.179913655276801</v>
      </c>
      <c r="Z11" s="17"/>
      <c r="AA11" s="17">
        <v>0.23199135553285399</v>
      </c>
      <c r="AB11" s="17">
        <v>0.21904115601969301</v>
      </c>
      <c r="AC11" s="17">
        <v>0.241744622808023</v>
      </c>
      <c r="AD11" s="17">
        <v>0.21563871362411699</v>
      </c>
      <c r="AE11" s="17">
        <v>0.35055932992554201</v>
      </c>
      <c r="AF11" s="17"/>
      <c r="AG11" s="17">
        <v>0.219965318216162</v>
      </c>
      <c r="AH11" s="17">
        <v>0.23054361781379201</v>
      </c>
      <c r="AI11" s="17"/>
      <c r="AJ11" s="17">
        <v>0.233766860307621</v>
      </c>
      <c r="AK11" s="17">
        <v>0.243452502739434</v>
      </c>
      <c r="AL11" s="17">
        <v>0.190857681228494</v>
      </c>
      <c r="AM11" s="17">
        <v>0.228710336591194</v>
      </c>
      <c r="AN11" s="17"/>
      <c r="AO11" s="17">
        <v>0.21707146665986701</v>
      </c>
      <c r="AP11" s="17">
        <v>0.22593384319235699</v>
      </c>
      <c r="AQ11" s="17">
        <v>0.230528835827159</v>
      </c>
      <c r="AR11" s="17"/>
      <c r="AS11" s="17">
        <v>0.22562201269519599</v>
      </c>
      <c r="AT11" s="17">
        <v>0.19506849712937099</v>
      </c>
      <c r="AU11" s="17">
        <v>0.30693737021318601</v>
      </c>
      <c r="AV11" s="17">
        <v>0.15630746120441799</v>
      </c>
      <c r="AW11" s="17">
        <v>0.23766016569075901</v>
      </c>
      <c r="AX11" s="17"/>
      <c r="AY11" s="17">
        <v>0.23585344854420001</v>
      </c>
      <c r="AZ11" s="17">
        <v>0.212290042859579</v>
      </c>
      <c r="BA11" s="17">
        <v>0.27093440034815203</v>
      </c>
    </row>
    <row r="12" spans="2:53" x14ac:dyDescent="0.35">
      <c r="B12" s="18" t="s">
        <v>311</v>
      </c>
      <c r="C12" s="17">
        <v>0.15217048381579401</v>
      </c>
      <c r="D12" s="17">
        <v>0.171624999411634</v>
      </c>
      <c r="E12" s="17">
        <v>0.132735132802243</v>
      </c>
      <c r="F12" s="17"/>
      <c r="G12" s="17">
        <v>9.8658384098096394E-2</v>
      </c>
      <c r="H12" s="17">
        <v>0.16579061238558901</v>
      </c>
      <c r="I12" s="17">
        <v>0.149600434146961</v>
      </c>
      <c r="J12" s="17">
        <v>0.163648268806596</v>
      </c>
      <c r="K12" s="17"/>
      <c r="L12" s="17">
        <v>0.16647880064158599</v>
      </c>
      <c r="M12" s="17">
        <v>0.20562829360764801</v>
      </c>
      <c r="N12" s="17">
        <v>0.13792047317505399</v>
      </c>
      <c r="O12" s="17">
        <v>9.4270070759524302E-2</v>
      </c>
      <c r="P12" s="17"/>
      <c r="Q12" s="17">
        <v>0.18318424194646801</v>
      </c>
      <c r="R12" s="17">
        <v>0.196282145599282</v>
      </c>
      <c r="S12" s="17">
        <v>8.6511052642656794E-2</v>
      </c>
      <c r="T12" s="17">
        <v>0.10985582942628599</v>
      </c>
      <c r="U12" s="17">
        <v>0.192844662075489</v>
      </c>
      <c r="V12" s="17">
        <v>0.14787402886590001</v>
      </c>
      <c r="W12" s="17">
        <v>0.14799576738890299</v>
      </c>
      <c r="X12" s="17">
        <v>0.102494884366903</v>
      </c>
      <c r="Y12" s="17">
        <v>0.14172255792504801</v>
      </c>
      <c r="Z12" s="17"/>
      <c r="AA12" s="17">
        <v>0.11504047320578401</v>
      </c>
      <c r="AB12" s="17">
        <v>0.145862877650969</v>
      </c>
      <c r="AC12" s="17">
        <v>0.17832481550723001</v>
      </c>
      <c r="AD12" s="17">
        <v>0.20678933517586301</v>
      </c>
      <c r="AE12" s="17">
        <v>0</v>
      </c>
      <c r="AF12" s="17"/>
      <c r="AG12" s="17">
        <v>0.148102025329129</v>
      </c>
      <c r="AH12" s="17">
        <v>0.15661781808869699</v>
      </c>
      <c r="AI12" s="17"/>
      <c r="AJ12" s="17">
        <v>0.13921687055301099</v>
      </c>
      <c r="AK12" s="17">
        <v>0.156473812957685</v>
      </c>
      <c r="AL12" s="17">
        <v>0.203812716878774</v>
      </c>
      <c r="AM12" s="17">
        <v>0.112623537650797</v>
      </c>
      <c r="AN12" s="17"/>
      <c r="AO12" s="17">
        <v>0.119509386233701</v>
      </c>
      <c r="AP12" s="17">
        <v>0.15658311188969001</v>
      </c>
      <c r="AQ12" s="17">
        <v>0.16691600194267101</v>
      </c>
      <c r="AR12" s="17"/>
      <c r="AS12" s="17">
        <v>0.17784663576700999</v>
      </c>
      <c r="AT12" s="17">
        <v>0.14311842404685199</v>
      </c>
      <c r="AU12" s="17">
        <v>0.18621761566516501</v>
      </c>
      <c r="AV12" s="17">
        <v>0</v>
      </c>
      <c r="AW12" s="17">
        <v>0.16503630583505599</v>
      </c>
      <c r="AX12" s="17"/>
      <c r="AY12" s="17">
        <v>0.19495326280997899</v>
      </c>
      <c r="AZ12" s="17">
        <v>0.15082794453437101</v>
      </c>
      <c r="BA12" s="17">
        <v>0.18551915609910299</v>
      </c>
    </row>
    <row r="13" spans="2:53" x14ac:dyDescent="0.35">
      <c r="B13" s="18" t="s">
        <v>312</v>
      </c>
      <c r="C13" s="17">
        <v>7.2455796819323098E-2</v>
      </c>
      <c r="D13" s="17">
        <v>7.9827050334935798E-2</v>
      </c>
      <c r="E13" s="17">
        <v>6.5091804702426995E-2</v>
      </c>
      <c r="F13" s="17"/>
      <c r="G13" s="17">
        <v>5.6146253566535201E-2</v>
      </c>
      <c r="H13" s="17">
        <v>6.5986398404902502E-2</v>
      </c>
      <c r="I13" s="17">
        <v>7.2562197577599505E-2</v>
      </c>
      <c r="J13" s="17">
        <v>0.117609081563832</v>
      </c>
      <c r="K13" s="17"/>
      <c r="L13" s="17">
        <v>9.0976673815295298E-2</v>
      </c>
      <c r="M13" s="17">
        <v>9.4651765007719296E-2</v>
      </c>
      <c r="N13" s="17">
        <v>4.6091400756173198E-2</v>
      </c>
      <c r="O13" s="17">
        <v>4.8859934470590401E-2</v>
      </c>
      <c r="P13" s="17"/>
      <c r="Q13" s="17">
        <v>9.0708324132108206E-2</v>
      </c>
      <c r="R13" s="17">
        <v>6.4764934149576306E-2</v>
      </c>
      <c r="S13" s="17">
        <v>6.4820959678624196E-2</v>
      </c>
      <c r="T13" s="17">
        <v>5.5404471689079297E-2</v>
      </c>
      <c r="U13" s="17">
        <v>7.1344900448404205E-2</v>
      </c>
      <c r="V13" s="17">
        <v>0.116101708056287</v>
      </c>
      <c r="W13" s="17">
        <v>4.0065279566985197E-2</v>
      </c>
      <c r="X13" s="17">
        <v>5.3713880466367797E-2</v>
      </c>
      <c r="Y13" s="17">
        <v>7.2282327791804907E-2</v>
      </c>
      <c r="Z13" s="17"/>
      <c r="AA13" s="17">
        <v>3.6640851467483797E-2</v>
      </c>
      <c r="AB13" s="17">
        <v>5.51467371525306E-2</v>
      </c>
      <c r="AC13" s="17">
        <v>8.4392108485043402E-2</v>
      </c>
      <c r="AD13" s="17">
        <v>0.123416200370186</v>
      </c>
      <c r="AE13" s="17">
        <v>0</v>
      </c>
      <c r="AF13" s="17"/>
      <c r="AG13" s="17">
        <v>6.7461698856479096E-2</v>
      </c>
      <c r="AH13" s="17">
        <v>7.7914970878784601E-2</v>
      </c>
      <c r="AI13" s="17"/>
      <c r="AJ13" s="17">
        <v>6.8696075088037295E-2</v>
      </c>
      <c r="AK13" s="17">
        <v>5.0559719801934501E-2</v>
      </c>
      <c r="AL13" s="17">
        <v>7.5931605618479697E-2</v>
      </c>
      <c r="AM13" s="17">
        <v>9.5600900002634201E-2</v>
      </c>
      <c r="AN13" s="17"/>
      <c r="AO13" s="17">
        <v>6.21694525926966E-2</v>
      </c>
      <c r="AP13" s="17">
        <v>5.2794673635436197E-2</v>
      </c>
      <c r="AQ13" s="17">
        <v>8.7195534340079303E-2</v>
      </c>
      <c r="AR13" s="17"/>
      <c r="AS13" s="17">
        <v>8.3214033957945896E-2</v>
      </c>
      <c r="AT13" s="17">
        <v>6.8599095243237096E-2</v>
      </c>
      <c r="AU13" s="17">
        <v>2.81716521101446E-2</v>
      </c>
      <c r="AV13" s="17">
        <v>0</v>
      </c>
      <c r="AW13" s="17">
        <v>7.3729753424506897E-2</v>
      </c>
      <c r="AX13" s="17"/>
      <c r="AY13" s="17">
        <v>0.103285069812303</v>
      </c>
      <c r="AZ13" s="17">
        <v>6.6364904618878603E-2</v>
      </c>
      <c r="BA13" s="17">
        <v>3.2002375712265399E-2</v>
      </c>
    </row>
    <row r="14" spans="2:53" x14ac:dyDescent="0.35">
      <c r="B14" s="18" t="s">
        <v>313</v>
      </c>
      <c r="C14" s="17">
        <v>4.9563196152704499E-2</v>
      </c>
      <c r="D14" s="17">
        <v>3.9714562925206497E-2</v>
      </c>
      <c r="E14" s="17">
        <v>5.94021275225027E-2</v>
      </c>
      <c r="F14" s="17"/>
      <c r="G14" s="17">
        <v>5.7938261277102103E-2</v>
      </c>
      <c r="H14" s="17">
        <v>5.5659600404434302E-2</v>
      </c>
      <c r="I14" s="17">
        <v>2.9968971927140001E-2</v>
      </c>
      <c r="J14" s="17">
        <v>7.5504754800417004E-2</v>
      </c>
      <c r="K14" s="17"/>
      <c r="L14" s="17">
        <v>4.3584417345388399E-2</v>
      </c>
      <c r="M14" s="17">
        <v>4.6342562763545099E-2</v>
      </c>
      <c r="N14" s="17">
        <v>5.46832311868874E-2</v>
      </c>
      <c r="O14" s="17">
        <v>5.5062357943861599E-2</v>
      </c>
      <c r="P14" s="17"/>
      <c r="Q14" s="17">
        <v>5.1885413176519402E-2</v>
      </c>
      <c r="R14" s="17">
        <v>6.9660460724284695E-2</v>
      </c>
      <c r="S14" s="17">
        <v>7.0749249331957406E-2</v>
      </c>
      <c r="T14" s="17">
        <v>4.3326540792667602E-2</v>
      </c>
      <c r="U14" s="17">
        <v>4.5873728133062897E-2</v>
      </c>
      <c r="V14" s="17">
        <v>2.39886830945873E-2</v>
      </c>
      <c r="W14" s="17">
        <v>8.7639371320713602E-2</v>
      </c>
      <c r="X14" s="17">
        <v>1.7995423500910299E-2</v>
      </c>
      <c r="Y14" s="17">
        <v>2.0707271021125701E-2</v>
      </c>
      <c r="Z14" s="17"/>
      <c r="AA14" s="17">
        <v>2.5737764422601301E-2</v>
      </c>
      <c r="AB14" s="17">
        <v>5.02673492995864E-2</v>
      </c>
      <c r="AC14" s="17">
        <v>7.9561953656481305E-2</v>
      </c>
      <c r="AD14" s="17">
        <v>3.5043838633799E-2</v>
      </c>
      <c r="AE14" s="17">
        <v>0</v>
      </c>
      <c r="AF14" s="17"/>
      <c r="AG14" s="17">
        <v>4.38707490457734E-2</v>
      </c>
      <c r="AH14" s="17">
        <v>5.57857532215126E-2</v>
      </c>
      <c r="AI14" s="17"/>
      <c r="AJ14" s="17">
        <v>5.7470426013040803E-2</v>
      </c>
      <c r="AK14" s="17">
        <v>5.6391267973010903E-2</v>
      </c>
      <c r="AL14" s="17">
        <v>5.8794481308444203E-2</v>
      </c>
      <c r="AM14" s="17">
        <v>2.7130027119219101E-2</v>
      </c>
      <c r="AN14" s="17"/>
      <c r="AO14" s="17">
        <v>4.0773079910668399E-2</v>
      </c>
      <c r="AP14" s="17">
        <v>3.6477033052090102E-2</v>
      </c>
      <c r="AQ14" s="17">
        <v>5.8581886684585999E-2</v>
      </c>
      <c r="AR14" s="17"/>
      <c r="AS14" s="17">
        <v>2.4068824101541601E-2</v>
      </c>
      <c r="AT14" s="17">
        <v>5.1905125613024301E-2</v>
      </c>
      <c r="AU14" s="17">
        <v>7.3769646897155997E-2</v>
      </c>
      <c r="AV14" s="17">
        <v>0</v>
      </c>
      <c r="AW14" s="17">
        <v>6.5968586013140595E-2</v>
      </c>
      <c r="AX14" s="17"/>
      <c r="AY14" s="17">
        <v>1.4990395781093501E-2</v>
      </c>
      <c r="AZ14" s="17">
        <v>4.9801294842536599E-2</v>
      </c>
      <c r="BA14" s="17">
        <v>9.0983734767538696E-2</v>
      </c>
    </row>
    <row r="15" spans="2:53" x14ac:dyDescent="0.35">
      <c r="B15" s="18" t="s">
        <v>314</v>
      </c>
      <c r="C15" s="20">
        <v>0.50079137454387201</v>
      </c>
      <c r="D15" s="20">
        <v>0.466866021733918</v>
      </c>
      <c r="E15" s="20">
        <v>0.53468330759518801</v>
      </c>
      <c r="F15" s="20"/>
      <c r="G15" s="20">
        <v>0.56199834346718303</v>
      </c>
      <c r="H15" s="20">
        <v>0.48486941446100301</v>
      </c>
      <c r="I15" s="20">
        <v>0.54561561433363504</v>
      </c>
      <c r="J15" s="20">
        <v>0.35891594972035401</v>
      </c>
      <c r="K15" s="20"/>
      <c r="L15" s="20">
        <v>0.461936201584488</v>
      </c>
      <c r="M15" s="20">
        <v>0.43831466408321001</v>
      </c>
      <c r="N15" s="20">
        <v>0.53851941436370099</v>
      </c>
      <c r="O15" s="20">
        <v>0.57653323067582196</v>
      </c>
      <c r="P15" s="20"/>
      <c r="Q15" s="20">
        <v>0.44648825116625002</v>
      </c>
      <c r="R15" s="20">
        <v>0.46257199791421499</v>
      </c>
      <c r="S15" s="20">
        <v>0.60765554133337596</v>
      </c>
      <c r="T15" s="20">
        <v>0.52039501831537405</v>
      </c>
      <c r="U15" s="20">
        <v>0.47299276045378102</v>
      </c>
      <c r="V15" s="20">
        <v>0.47551295924223302</v>
      </c>
      <c r="W15" s="20">
        <v>0.42407805852050701</v>
      </c>
      <c r="X15" s="20">
        <v>0.58766129910619502</v>
      </c>
      <c r="Y15" s="20">
        <v>0.58537418798522001</v>
      </c>
      <c r="Z15" s="20"/>
      <c r="AA15" s="20">
        <v>0.590589555371276</v>
      </c>
      <c r="AB15" s="20">
        <v>0.52968187987722104</v>
      </c>
      <c r="AC15" s="20">
        <v>0.41597649954322202</v>
      </c>
      <c r="AD15" s="20">
        <v>0.419111912196035</v>
      </c>
      <c r="AE15" s="20">
        <v>0.64944067007445805</v>
      </c>
      <c r="AF15" s="20"/>
      <c r="AG15" s="20">
        <v>0.52060020855245603</v>
      </c>
      <c r="AH15" s="20">
        <v>0.47913783999721299</v>
      </c>
      <c r="AI15" s="20"/>
      <c r="AJ15" s="20">
        <v>0.50084976803828896</v>
      </c>
      <c r="AK15" s="20">
        <v>0.493122696527936</v>
      </c>
      <c r="AL15" s="20">
        <v>0.47060351496580799</v>
      </c>
      <c r="AM15" s="20">
        <v>0.53593519863615602</v>
      </c>
      <c r="AN15" s="20"/>
      <c r="AO15" s="20">
        <v>0.56047661460306697</v>
      </c>
      <c r="AP15" s="20">
        <v>0.52821133823042699</v>
      </c>
      <c r="AQ15" s="20">
        <v>0.45677774120550502</v>
      </c>
      <c r="AR15" s="20"/>
      <c r="AS15" s="20">
        <v>0.48924849347830601</v>
      </c>
      <c r="AT15" s="20">
        <v>0.54130885796751604</v>
      </c>
      <c r="AU15" s="20">
        <v>0.40490371511434797</v>
      </c>
      <c r="AV15" s="20">
        <v>0.84369253879558204</v>
      </c>
      <c r="AW15" s="20">
        <v>0.45760518903653802</v>
      </c>
      <c r="AX15" s="20"/>
      <c r="AY15" s="20">
        <v>0.450917823052424</v>
      </c>
      <c r="AZ15" s="20">
        <v>0.520715813144634</v>
      </c>
      <c r="BA15" s="20">
        <v>0.42056033307294199</v>
      </c>
    </row>
    <row r="16" spans="2:53" x14ac:dyDescent="0.35">
      <c r="B16" s="18" t="s">
        <v>315</v>
      </c>
      <c r="C16" s="20">
        <v>0.224626280635117</v>
      </c>
      <c r="D16" s="20">
        <v>0.25145204974656998</v>
      </c>
      <c r="E16" s="20">
        <v>0.19782693750467001</v>
      </c>
      <c r="F16" s="20"/>
      <c r="G16" s="20">
        <v>0.15480463766463201</v>
      </c>
      <c r="H16" s="20">
        <v>0.23177701079049101</v>
      </c>
      <c r="I16" s="20">
        <v>0.22216263172456099</v>
      </c>
      <c r="J16" s="20">
        <v>0.28125735037042698</v>
      </c>
      <c r="K16" s="20"/>
      <c r="L16" s="20">
        <v>0.25745547445688099</v>
      </c>
      <c r="M16" s="20">
        <v>0.300280058615367</v>
      </c>
      <c r="N16" s="20">
        <v>0.184011873931227</v>
      </c>
      <c r="O16" s="20">
        <v>0.14313000523011499</v>
      </c>
      <c r="P16" s="20"/>
      <c r="Q16" s="20">
        <v>0.27389256607857698</v>
      </c>
      <c r="R16" s="20">
        <v>0.26104707974885899</v>
      </c>
      <c r="S16" s="20">
        <v>0.15133201232128099</v>
      </c>
      <c r="T16" s="20">
        <v>0.16526030111536599</v>
      </c>
      <c r="U16" s="20">
        <v>0.26418956252389297</v>
      </c>
      <c r="V16" s="20">
        <v>0.26397573692218701</v>
      </c>
      <c r="W16" s="20">
        <v>0.18806104695588799</v>
      </c>
      <c r="X16" s="20">
        <v>0.15620876483327101</v>
      </c>
      <c r="Y16" s="20">
        <v>0.214004885716853</v>
      </c>
      <c r="Z16" s="20"/>
      <c r="AA16" s="20">
        <v>0.151681324673268</v>
      </c>
      <c r="AB16" s="20">
        <v>0.20100961480349899</v>
      </c>
      <c r="AC16" s="20">
        <v>0.26271692399227298</v>
      </c>
      <c r="AD16" s="20">
        <v>0.33020553554604898</v>
      </c>
      <c r="AE16" s="20">
        <v>0</v>
      </c>
      <c r="AF16" s="20"/>
      <c r="AG16" s="20">
        <v>0.21556372418560901</v>
      </c>
      <c r="AH16" s="20">
        <v>0.234532788967482</v>
      </c>
      <c r="AI16" s="20"/>
      <c r="AJ16" s="20">
        <v>0.20791294564104901</v>
      </c>
      <c r="AK16" s="20">
        <v>0.207033532759619</v>
      </c>
      <c r="AL16" s="20">
        <v>0.27974432249725401</v>
      </c>
      <c r="AM16" s="20">
        <v>0.20822443765343099</v>
      </c>
      <c r="AN16" s="20"/>
      <c r="AO16" s="20">
        <v>0.18167883882639699</v>
      </c>
      <c r="AP16" s="20">
        <v>0.20937778552512601</v>
      </c>
      <c r="AQ16" s="20">
        <v>0.25411153628275002</v>
      </c>
      <c r="AR16" s="20"/>
      <c r="AS16" s="20">
        <v>0.26106066972495601</v>
      </c>
      <c r="AT16" s="20">
        <v>0.211717519290089</v>
      </c>
      <c r="AU16" s="20">
        <v>0.21438926777530901</v>
      </c>
      <c r="AV16" s="20">
        <v>0</v>
      </c>
      <c r="AW16" s="20">
        <v>0.23876605925956301</v>
      </c>
      <c r="AX16" s="20"/>
      <c r="AY16" s="20">
        <v>0.298238332622282</v>
      </c>
      <c r="AZ16" s="20">
        <v>0.21719284915324999</v>
      </c>
      <c r="BA16" s="20">
        <v>0.21752153181136799</v>
      </c>
    </row>
    <row r="17" spans="2:53" x14ac:dyDescent="0.35">
      <c r="B17" s="18" t="s">
        <v>95</v>
      </c>
      <c r="C17" s="21">
        <v>0.27616509390875499</v>
      </c>
      <c r="D17" s="21">
        <v>0.21541397198734799</v>
      </c>
      <c r="E17" s="21">
        <v>0.336856370090518</v>
      </c>
      <c r="F17" s="21"/>
      <c r="G17" s="21">
        <v>0.40719370580255199</v>
      </c>
      <c r="H17" s="21">
        <v>0.253092403670512</v>
      </c>
      <c r="I17" s="21">
        <v>0.32345298260907401</v>
      </c>
      <c r="J17" s="21">
        <v>7.7658599349926902E-2</v>
      </c>
      <c r="K17" s="21"/>
      <c r="L17" s="21">
        <v>0.20448072712760601</v>
      </c>
      <c r="M17" s="21">
        <v>0.13803460546784299</v>
      </c>
      <c r="N17" s="21">
        <v>0.35450754043247401</v>
      </c>
      <c r="O17" s="21">
        <v>0.43340322544570697</v>
      </c>
      <c r="P17" s="21"/>
      <c r="Q17" s="21">
        <v>0.17259568508767401</v>
      </c>
      <c r="R17" s="21">
        <v>0.201524918165356</v>
      </c>
      <c r="S17" s="21">
        <v>0.456323529012095</v>
      </c>
      <c r="T17" s="21">
        <v>0.355134717200009</v>
      </c>
      <c r="U17" s="21">
        <v>0.208803197929888</v>
      </c>
      <c r="V17" s="21">
        <v>0.21153722232004599</v>
      </c>
      <c r="W17" s="21">
        <v>0.23601701156461899</v>
      </c>
      <c r="X17" s="21">
        <v>0.43145253427292402</v>
      </c>
      <c r="Y17" s="21">
        <v>0.37136930226836701</v>
      </c>
      <c r="Z17" s="21"/>
      <c r="AA17" s="21">
        <v>0.438908230698008</v>
      </c>
      <c r="AB17" s="21">
        <v>0.32867226507372199</v>
      </c>
      <c r="AC17" s="21">
        <v>0.15325957555094799</v>
      </c>
      <c r="AD17" s="21">
        <v>8.8906376649986102E-2</v>
      </c>
      <c r="AE17" s="21">
        <v>0.64944067007445805</v>
      </c>
      <c r="AF17" s="21"/>
      <c r="AG17" s="21">
        <v>0.30503648436684699</v>
      </c>
      <c r="AH17" s="21">
        <v>0.24460505102973101</v>
      </c>
      <c r="AI17" s="21"/>
      <c r="AJ17" s="21">
        <v>0.29293682239724</v>
      </c>
      <c r="AK17" s="21">
        <v>0.286089163768317</v>
      </c>
      <c r="AL17" s="21">
        <v>0.19085919246855401</v>
      </c>
      <c r="AM17" s="21">
        <v>0.327710760982726</v>
      </c>
      <c r="AN17" s="21"/>
      <c r="AO17" s="21">
        <v>0.37879777577667001</v>
      </c>
      <c r="AP17" s="21">
        <v>0.318833552705301</v>
      </c>
      <c r="AQ17" s="21">
        <v>0.202666204922755</v>
      </c>
      <c r="AR17" s="21"/>
      <c r="AS17" s="21">
        <v>0.22818782375335001</v>
      </c>
      <c r="AT17" s="21">
        <v>0.32959133867742701</v>
      </c>
      <c r="AU17" s="21">
        <v>0.19051444733903899</v>
      </c>
      <c r="AV17" s="21">
        <v>0.84369253879558204</v>
      </c>
      <c r="AW17" s="21">
        <v>0.21883912977697501</v>
      </c>
      <c r="AX17" s="21"/>
      <c r="AY17" s="21">
        <v>0.15267949043014201</v>
      </c>
      <c r="AZ17" s="21">
        <v>0.30352296399138401</v>
      </c>
      <c r="BA17" s="21">
        <v>0.203038801261574</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308</v>
      </c>
      <c r="C9" s="17">
        <v>9.9477009055235002E-2</v>
      </c>
      <c r="D9" s="17">
        <v>7.8914864574850196E-2</v>
      </c>
      <c r="E9" s="17">
        <v>0.12001889783159</v>
      </c>
      <c r="F9" s="17"/>
      <c r="G9" s="17">
        <v>0.135843475510143</v>
      </c>
      <c r="H9" s="17">
        <v>9.8837103391214501E-2</v>
      </c>
      <c r="I9" s="17">
        <v>9.8912673047756403E-2</v>
      </c>
      <c r="J9" s="17">
        <v>6.2822140843645194E-2</v>
      </c>
      <c r="K9" s="17"/>
      <c r="L9" s="17">
        <v>8.1145254942994696E-2</v>
      </c>
      <c r="M9" s="17">
        <v>8.17850413290859E-2</v>
      </c>
      <c r="N9" s="17">
        <v>0.107246006709973</v>
      </c>
      <c r="O9" s="17">
        <v>0.131236140031701</v>
      </c>
      <c r="P9" s="17"/>
      <c r="Q9" s="17">
        <v>0.11467358293581401</v>
      </c>
      <c r="R9" s="17">
        <v>9.5210988563913607E-2</v>
      </c>
      <c r="S9" s="17">
        <v>6.1925901974742799E-2</v>
      </c>
      <c r="T9" s="17">
        <v>7.30116705308477E-2</v>
      </c>
      <c r="U9" s="17">
        <v>9.7020285768272499E-2</v>
      </c>
      <c r="V9" s="17">
        <v>9.5751189763322406E-2</v>
      </c>
      <c r="W9" s="17">
        <v>9.6200707128726096E-2</v>
      </c>
      <c r="X9" s="17">
        <v>0.15263999386782501</v>
      </c>
      <c r="Y9" s="17">
        <v>0.12107331289800199</v>
      </c>
      <c r="Z9" s="17"/>
      <c r="AA9" s="17">
        <v>0.1153625830503</v>
      </c>
      <c r="AB9" s="17">
        <v>9.1438484196453701E-2</v>
      </c>
      <c r="AC9" s="17">
        <v>8.2952557443777497E-2</v>
      </c>
      <c r="AD9" s="17">
        <v>6.46152203537423E-2</v>
      </c>
      <c r="AE9" s="17">
        <v>0.35983283941084798</v>
      </c>
      <c r="AF9" s="17"/>
      <c r="AG9" s="17">
        <v>0.10246132869859401</v>
      </c>
      <c r="AH9" s="17">
        <v>9.6214774212551396E-2</v>
      </c>
      <c r="AI9" s="17"/>
      <c r="AJ9" s="17">
        <v>0.10995720559193101</v>
      </c>
      <c r="AK9" s="17">
        <v>9.5208218489314794E-2</v>
      </c>
      <c r="AL9" s="17">
        <v>6.4406377402846895E-2</v>
      </c>
      <c r="AM9" s="17">
        <v>0.12626142714680899</v>
      </c>
      <c r="AN9" s="17"/>
      <c r="AO9" s="17">
        <v>0.12677408744315</v>
      </c>
      <c r="AP9" s="17">
        <v>0.104980660488147</v>
      </c>
      <c r="AQ9" s="17">
        <v>8.3809616341105106E-2</v>
      </c>
      <c r="AR9" s="17"/>
      <c r="AS9" s="17">
        <v>7.1942690792638597E-2</v>
      </c>
      <c r="AT9" s="17">
        <v>0.11641955707158699</v>
      </c>
      <c r="AU9" s="17">
        <v>0.109059567503939</v>
      </c>
      <c r="AV9" s="17">
        <v>0.308109280808674</v>
      </c>
      <c r="AW9" s="17">
        <v>9.6101995588120104E-2</v>
      </c>
      <c r="AX9" s="17"/>
      <c r="AY9" s="17">
        <v>8.2551521698843902E-2</v>
      </c>
      <c r="AZ9" s="17">
        <v>0.10711029140223199</v>
      </c>
      <c r="BA9" s="17">
        <v>7.69420555032123E-2</v>
      </c>
    </row>
    <row r="10" spans="2:53" x14ac:dyDescent="0.35">
      <c r="B10" s="18" t="s">
        <v>309</v>
      </c>
      <c r="C10" s="17">
        <v>0.17474619329155899</v>
      </c>
      <c r="D10" s="17">
        <v>0.167625589727455</v>
      </c>
      <c r="E10" s="17">
        <v>0.181859782371428</v>
      </c>
      <c r="F10" s="17"/>
      <c r="G10" s="17">
        <v>0.181393350739256</v>
      </c>
      <c r="H10" s="17">
        <v>0.18134048008672801</v>
      </c>
      <c r="I10" s="17">
        <v>0.183857350945836</v>
      </c>
      <c r="J10" s="17">
        <v>0.111337314594514</v>
      </c>
      <c r="K10" s="17"/>
      <c r="L10" s="17">
        <v>0.164663582528013</v>
      </c>
      <c r="M10" s="17">
        <v>0.147363066451598</v>
      </c>
      <c r="N10" s="17">
        <v>0.19005481682480199</v>
      </c>
      <c r="O10" s="17">
        <v>0.201341260893663</v>
      </c>
      <c r="P10" s="17"/>
      <c r="Q10" s="17">
        <v>0.16527303049171399</v>
      </c>
      <c r="R10" s="17">
        <v>0.14548271041358801</v>
      </c>
      <c r="S10" s="17">
        <v>0.216863549017459</v>
      </c>
      <c r="T10" s="17">
        <v>0.23221019948119501</v>
      </c>
      <c r="U10" s="17">
        <v>0.181883236121679</v>
      </c>
      <c r="V10" s="17">
        <v>0.13893932453168001</v>
      </c>
      <c r="W10" s="17">
        <v>0.127118842376302</v>
      </c>
      <c r="X10" s="17">
        <v>0.20911280404886301</v>
      </c>
      <c r="Y10" s="17">
        <v>0.18995136836396401</v>
      </c>
      <c r="Z10" s="17"/>
      <c r="AA10" s="17">
        <v>0.15467985320901301</v>
      </c>
      <c r="AB10" s="17">
        <v>0.21060363118234601</v>
      </c>
      <c r="AC10" s="17">
        <v>0.137481652102144</v>
      </c>
      <c r="AD10" s="17">
        <v>0.17922554161734899</v>
      </c>
      <c r="AE10" s="17">
        <v>0.229857501811875</v>
      </c>
      <c r="AF10" s="17"/>
      <c r="AG10" s="17">
        <v>0.18217417852089399</v>
      </c>
      <c r="AH10" s="17">
        <v>0.166626475861156</v>
      </c>
      <c r="AI10" s="17"/>
      <c r="AJ10" s="17">
        <v>0.17622552306771699</v>
      </c>
      <c r="AK10" s="17">
        <v>0.16726194339031</v>
      </c>
      <c r="AL10" s="17">
        <v>0.15898911051702</v>
      </c>
      <c r="AM10" s="17">
        <v>0.195463163196502</v>
      </c>
      <c r="AN10" s="17"/>
      <c r="AO10" s="17">
        <v>0.18117128726727499</v>
      </c>
      <c r="AP10" s="17">
        <v>0.19587487027241099</v>
      </c>
      <c r="AQ10" s="17">
        <v>0.16010894672617401</v>
      </c>
      <c r="AR10" s="17"/>
      <c r="AS10" s="17">
        <v>0.173698019537985</v>
      </c>
      <c r="AT10" s="17">
        <v>0.18753446986380001</v>
      </c>
      <c r="AU10" s="17">
        <v>0.23000356949036099</v>
      </c>
      <c r="AV10" s="17">
        <v>0</v>
      </c>
      <c r="AW10" s="17">
        <v>0.124228349357667</v>
      </c>
      <c r="AX10" s="17"/>
      <c r="AY10" s="17">
        <v>0.15253399741044801</v>
      </c>
      <c r="AZ10" s="17">
        <v>0.17271269278809401</v>
      </c>
      <c r="BA10" s="17">
        <v>0.200458980516804</v>
      </c>
    </row>
    <row r="11" spans="2:53" x14ac:dyDescent="0.35">
      <c r="B11" s="18" t="s">
        <v>310</v>
      </c>
      <c r="C11" s="17">
        <v>0.23215659328421101</v>
      </c>
      <c r="D11" s="17">
        <v>0.25556812749017999</v>
      </c>
      <c r="E11" s="17">
        <v>0.208768121707153</v>
      </c>
      <c r="F11" s="17"/>
      <c r="G11" s="17">
        <v>0.20762246711507701</v>
      </c>
      <c r="H11" s="17">
        <v>0.23653110645030501</v>
      </c>
      <c r="I11" s="17">
        <v>0.21302748881709299</v>
      </c>
      <c r="J11" s="17">
        <v>0.301033693207857</v>
      </c>
      <c r="K11" s="17"/>
      <c r="L11" s="17">
        <v>0.209894436466141</v>
      </c>
      <c r="M11" s="17">
        <v>0.219463724660555</v>
      </c>
      <c r="N11" s="17">
        <v>0.25550475490720798</v>
      </c>
      <c r="O11" s="17">
        <v>0.249782550161228</v>
      </c>
      <c r="P11" s="17"/>
      <c r="Q11" s="17">
        <v>0.22661938012603</v>
      </c>
      <c r="R11" s="17">
        <v>0.192890714736285</v>
      </c>
      <c r="S11" s="17">
        <v>0.220744271270716</v>
      </c>
      <c r="T11" s="17">
        <v>0.31318010439462701</v>
      </c>
      <c r="U11" s="17">
        <v>0.241692650078249</v>
      </c>
      <c r="V11" s="17">
        <v>0.24480669174998701</v>
      </c>
      <c r="W11" s="17">
        <v>0.23009169545555</v>
      </c>
      <c r="X11" s="17">
        <v>0.25870207229117198</v>
      </c>
      <c r="Y11" s="17">
        <v>0.20044196822198501</v>
      </c>
      <c r="Z11" s="17"/>
      <c r="AA11" s="17">
        <v>0.262995647694727</v>
      </c>
      <c r="AB11" s="17">
        <v>0.25122825081128802</v>
      </c>
      <c r="AC11" s="17">
        <v>0.24072170421570699</v>
      </c>
      <c r="AD11" s="17">
        <v>0.189989413184734</v>
      </c>
      <c r="AE11" s="17">
        <v>6.6440257846674899E-2</v>
      </c>
      <c r="AF11" s="17"/>
      <c r="AG11" s="17">
        <v>0.235043470006016</v>
      </c>
      <c r="AH11" s="17">
        <v>0.229000875749275</v>
      </c>
      <c r="AI11" s="17"/>
      <c r="AJ11" s="17">
        <v>0.20480766778697501</v>
      </c>
      <c r="AK11" s="17">
        <v>0.28819744403139302</v>
      </c>
      <c r="AL11" s="17">
        <v>0.21484705809958601</v>
      </c>
      <c r="AM11" s="17">
        <v>0.213077983215748</v>
      </c>
      <c r="AN11" s="17"/>
      <c r="AO11" s="17">
        <v>0.26520941843259099</v>
      </c>
      <c r="AP11" s="17">
        <v>0.25085354242449498</v>
      </c>
      <c r="AQ11" s="17">
        <v>0.21011784239579101</v>
      </c>
      <c r="AR11" s="17"/>
      <c r="AS11" s="17">
        <v>0.23253609493028399</v>
      </c>
      <c r="AT11" s="17">
        <v>0.19682584070261699</v>
      </c>
      <c r="AU11" s="17">
        <v>0.238030666113938</v>
      </c>
      <c r="AV11" s="17">
        <v>0.30175448292878798</v>
      </c>
      <c r="AW11" s="17">
        <v>0.29203675292054498</v>
      </c>
      <c r="AX11" s="17"/>
      <c r="AY11" s="17">
        <v>0.25893371995722497</v>
      </c>
      <c r="AZ11" s="17">
        <v>0.21371626513667299</v>
      </c>
      <c r="BA11" s="17">
        <v>0.214598556303706</v>
      </c>
    </row>
    <row r="12" spans="2:53" x14ac:dyDescent="0.35">
      <c r="B12" s="18" t="s">
        <v>311</v>
      </c>
      <c r="C12" s="17">
        <v>0.23484391127850501</v>
      </c>
      <c r="D12" s="17">
        <v>0.226827635605651</v>
      </c>
      <c r="E12" s="17">
        <v>0.24285229014333901</v>
      </c>
      <c r="F12" s="17"/>
      <c r="G12" s="17">
        <v>0.217196424754001</v>
      </c>
      <c r="H12" s="17">
        <v>0.232954659259061</v>
      </c>
      <c r="I12" s="17">
        <v>0.25783487469413802</v>
      </c>
      <c r="J12" s="17">
        <v>0.191224072066074</v>
      </c>
      <c r="K12" s="17"/>
      <c r="L12" s="17">
        <v>0.26187504287475399</v>
      </c>
      <c r="M12" s="17">
        <v>0.25747461081176598</v>
      </c>
      <c r="N12" s="17">
        <v>0.20060842564077799</v>
      </c>
      <c r="O12" s="17">
        <v>0.213180964646279</v>
      </c>
      <c r="P12" s="17"/>
      <c r="Q12" s="17">
        <v>0.211805962007901</v>
      </c>
      <c r="R12" s="17">
        <v>0.25817619777780998</v>
      </c>
      <c r="S12" s="17">
        <v>0.25105587566548898</v>
      </c>
      <c r="T12" s="17">
        <v>0.14145556348572</v>
      </c>
      <c r="U12" s="17">
        <v>0.24381456238176</v>
      </c>
      <c r="V12" s="17">
        <v>0.25943701276582898</v>
      </c>
      <c r="W12" s="17">
        <v>0.291478694303557</v>
      </c>
      <c r="X12" s="17">
        <v>0.20383576864347699</v>
      </c>
      <c r="Y12" s="17">
        <v>0.248351054176606</v>
      </c>
      <c r="Z12" s="17"/>
      <c r="AA12" s="17">
        <v>0.25600062537729601</v>
      </c>
      <c r="AB12" s="17">
        <v>0.190425097675858</v>
      </c>
      <c r="AC12" s="17">
        <v>0.257306028753781</v>
      </c>
      <c r="AD12" s="17">
        <v>0.25965003184421798</v>
      </c>
      <c r="AE12" s="17">
        <v>0.21926690879692201</v>
      </c>
      <c r="AF12" s="17"/>
      <c r="AG12" s="17">
        <v>0.238446736093572</v>
      </c>
      <c r="AH12" s="17">
        <v>0.23090557288035399</v>
      </c>
      <c r="AI12" s="17"/>
      <c r="AJ12" s="17">
        <v>0.19843528566584501</v>
      </c>
      <c r="AK12" s="17">
        <v>0.21477617000510901</v>
      </c>
      <c r="AL12" s="17">
        <v>0.29722495060630999</v>
      </c>
      <c r="AM12" s="17">
        <v>0.23186532464729601</v>
      </c>
      <c r="AN12" s="17"/>
      <c r="AO12" s="17">
        <v>0.21551389604672</v>
      </c>
      <c r="AP12" s="17">
        <v>0.22519752466877199</v>
      </c>
      <c r="AQ12" s="17">
        <v>0.24806156284806</v>
      </c>
      <c r="AR12" s="17"/>
      <c r="AS12" s="17">
        <v>0.25537397126226402</v>
      </c>
      <c r="AT12" s="17">
        <v>0.237544654547379</v>
      </c>
      <c r="AU12" s="17">
        <v>0.24874213175173801</v>
      </c>
      <c r="AV12" s="17">
        <v>7.63459844929643E-2</v>
      </c>
      <c r="AW12" s="17">
        <v>0.21985348398533799</v>
      </c>
      <c r="AX12" s="17"/>
      <c r="AY12" s="17">
        <v>0.20921176127270399</v>
      </c>
      <c r="AZ12" s="17">
        <v>0.24759210774200199</v>
      </c>
      <c r="BA12" s="17">
        <v>0.303702430149904</v>
      </c>
    </row>
    <row r="13" spans="2:53" x14ac:dyDescent="0.35">
      <c r="B13" s="18" t="s">
        <v>312</v>
      </c>
      <c r="C13" s="17">
        <v>0.197664992498786</v>
      </c>
      <c r="D13" s="17">
        <v>0.22073997458727801</v>
      </c>
      <c r="E13" s="17">
        <v>0.17461274150277001</v>
      </c>
      <c r="F13" s="17"/>
      <c r="G13" s="17">
        <v>0.19564073911812899</v>
      </c>
      <c r="H13" s="17">
        <v>0.17521806317007799</v>
      </c>
      <c r="I13" s="17">
        <v>0.21269924704919599</v>
      </c>
      <c r="J13" s="17">
        <v>0.247107373467369</v>
      </c>
      <c r="K13" s="17"/>
      <c r="L13" s="17">
        <v>0.22060686764713899</v>
      </c>
      <c r="M13" s="17">
        <v>0.23789496358703599</v>
      </c>
      <c r="N13" s="17">
        <v>0.18677853556488799</v>
      </c>
      <c r="O13" s="17">
        <v>0.13741933947861201</v>
      </c>
      <c r="P13" s="17"/>
      <c r="Q13" s="17">
        <v>0.235593230088223</v>
      </c>
      <c r="R13" s="17">
        <v>0.23865226107568599</v>
      </c>
      <c r="S13" s="17">
        <v>0.13743400331319</v>
      </c>
      <c r="T13" s="17">
        <v>0.17553453056926199</v>
      </c>
      <c r="U13" s="17">
        <v>0.18971553751697601</v>
      </c>
      <c r="V13" s="17">
        <v>0.22199445174756599</v>
      </c>
      <c r="W13" s="17">
        <v>0.15780009326526201</v>
      </c>
      <c r="X13" s="17">
        <v>0.140327064111161</v>
      </c>
      <c r="Y13" s="17">
        <v>0.19740065827554601</v>
      </c>
      <c r="Z13" s="17"/>
      <c r="AA13" s="17">
        <v>0.17493901947211199</v>
      </c>
      <c r="AB13" s="17">
        <v>0.18831934283688501</v>
      </c>
      <c r="AC13" s="17">
        <v>0.20484157694768901</v>
      </c>
      <c r="AD13" s="17">
        <v>0.25193096502811702</v>
      </c>
      <c r="AE13" s="17">
        <v>5.9750328851735E-2</v>
      </c>
      <c r="AF13" s="17"/>
      <c r="AG13" s="17">
        <v>0.185597828845533</v>
      </c>
      <c r="AH13" s="17">
        <v>0.21085591251622199</v>
      </c>
      <c r="AI13" s="17"/>
      <c r="AJ13" s="17">
        <v>0.22694673828466</v>
      </c>
      <c r="AK13" s="17">
        <v>0.18401683947306899</v>
      </c>
      <c r="AL13" s="17">
        <v>0.196358069746292</v>
      </c>
      <c r="AM13" s="17">
        <v>0.18733822310697801</v>
      </c>
      <c r="AN13" s="17"/>
      <c r="AO13" s="17">
        <v>0.14222280138652199</v>
      </c>
      <c r="AP13" s="17">
        <v>0.170548165839152</v>
      </c>
      <c r="AQ13" s="17">
        <v>0.2359505086691</v>
      </c>
      <c r="AR13" s="17"/>
      <c r="AS13" s="17">
        <v>0.23342462594549401</v>
      </c>
      <c r="AT13" s="17">
        <v>0.20277239595166399</v>
      </c>
      <c r="AU13" s="17">
        <v>0.10575529817821799</v>
      </c>
      <c r="AV13" s="17">
        <v>0.31379025176957298</v>
      </c>
      <c r="AW13" s="17">
        <v>0.185177331302322</v>
      </c>
      <c r="AX13" s="17"/>
      <c r="AY13" s="17">
        <v>0.26189367305575001</v>
      </c>
      <c r="AZ13" s="17">
        <v>0.20075660048823801</v>
      </c>
      <c r="BA13" s="17">
        <v>0.13006704412125999</v>
      </c>
    </row>
    <row r="14" spans="2:53" x14ac:dyDescent="0.35">
      <c r="B14" s="18" t="s">
        <v>313</v>
      </c>
      <c r="C14" s="17">
        <v>6.1111300591702902E-2</v>
      </c>
      <c r="D14" s="17">
        <v>5.0323808014586503E-2</v>
      </c>
      <c r="E14" s="17">
        <v>7.1888166443719106E-2</v>
      </c>
      <c r="F14" s="17"/>
      <c r="G14" s="17">
        <v>6.23035427633944E-2</v>
      </c>
      <c r="H14" s="17">
        <v>7.5118587642613505E-2</v>
      </c>
      <c r="I14" s="17">
        <v>3.3668365445979898E-2</v>
      </c>
      <c r="J14" s="17">
        <v>8.6475405820540904E-2</v>
      </c>
      <c r="K14" s="17"/>
      <c r="L14" s="17">
        <v>6.1814815540958197E-2</v>
      </c>
      <c r="M14" s="17">
        <v>5.6018593159958698E-2</v>
      </c>
      <c r="N14" s="17">
        <v>5.98074603523506E-2</v>
      </c>
      <c r="O14" s="17">
        <v>6.7039744788517902E-2</v>
      </c>
      <c r="P14" s="17"/>
      <c r="Q14" s="17">
        <v>4.6034814350318802E-2</v>
      </c>
      <c r="R14" s="17">
        <v>6.9587127432717194E-2</v>
      </c>
      <c r="S14" s="17">
        <v>0.111976398758403</v>
      </c>
      <c r="T14" s="17">
        <v>6.4607931538348304E-2</v>
      </c>
      <c r="U14" s="17">
        <v>4.5873728133062897E-2</v>
      </c>
      <c r="V14" s="17">
        <v>3.9071329441616003E-2</v>
      </c>
      <c r="W14" s="17">
        <v>9.7309967470602596E-2</v>
      </c>
      <c r="X14" s="17">
        <v>3.5382297037502702E-2</v>
      </c>
      <c r="Y14" s="17">
        <v>4.2781638063897398E-2</v>
      </c>
      <c r="Z14" s="17"/>
      <c r="AA14" s="17">
        <v>3.60222711965517E-2</v>
      </c>
      <c r="AB14" s="17">
        <v>6.79851932971684E-2</v>
      </c>
      <c r="AC14" s="17">
        <v>7.6696480536901201E-2</v>
      </c>
      <c r="AD14" s="17">
        <v>5.4588827971840899E-2</v>
      </c>
      <c r="AE14" s="17">
        <v>6.4852163281944306E-2</v>
      </c>
      <c r="AF14" s="17"/>
      <c r="AG14" s="17">
        <v>5.6276457835391099E-2</v>
      </c>
      <c r="AH14" s="17">
        <v>6.6396388780441906E-2</v>
      </c>
      <c r="AI14" s="17"/>
      <c r="AJ14" s="17">
        <v>8.3627579602871996E-2</v>
      </c>
      <c r="AK14" s="17">
        <v>5.05393846108044E-2</v>
      </c>
      <c r="AL14" s="17">
        <v>6.8174433627944495E-2</v>
      </c>
      <c r="AM14" s="17">
        <v>4.5993878686666503E-2</v>
      </c>
      <c r="AN14" s="17"/>
      <c r="AO14" s="17">
        <v>6.9108509423742207E-2</v>
      </c>
      <c r="AP14" s="17">
        <v>5.2545236307023499E-2</v>
      </c>
      <c r="AQ14" s="17">
        <v>6.195152301977E-2</v>
      </c>
      <c r="AR14" s="17"/>
      <c r="AS14" s="17">
        <v>3.3024597531333397E-2</v>
      </c>
      <c r="AT14" s="17">
        <v>5.8903081862952601E-2</v>
      </c>
      <c r="AU14" s="17">
        <v>6.84087669618062E-2</v>
      </c>
      <c r="AV14" s="17">
        <v>0</v>
      </c>
      <c r="AW14" s="17">
        <v>8.2602086846008602E-2</v>
      </c>
      <c r="AX14" s="17"/>
      <c r="AY14" s="17">
        <v>3.4875326605029303E-2</v>
      </c>
      <c r="AZ14" s="17">
        <v>5.8112042442761497E-2</v>
      </c>
      <c r="BA14" s="17">
        <v>7.4230933405115204E-2</v>
      </c>
    </row>
    <row r="15" spans="2:53" x14ac:dyDescent="0.35">
      <c r="B15" s="18" t="s">
        <v>314</v>
      </c>
      <c r="C15" s="20">
        <v>0.27422320234679398</v>
      </c>
      <c r="D15" s="20">
        <v>0.24654045430230501</v>
      </c>
      <c r="E15" s="20">
        <v>0.301878680203018</v>
      </c>
      <c r="F15" s="20"/>
      <c r="G15" s="20">
        <v>0.31723682624939897</v>
      </c>
      <c r="H15" s="20">
        <v>0.28017758347794303</v>
      </c>
      <c r="I15" s="20">
        <v>0.28277002399359302</v>
      </c>
      <c r="J15" s="20">
        <v>0.174159455438159</v>
      </c>
      <c r="K15" s="20"/>
      <c r="L15" s="20">
        <v>0.24580883747100701</v>
      </c>
      <c r="M15" s="20">
        <v>0.22914810778068401</v>
      </c>
      <c r="N15" s="20">
        <v>0.29730082353477499</v>
      </c>
      <c r="O15" s="20">
        <v>0.33257740092536398</v>
      </c>
      <c r="P15" s="20"/>
      <c r="Q15" s="20">
        <v>0.27994661342752802</v>
      </c>
      <c r="R15" s="20">
        <v>0.24069369897750101</v>
      </c>
      <c r="S15" s="20">
        <v>0.27878945099220198</v>
      </c>
      <c r="T15" s="20">
        <v>0.30522187001204298</v>
      </c>
      <c r="U15" s="20">
        <v>0.27890352188995099</v>
      </c>
      <c r="V15" s="20">
        <v>0.23469051429500301</v>
      </c>
      <c r="W15" s="20">
        <v>0.223319549505028</v>
      </c>
      <c r="X15" s="20">
        <v>0.36175279791668802</v>
      </c>
      <c r="Y15" s="20">
        <v>0.31102468126196597</v>
      </c>
      <c r="Z15" s="20"/>
      <c r="AA15" s="20">
        <v>0.27004243625931301</v>
      </c>
      <c r="AB15" s="20">
        <v>0.30204211537879999</v>
      </c>
      <c r="AC15" s="20">
        <v>0.22043420954592099</v>
      </c>
      <c r="AD15" s="20">
        <v>0.243840761971091</v>
      </c>
      <c r="AE15" s="20">
        <v>0.58969034122272301</v>
      </c>
      <c r="AF15" s="20"/>
      <c r="AG15" s="20">
        <v>0.28463550721948699</v>
      </c>
      <c r="AH15" s="20">
        <v>0.26284125007370801</v>
      </c>
      <c r="AI15" s="20"/>
      <c r="AJ15" s="20">
        <v>0.286182728659648</v>
      </c>
      <c r="AK15" s="20">
        <v>0.26247016187962502</v>
      </c>
      <c r="AL15" s="20">
        <v>0.22339548791986699</v>
      </c>
      <c r="AM15" s="20">
        <v>0.32172459034331202</v>
      </c>
      <c r="AN15" s="20"/>
      <c r="AO15" s="20">
        <v>0.30794537471042499</v>
      </c>
      <c r="AP15" s="20">
        <v>0.30085553076055799</v>
      </c>
      <c r="AQ15" s="20">
        <v>0.24391856306727899</v>
      </c>
      <c r="AR15" s="20"/>
      <c r="AS15" s="20">
        <v>0.24564071033062401</v>
      </c>
      <c r="AT15" s="20">
        <v>0.30395402693538698</v>
      </c>
      <c r="AU15" s="20">
        <v>0.33906313699430002</v>
      </c>
      <c r="AV15" s="20">
        <v>0.308109280808674</v>
      </c>
      <c r="AW15" s="20">
        <v>0.22033034494578699</v>
      </c>
      <c r="AX15" s="20"/>
      <c r="AY15" s="20">
        <v>0.23508551910929201</v>
      </c>
      <c r="AZ15" s="20">
        <v>0.27982298419032497</v>
      </c>
      <c r="BA15" s="20">
        <v>0.27740103602001598</v>
      </c>
    </row>
    <row r="16" spans="2:53" x14ac:dyDescent="0.35">
      <c r="B16" s="18" t="s">
        <v>315</v>
      </c>
      <c r="C16" s="20">
        <v>0.43250890377729101</v>
      </c>
      <c r="D16" s="20">
        <v>0.44756761019292801</v>
      </c>
      <c r="E16" s="20">
        <v>0.41746503164610999</v>
      </c>
      <c r="F16" s="20"/>
      <c r="G16" s="20">
        <v>0.41283716387212999</v>
      </c>
      <c r="H16" s="20">
        <v>0.40817272242913799</v>
      </c>
      <c r="I16" s="20">
        <v>0.47053412174333498</v>
      </c>
      <c r="J16" s="20">
        <v>0.438331445533443</v>
      </c>
      <c r="K16" s="20"/>
      <c r="L16" s="20">
        <v>0.48248191052189299</v>
      </c>
      <c r="M16" s="20">
        <v>0.49536957439880203</v>
      </c>
      <c r="N16" s="20">
        <v>0.38738696120566601</v>
      </c>
      <c r="O16" s="20">
        <v>0.35060030412489002</v>
      </c>
      <c r="P16" s="20"/>
      <c r="Q16" s="20">
        <v>0.447399192096123</v>
      </c>
      <c r="R16" s="20">
        <v>0.49682845885349602</v>
      </c>
      <c r="S16" s="20">
        <v>0.38848987897867898</v>
      </c>
      <c r="T16" s="20">
        <v>0.31699009405498202</v>
      </c>
      <c r="U16" s="20">
        <v>0.43353009989873698</v>
      </c>
      <c r="V16" s="20">
        <v>0.48143146451339502</v>
      </c>
      <c r="W16" s="20">
        <v>0.449278787568819</v>
      </c>
      <c r="X16" s="20">
        <v>0.34416283275463699</v>
      </c>
      <c r="Y16" s="20">
        <v>0.44575171245215101</v>
      </c>
      <c r="Z16" s="20"/>
      <c r="AA16" s="20">
        <v>0.430939644849408</v>
      </c>
      <c r="AB16" s="20">
        <v>0.37874444051274297</v>
      </c>
      <c r="AC16" s="20">
        <v>0.46214760570147001</v>
      </c>
      <c r="AD16" s="20">
        <v>0.51158099687233405</v>
      </c>
      <c r="AE16" s="20">
        <v>0.27901723764865699</v>
      </c>
      <c r="AF16" s="20"/>
      <c r="AG16" s="20">
        <v>0.42404456493910597</v>
      </c>
      <c r="AH16" s="20">
        <v>0.441761485396576</v>
      </c>
      <c r="AI16" s="20"/>
      <c r="AJ16" s="20">
        <v>0.42538202395050501</v>
      </c>
      <c r="AK16" s="20">
        <v>0.39879300947817797</v>
      </c>
      <c r="AL16" s="20">
        <v>0.49358302035260199</v>
      </c>
      <c r="AM16" s="20">
        <v>0.41920354775427399</v>
      </c>
      <c r="AN16" s="20"/>
      <c r="AO16" s="20">
        <v>0.35773669743324199</v>
      </c>
      <c r="AP16" s="20">
        <v>0.39574569050792402</v>
      </c>
      <c r="AQ16" s="20">
        <v>0.48401207151716102</v>
      </c>
      <c r="AR16" s="20"/>
      <c r="AS16" s="20">
        <v>0.48879859720775898</v>
      </c>
      <c r="AT16" s="20">
        <v>0.44031705049904302</v>
      </c>
      <c r="AU16" s="20">
        <v>0.35449742992995598</v>
      </c>
      <c r="AV16" s="20">
        <v>0.39013623626253802</v>
      </c>
      <c r="AW16" s="20">
        <v>0.405030815287659</v>
      </c>
      <c r="AX16" s="20"/>
      <c r="AY16" s="20">
        <v>0.47110543432845398</v>
      </c>
      <c r="AZ16" s="20">
        <v>0.44834870823023998</v>
      </c>
      <c r="BA16" s="20">
        <v>0.43376947427116302</v>
      </c>
    </row>
    <row r="17" spans="2:53" x14ac:dyDescent="0.35">
      <c r="B17" s="18" t="s">
        <v>95</v>
      </c>
      <c r="C17" s="21">
        <v>-0.158285701430497</v>
      </c>
      <c r="D17" s="21">
        <v>-0.201027155890623</v>
      </c>
      <c r="E17" s="21">
        <v>-0.115586351443091</v>
      </c>
      <c r="F17" s="21"/>
      <c r="G17" s="21">
        <v>-9.5600337622730694E-2</v>
      </c>
      <c r="H17" s="21">
        <v>-0.12799513895119599</v>
      </c>
      <c r="I17" s="21">
        <v>-0.18776409774974201</v>
      </c>
      <c r="J17" s="21">
        <v>-0.26417199009528503</v>
      </c>
      <c r="K17" s="21"/>
      <c r="L17" s="21">
        <v>-0.236673073050886</v>
      </c>
      <c r="M17" s="21">
        <v>-0.26622146661811802</v>
      </c>
      <c r="N17" s="21">
        <v>-9.00861376708912E-2</v>
      </c>
      <c r="O17" s="21">
        <v>-1.8022903199526801E-2</v>
      </c>
      <c r="P17" s="21"/>
      <c r="Q17" s="21">
        <v>-0.167452578668595</v>
      </c>
      <c r="R17" s="21">
        <v>-0.25613475987599499</v>
      </c>
      <c r="S17" s="21">
        <v>-0.109700427986478</v>
      </c>
      <c r="T17" s="21">
        <v>-1.17682240429395E-2</v>
      </c>
      <c r="U17" s="21">
        <v>-0.15462657800878499</v>
      </c>
      <c r="V17" s="21">
        <v>-0.24674095021839201</v>
      </c>
      <c r="W17" s="21">
        <v>-0.22595923806379101</v>
      </c>
      <c r="X17" s="21">
        <v>1.7589965162050799E-2</v>
      </c>
      <c r="Y17" s="21">
        <v>-0.134727031190185</v>
      </c>
      <c r="Z17" s="21"/>
      <c r="AA17" s="21">
        <v>-0.16089720859009499</v>
      </c>
      <c r="AB17" s="21">
        <v>-7.6702325133942803E-2</v>
      </c>
      <c r="AC17" s="21">
        <v>-0.24171339615554899</v>
      </c>
      <c r="AD17" s="21">
        <v>-0.26774023490124299</v>
      </c>
      <c r="AE17" s="21">
        <v>0.31067310357406602</v>
      </c>
      <c r="AF17" s="21"/>
      <c r="AG17" s="21">
        <v>-0.13940905771961901</v>
      </c>
      <c r="AH17" s="21">
        <v>-0.17892023532286799</v>
      </c>
      <c r="AI17" s="21"/>
      <c r="AJ17" s="21">
        <v>-0.13919929529085701</v>
      </c>
      <c r="AK17" s="21">
        <v>-0.13632284759855301</v>
      </c>
      <c r="AL17" s="21">
        <v>-0.27018753243273502</v>
      </c>
      <c r="AM17" s="21">
        <v>-9.7478957410962699E-2</v>
      </c>
      <c r="AN17" s="21"/>
      <c r="AO17" s="21">
        <v>-4.97913227228165E-2</v>
      </c>
      <c r="AP17" s="21">
        <v>-9.4890159747365505E-2</v>
      </c>
      <c r="AQ17" s="21">
        <v>-0.240093508449882</v>
      </c>
      <c r="AR17" s="21"/>
      <c r="AS17" s="21">
        <v>-0.24315788687713499</v>
      </c>
      <c r="AT17" s="21">
        <v>-0.13636302356365601</v>
      </c>
      <c r="AU17" s="21">
        <v>-1.54342929356558E-2</v>
      </c>
      <c r="AV17" s="21">
        <v>-8.2026955453863501E-2</v>
      </c>
      <c r="AW17" s="21">
        <v>-0.18470047034187201</v>
      </c>
      <c r="AX17" s="21"/>
      <c r="AY17" s="21">
        <v>-0.23601991521916199</v>
      </c>
      <c r="AZ17" s="21">
        <v>-0.168525724039915</v>
      </c>
      <c r="BA17" s="21">
        <v>-0.15636843825114699</v>
      </c>
    </row>
    <row r="18" spans="2:53" x14ac:dyDescent="0.35">
      <c r="B18" s="16"/>
    </row>
    <row r="19" spans="2:53" x14ac:dyDescent="0.35">
      <c r="B19" t="s">
        <v>85</v>
      </c>
    </row>
    <row r="20" spans="2:53" x14ac:dyDescent="0.35">
      <c r="B20" t="s">
        <v>86</v>
      </c>
    </row>
    <row r="22" spans="2:53" x14ac:dyDescent="0.35">
      <c r="B22"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A3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342</v>
      </c>
      <c r="C9" s="17">
        <v>0.63210691742527603</v>
      </c>
      <c r="D9" s="17">
        <v>0.60906963268107595</v>
      </c>
      <c r="E9" s="17">
        <v>0.65512150821253601</v>
      </c>
      <c r="F9" s="17"/>
      <c r="G9" s="17">
        <v>0.55069365510284596</v>
      </c>
      <c r="H9" s="17">
        <v>0.63585983322191197</v>
      </c>
      <c r="I9" s="17">
        <v>0.65659542515565505</v>
      </c>
      <c r="J9" s="17">
        <v>0.63227410572713005</v>
      </c>
      <c r="K9" s="17"/>
      <c r="L9" s="17">
        <v>0.64087758964798203</v>
      </c>
      <c r="M9" s="17">
        <v>0.69741928951610699</v>
      </c>
      <c r="N9" s="17">
        <v>0.57180867962051696</v>
      </c>
      <c r="O9" s="17">
        <v>0.61030060138817699</v>
      </c>
      <c r="P9" s="17"/>
      <c r="Q9" s="17">
        <v>0.63548714739594203</v>
      </c>
      <c r="R9" s="17">
        <v>0.64764150265215503</v>
      </c>
      <c r="S9" s="17">
        <v>0.70083547763919796</v>
      </c>
      <c r="T9" s="17">
        <v>0.67677441729238297</v>
      </c>
      <c r="U9" s="17">
        <v>0.64905711621698903</v>
      </c>
      <c r="V9" s="17">
        <v>0.53491409889465202</v>
      </c>
      <c r="W9" s="17">
        <v>0.66974133485795495</v>
      </c>
      <c r="X9" s="17">
        <v>0.60677607521226495</v>
      </c>
      <c r="Y9" s="17">
        <v>0.57453726681008599</v>
      </c>
      <c r="Z9" s="17"/>
      <c r="AA9" s="17">
        <v>0.60295484170980695</v>
      </c>
      <c r="AB9" s="17">
        <v>0.61880536414697596</v>
      </c>
      <c r="AC9" s="17">
        <v>0.70191000296197803</v>
      </c>
      <c r="AD9" s="17">
        <v>0.61418587508062095</v>
      </c>
      <c r="AE9" s="17">
        <v>0.43768591193433898</v>
      </c>
      <c r="AF9" s="17"/>
      <c r="AG9" s="17">
        <v>0.59703284168436299</v>
      </c>
      <c r="AH9" s="17">
        <v>0.67044727155307904</v>
      </c>
      <c r="AI9" s="17"/>
      <c r="AJ9" s="17">
        <v>0.68921762503794404</v>
      </c>
      <c r="AK9" s="17">
        <v>0.61305701680651703</v>
      </c>
      <c r="AL9" s="17">
        <v>0.61096049552403497</v>
      </c>
      <c r="AM9" s="17">
        <v>0.620758488465458</v>
      </c>
      <c r="AN9" s="17"/>
      <c r="AO9" s="17">
        <v>0.64738291790753999</v>
      </c>
      <c r="AP9" s="17">
        <v>0.60010808107312896</v>
      </c>
      <c r="AQ9" s="17">
        <v>0.64142481620145197</v>
      </c>
      <c r="AR9" s="17"/>
      <c r="AS9" s="17">
        <v>0.63436029427294005</v>
      </c>
      <c r="AT9" s="17">
        <v>0.63705308592694099</v>
      </c>
      <c r="AU9" s="17">
        <v>0.65073594033816895</v>
      </c>
      <c r="AV9" s="17">
        <v>0.571583470724362</v>
      </c>
      <c r="AW9" s="17">
        <v>0.623901813064766</v>
      </c>
      <c r="AX9" s="17"/>
      <c r="AY9" s="17">
        <v>0.61774949430216097</v>
      </c>
      <c r="AZ9" s="17">
        <v>0.67836965908349101</v>
      </c>
      <c r="BA9" s="17">
        <v>0.61380172209577299</v>
      </c>
    </row>
    <row r="10" spans="2:53" x14ac:dyDescent="0.35">
      <c r="B10" s="18" t="s">
        <v>343</v>
      </c>
      <c r="C10" s="17">
        <v>0.462422651655096</v>
      </c>
      <c r="D10" s="17">
        <v>0.44810745356776499</v>
      </c>
      <c r="E10" s="17">
        <v>0.47672374788569299</v>
      </c>
      <c r="F10" s="17"/>
      <c r="G10" s="17">
        <v>0.38454637176975098</v>
      </c>
      <c r="H10" s="17">
        <v>0.46491306274928201</v>
      </c>
      <c r="I10" s="17">
        <v>0.47123217509946003</v>
      </c>
      <c r="J10" s="17">
        <v>0.51260669478830401</v>
      </c>
      <c r="K10" s="17"/>
      <c r="L10" s="17">
        <v>0.48890989215080899</v>
      </c>
      <c r="M10" s="17">
        <v>0.50331527405884602</v>
      </c>
      <c r="N10" s="17">
        <v>0.37497485470618203</v>
      </c>
      <c r="O10" s="17">
        <v>0.46609185654148899</v>
      </c>
      <c r="P10" s="17"/>
      <c r="Q10" s="17">
        <v>0.534354318032215</v>
      </c>
      <c r="R10" s="17">
        <v>0.519776803583618</v>
      </c>
      <c r="S10" s="17">
        <v>0.37684189674597302</v>
      </c>
      <c r="T10" s="17">
        <v>0.40899712601649801</v>
      </c>
      <c r="U10" s="17">
        <v>0.37483212865893001</v>
      </c>
      <c r="V10" s="17">
        <v>0.45716242142081398</v>
      </c>
      <c r="W10" s="17">
        <v>0.47845086022622901</v>
      </c>
      <c r="X10" s="17">
        <v>0.35992803993577999</v>
      </c>
      <c r="Y10" s="17">
        <v>0.49650042181119702</v>
      </c>
      <c r="Z10" s="17"/>
      <c r="AA10" s="17">
        <v>0.41925074013879698</v>
      </c>
      <c r="AB10" s="17">
        <v>0.49161692290750197</v>
      </c>
      <c r="AC10" s="17">
        <v>0.48366980509253099</v>
      </c>
      <c r="AD10" s="17">
        <v>0.50835036131454403</v>
      </c>
      <c r="AE10" s="17">
        <v>0.45026771997734699</v>
      </c>
      <c r="AF10" s="17"/>
      <c r="AG10" s="17">
        <v>0.47072034847084798</v>
      </c>
      <c r="AH10" s="17">
        <v>0.45335223062073599</v>
      </c>
      <c r="AI10" s="17"/>
      <c r="AJ10" s="17">
        <v>0.53951514723587501</v>
      </c>
      <c r="AK10" s="17">
        <v>0.45353806122282903</v>
      </c>
      <c r="AL10" s="17">
        <v>0.40060923607683302</v>
      </c>
      <c r="AM10" s="17">
        <v>0.45938321839344498</v>
      </c>
      <c r="AN10" s="17"/>
      <c r="AO10" s="17">
        <v>0.54427569244337703</v>
      </c>
      <c r="AP10" s="17">
        <v>0.455831246639675</v>
      </c>
      <c r="AQ10" s="17">
        <v>0.42795348692350299</v>
      </c>
      <c r="AR10" s="17"/>
      <c r="AS10" s="17">
        <v>0.48510688176729</v>
      </c>
      <c r="AT10" s="17">
        <v>0.46529080437445902</v>
      </c>
      <c r="AU10" s="17">
        <v>0.58899717066597101</v>
      </c>
      <c r="AV10" s="17">
        <v>0.51813412731521602</v>
      </c>
      <c r="AW10" s="17">
        <v>0.36915187872539501</v>
      </c>
      <c r="AX10" s="17"/>
      <c r="AY10" s="17">
        <v>0.48626480699274</v>
      </c>
      <c r="AZ10" s="17">
        <v>0.49618632063859902</v>
      </c>
      <c r="BA10" s="17">
        <v>0.46386140006016602</v>
      </c>
    </row>
    <row r="11" spans="2:53" x14ac:dyDescent="0.35">
      <c r="B11" s="18" t="s">
        <v>344</v>
      </c>
      <c r="C11" s="17">
        <v>0.35990793830170098</v>
      </c>
      <c r="D11" s="17">
        <v>0.341082249201619</v>
      </c>
      <c r="E11" s="17">
        <v>0.37871508227450301</v>
      </c>
      <c r="F11" s="17"/>
      <c r="G11" s="17">
        <v>0.36328214551708599</v>
      </c>
      <c r="H11" s="17">
        <v>0.36475983490907699</v>
      </c>
      <c r="I11" s="17">
        <v>0.35097688857695403</v>
      </c>
      <c r="J11" s="17">
        <v>0.36356181570238</v>
      </c>
      <c r="K11" s="17"/>
      <c r="L11" s="17">
        <v>0.41673617949631597</v>
      </c>
      <c r="M11" s="17">
        <v>0.33269339164984002</v>
      </c>
      <c r="N11" s="17">
        <v>0.37101528925507499</v>
      </c>
      <c r="O11" s="17">
        <v>0.31450172924369202</v>
      </c>
      <c r="P11" s="17"/>
      <c r="Q11" s="17">
        <v>0.42052802367782899</v>
      </c>
      <c r="R11" s="17">
        <v>0.39083979515374101</v>
      </c>
      <c r="S11" s="17">
        <v>0.31038198430580299</v>
      </c>
      <c r="T11" s="17">
        <v>0.38066305492036201</v>
      </c>
      <c r="U11" s="17">
        <v>0.37398508801202401</v>
      </c>
      <c r="V11" s="17">
        <v>0.35564482699227101</v>
      </c>
      <c r="W11" s="17">
        <v>0.26093143690662801</v>
      </c>
      <c r="X11" s="17">
        <v>0.32544482234260502</v>
      </c>
      <c r="Y11" s="17">
        <v>0.34186372901996698</v>
      </c>
      <c r="Z11" s="17"/>
      <c r="AA11" s="17">
        <v>0.27212825456002798</v>
      </c>
      <c r="AB11" s="17">
        <v>0.38376244499281298</v>
      </c>
      <c r="AC11" s="17">
        <v>0.40571802142156699</v>
      </c>
      <c r="AD11" s="17">
        <v>0.38755296644993698</v>
      </c>
      <c r="AE11" s="17">
        <v>0.27985289895466198</v>
      </c>
      <c r="AF11" s="17"/>
      <c r="AG11" s="17">
        <v>0.359668197302563</v>
      </c>
      <c r="AH11" s="17">
        <v>0.36017000521613102</v>
      </c>
      <c r="AI11" s="17"/>
      <c r="AJ11" s="17">
        <v>0.33903300984885398</v>
      </c>
      <c r="AK11" s="17">
        <v>0.36776474196050801</v>
      </c>
      <c r="AL11" s="17">
        <v>0.35901683896110098</v>
      </c>
      <c r="AM11" s="17">
        <v>0.37087328988289903</v>
      </c>
      <c r="AN11" s="17"/>
      <c r="AO11" s="17">
        <v>0.33603589217538499</v>
      </c>
      <c r="AP11" s="17">
        <v>0.37543830474169099</v>
      </c>
      <c r="AQ11" s="17">
        <v>0.36658973622762198</v>
      </c>
      <c r="AR11" s="17"/>
      <c r="AS11" s="17">
        <v>0.40960735916086199</v>
      </c>
      <c r="AT11" s="17">
        <v>0.35493239352968797</v>
      </c>
      <c r="AU11" s="17">
        <v>0.440458224077454</v>
      </c>
      <c r="AV11" s="17">
        <v>0.18366169945896399</v>
      </c>
      <c r="AW11" s="17">
        <v>0.23509089641559899</v>
      </c>
      <c r="AX11" s="17"/>
      <c r="AY11" s="17">
        <v>0.39943737574203197</v>
      </c>
      <c r="AZ11" s="17">
        <v>0.35282352724552501</v>
      </c>
      <c r="BA11" s="17">
        <v>0.32212345275298199</v>
      </c>
    </row>
    <row r="12" spans="2:53" ht="43.5" x14ac:dyDescent="0.35">
      <c r="B12" s="18" t="s">
        <v>345</v>
      </c>
      <c r="C12" s="17">
        <v>0.35020944902118001</v>
      </c>
      <c r="D12" s="17">
        <v>0.37922620100454102</v>
      </c>
      <c r="E12" s="17">
        <v>0.32122128134917899</v>
      </c>
      <c r="F12" s="17"/>
      <c r="G12" s="17">
        <v>0.33539797156803303</v>
      </c>
      <c r="H12" s="17">
        <v>0.376967401179233</v>
      </c>
      <c r="I12" s="17">
        <v>0.32487868097816103</v>
      </c>
      <c r="J12" s="17">
        <v>0.333759519169334</v>
      </c>
      <c r="K12" s="17"/>
      <c r="L12" s="17">
        <v>0.390252615798245</v>
      </c>
      <c r="M12" s="17">
        <v>0.41967983040128298</v>
      </c>
      <c r="N12" s="17">
        <v>0.30783869743084602</v>
      </c>
      <c r="O12" s="17">
        <v>0.26940073146221899</v>
      </c>
      <c r="P12" s="17"/>
      <c r="Q12" s="17">
        <v>0.43169084174565697</v>
      </c>
      <c r="R12" s="17">
        <v>0.44162488169276698</v>
      </c>
      <c r="S12" s="17">
        <v>0.297988471258608</v>
      </c>
      <c r="T12" s="17">
        <v>0.31382591658923698</v>
      </c>
      <c r="U12" s="17">
        <v>0.35055212570921901</v>
      </c>
      <c r="V12" s="17">
        <v>0.290910814581402</v>
      </c>
      <c r="W12" s="17">
        <v>0.30438754256732597</v>
      </c>
      <c r="X12" s="17">
        <v>0.245463786143509</v>
      </c>
      <c r="Y12" s="17">
        <v>0.326617576997284</v>
      </c>
      <c r="Z12" s="17"/>
      <c r="AA12" s="17">
        <v>0.26002560984857398</v>
      </c>
      <c r="AB12" s="17">
        <v>0.33702209608606798</v>
      </c>
      <c r="AC12" s="17">
        <v>0.39240317420353599</v>
      </c>
      <c r="AD12" s="17">
        <v>0.45648132503338401</v>
      </c>
      <c r="AE12" s="17">
        <v>0.35044510700398201</v>
      </c>
      <c r="AF12" s="17"/>
      <c r="AG12" s="17">
        <v>0.34263220801556499</v>
      </c>
      <c r="AH12" s="17">
        <v>0.35849232169366202</v>
      </c>
      <c r="AI12" s="17"/>
      <c r="AJ12" s="17">
        <v>0.37446835190955202</v>
      </c>
      <c r="AK12" s="17">
        <v>0.38040135901655397</v>
      </c>
      <c r="AL12" s="17">
        <v>0.30570097059127899</v>
      </c>
      <c r="AM12" s="17">
        <v>0.337206289763258</v>
      </c>
      <c r="AN12" s="17"/>
      <c r="AO12" s="17">
        <v>0.32935537430145201</v>
      </c>
      <c r="AP12" s="17">
        <v>0.38921109484050298</v>
      </c>
      <c r="AQ12" s="17">
        <v>0.34594301894799001</v>
      </c>
      <c r="AR12" s="17"/>
      <c r="AS12" s="17">
        <v>0.36968987034286999</v>
      </c>
      <c r="AT12" s="17">
        <v>0.37104204419567699</v>
      </c>
      <c r="AU12" s="17">
        <v>0.373656359032847</v>
      </c>
      <c r="AV12" s="17">
        <v>0.196456731026347</v>
      </c>
      <c r="AW12" s="17">
        <v>0.27952752705898098</v>
      </c>
      <c r="AX12" s="17"/>
      <c r="AY12" s="17">
        <v>0.37569531233151698</v>
      </c>
      <c r="AZ12" s="17">
        <v>0.36689710572902401</v>
      </c>
      <c r="BA12" s="17">
        <v>0.33570657428260597</v>
      </c>
    </row>
    <row r="13" spans="2:53" x14ac:dyDescent="0.35">
      <c r="B13" s="18" t="s">
        <v>346</v>
      </c>
      <c r="C13" s="17">
        <v>0.26660641530623203</v>
      </c>
      <c r="D13" s="17">
        <v>0.295781216839545</v>
      </c>
      <c r="E13" s="17">
        <v>0.237460353778396</v>
      </c>
      <c r="F13" s="17"/>
      <c r="G13" s="17">
        <v>0.19737978363492401</v>
      </c>
      <c r="H13" s="17">
        <v>0.23019196873884201</v>
      </c>
      <c r="I13" s="17">
        <v>0.28046793469831</v>
      </c>
      <c r="J13" s="17">
        <v>0.45403514702235098</v>
      </c>
      <c r="K13" s="17"/>
      <c r="L13" s="17">
        <v>0.33355583954593898</v>
      </c>
      <c r="M13" s="17">
        <v>0.26726262213797702</v>
      </c>
      <c r="N13" s="17">
        <v>0.24338473750012901</v>
      </c>
      <c r="O13" s="17">
        <v>0.21512008415292899</v>
      </c>
      <c r="P13" s="17"/>
      <c r="Q13" s="17">
        <v>0.29111457134380497</v>
      </c>
      <c r="R13" s="17">
        <v>0.31539942445529101</v>
      </c>
      <c r="S13" s="17">
        <v>0.29221813950256598</v>
      </c>
      <c r="T13" s="17">
        <v>0.18077556426931099</v>
      </c>
      <c r="U13" s="17">
        <v>0.23070910963208399</v>
      </c>
      <c r="V13" s="17">
        <v>0.24585786880144</v>
      </c>
      <c r="W13" s="17">
        <v>0.28767942707641098</v>
      </c>
      <c r="X13" s="17">
        <v>0.27319049087206199</v>
      </c>
      <c r="Y13" s="17">
        <v>0.25311967321860002</v>
      </c>
      <c r="Z13" s="17"/>
      <c r="AA13" s="17">
        <v>0.22992457446213199</v>
      </c>
      <c r="AB13" s="17">
        <v>0.249024591250359</v>
      </c>
      <c r="AC13" s="17">
        <v>0.28757862724148198</v>
      </c>
      <c r="AD13" s="17">
        <v>0.37845407262852099</v>
      </c>
      <c r="AE13" s="17">
        <v>0.350793113844306</v>
      </c>
      <c r="AF13" s="17"/>
      <c r="AG13" s="17">
        <v>0.25619552474811802</v>
      </c>
      <c r="AH13" s="17">
        <v>0.27798682155648902</v>
      </c>
      <c r="AI13" s="17"/>
      <c r="AJ13" s="17">
        <v>0.19287552369073999</v>
      </c>
      <c r="AK13" s="17">
        <v>0.209185293372074</v>
      </c>
      <c r="AL13" s="17">
        <v>0.325260109742672</v>
      </c>
      <c r="AM13" s="17">
        <v>0.339044650556381</v>
      </c>
      <c r="AN13" s="17"/>
      <c r="AO13" s="17">
        <v>0.248296034625655</v>
      </c>
      <c r="AP13" s="17">
        <v>0.19824464369601799</v>
      </c>
      <c r="AQ13" s="17">
        <v>0.307958087535047</v>
      </c>
      <c r="AR13" s="17"/>
      <c r="AS13" s="17">
        <v>0.32257754163811397</v>
      </c>
      <c r="AT13" s="17">
        <v>0.25288447457851299</v>
      </c>
      <c r="AU13" s="17">
        <v>0.413972950184405</v>
      </c>
      <c r="AV13" s="17">
        <v>8.0739880753695994E-2</v>
      </c>
      <c r="AW13" s="17">
        <v>0.18810026981035199</v>
      </c>
      <c r="AX13" s="17"/>
      <c r="AY13" s="17">
        <v>0.35901707803799798</v>
      </c>
      <c r="AZ13" s="17">
        <v>0.247580021533056</v>
      </c>
      <c r="BA13" s="17">
        <v>0.32971123146484299</v>
      </c>
    </row>
    <row r="14" spans="2:53" ht="43.5" x14ac:dyDescent="0.35">
      <c r="B14" s="18" t="s">
        <v>347</v>
      </c>
      <c r="C14" s="17">
        <v>0.26241732197345402</v>
      </c>
      <c r="D14" s="17">
        <v>0.245493368745446</v>
      </c>
      <c r="E14" s="17">
        <v>0.27932460346822302</v>
      </c>
      <c r="F14" s="17"/>
      <c r="G14" s="17">
        <v>0.226675132802476</v>
      </c>
      <c r="H14" s="17">
        <v>0.25827451186786199</v>
      </c>
      <c r="I14" s="17">
        <v>0.30549877827036398</v>
      </c>
      <c r="J14" s="17">
        <v>0.18622164454384799</v>
      </c>
      <c r="K14" s="17"/>
      <c r="L14" s="17">
        <v>0.24122911980466799</v>
      </c>
      <c r="M14" s="17">
        <v>0.30687298494110699</v>
      </c>
      <c r="N14" s="17">
        <v>0.24639821074778101</v>
      </c>
      <c r="O14" s="17">
        <v>0.25421317799586801</v>
      </c>
      <c r="P14" s="17"/>
      <c r="Q14" s="17">
        <v>0.23770461463769499</v>
      </c>
      <c r="R14" s="17">
        <v>0.31519597659392201</v>
      </c>
      <c r="S14" s="17">
        <v>0.30073804268651499</v>
      </c>
      <c r="T14" s="17">
        <v>0.237556605221309</v>
      </c>
      <c r="U14" s="17">
        <v>0.28954467215872998</v>
      </c>
      <c r="V14" s="17">
        <v>0.214885717232149</v>
      </c>
      <c r="W14" s="17">
        <v>0.22396583656941099</v>
      </c>
      <c r="X14" s="17">
        <v>0.39714239372482402</v>
      </c>
      <c r="Y14" s="17">
        <v>0.223762877161616</v>
      </c>
      <c r="Z14" s="17"/>
      <c r="AA14" s="17">
        <v>0.27567122886561002</v>
      </c>
      <c r="AB14" s="17">
        <v>0.235692808137662</v>
      </c>
      <c r="AC14" s="17">
        <v>0.26158094843120699</v>
      </c>
      <c r="AD14" s="17">
        <v>0.28103222123608301</v>
      </c>
      <c r="AE14" s="17">
        <v>0.27034370252426998</v>
      </c>
      <c r="AF14" s="17"/>
      <c r="AG14" s="17">
        <v>0.27414021480712603</v>
      </c>
      <c r="AH14" s="17">
        <v>0.24960273304556899</v>
      </c>
      <c r="AI14" s="17"/>
      <c r="AJ14" s="17">
        <v>0.223942971960223</v>
      </c>
      <c r="AK14" s="17">
        <v>0.242845416360148</v>
      </c>
      <c r="AL14" s="17">
        <v>0.309053878316985</v>
      </c>
      <c r="AM14" s="17">
        <v>0.274902455322453</v>
      </c>
      <c r="AN14" s="17"/>
      <c r="AO14" s="17">
        <v>0.23107970583090501</v>
      </c>
      <c r="AP14" s="17">
        <v>0.30580446904608899</v>
      </c>
      <c r="AQ14" s="17">
        <v>0.25796345279903499</v>
      </c>
      <c r="AR14" s="17"/>
      <c r="AS14" s="17">
        <v>0.28231237446250901</v>
      </c>
      <c r="AT14" s="17">
        <v>0.26375135477938</v>
      </c>
      <c r="AU14" s="17">
        <v>0.24165998571910699</v>
      </c>
      <c r="AV14" s="17">
        <v>0.15880285669217301</v>
      </c>
      <c r="AW14" s="17">
        <v>0.24851952814193701</v>
      </c>
      <c r="AX14" s="17"/>
      <c r="AY14" s="17">
        <v>0.261369279961985</v>
      </c>
      <c r="AZ14" s="17">
        <v>0.27586885948930001</v>
      </c>
      <c r="BA14" s="17">
        <v>0.25350889802376197</v>
      </c>
    </row>
    <row r="15" spans="2:53" ht="29" x14ac:dyDescent="0.35">
      <c r="B15" s="18" t="s">
        <v>348</v>
      </c>
      <c r="C15" s="17">
        <v>0.25531956423079899</v>
      </c>
      <c r="D15" s="17">
        <v>0.28836118988361298</v>
      </c>
      <c r="E15" s="17">
        <v>0.222310487779773</v>
      </c>
      <c r="F15" s="17"/>
      <c r="G15" s="17">
        <v>0.15661764897014799</v>
      </c>
      <c r="H15" s="17">
        <v>0.223404521543316</v>
      </c>
      <c r="I15" s="17">
        <v>0.29219705860998102</v>
      </c>
      <c r="J15" s="17">
        <v>0.38569280628928398</v>
      </c>
      <c r="K15" s="17"/>
      <c r="L15" s="17">
        <v>0.31383528426801599</v>
      </c>
      <c r="M15" s="17">
        <v>0.30195307017311801</v>
      </c>
      <c r="N15" s="17">
        <v>0.19683429252732601</v>
      </c>
      <c r="O15" s="17">
        <v>0.19611205776657201</v>
      </c>
      <c r="P15" s="17"/>
      <c r="Q15" s="17">
        <v>0.37463784244748899</v>
      </c>
      <c r="R15" s="17">
        <v>0.29423849488636</v>
      </c>
      <c r="S15" s="17">
        <v>0.24466611756105999</v>
      </c>
      <c r="T15" s="17">
        <v>0.20584727920564699</v>
      </c>
      <c r="U15" s="17">
        <v>0.161700133895363</v>
      </c>
      <c r="V15" s="17">
        <v>0.201943558576378</v>
      </c>
      <c r="W15" s="17">
        <v>0.166180222688253</v>
      </c>
      <c r="X15" s="17">
        <v>0.21939488486636</v>
      </c>
      <c r="Y15" s="17">
        <v>0.28680301424077398</v>
      </c>
      <c r="Z15" s="17"/>
      <c r="AA15" s="17">
        <v>0.175195554752788</v>
      </c>
      <c r="AB15" s="17">
        <v>0.253614871208306</v>
      </c>
      <c r="AC15" s="17">
        <v>0.31630397780291702</v>
      </c>
      <c r="AD15" s="17">
        <v>0.34227576541745303</v>
      </c>
      <c r="AE15" s="17">
        <v>0.26345598180590502</v>
      </c>
      <c r="AF15" s="17"/>
      <c r="AG15" s="17">
        <v>0.24038881450844801</v>
      </c>
      <c r="AH15" s="17">
        <v>0.27164074218505702</v>
      </c>
      <c r="AI15" s="17"/>
      <c r="AJ15" s="17">
        <v>0.19408300257361799</v>
      </c>
      <c r="AK15" s="17">
        <v>0.21321533901759501</v>
      </c>
      <c r="AL15" s="17">
        <v>0.31286863254800301</v>
      </c>
      <c r="AM15" s="17">
        <v>0.30167821099215603</v>
      </c>
      <c r="AN15" s="17"/>
      <c r="AO15" s="17">
        <v>0.21912738064283899</v>
      </c>
      <c r="AP15" s="17">
        <v>0.193899314186671</v>
      </c>
      <c r="AQ15" s="17">
        <v>0.29996126669757101</v>
      </c>
      <c r="AR15" s="17"/>
      <c r="AS15" s="17">
        <v>0.28410142068509298</v>
      </c>
      <c r="AT15" s="17">
        <v>0.28149237887722001</v>
      </c>
      <c r="AU15" s="17">
        <v>0.32153494900052498</v>
      </c>
      <c r="AV15" s="17">
        <v>0</v>
      </c>
      <c r="AW15" s="17">
        <v>0.16135843630750499</v>
      </c>
      <c r="AX15" s="17"/>
      <c r="AY15" s="17">
        <v>0.276800334724289</v>
      </c>
      <c r="AZ15" s="17">
        <v>0.26636961512908902</v>
      </c>
      <c r="BA15" s="17">
        <v>0.31701008340425502</v>
      </c>
    </row>
    <row r="16" spans="2:53" ht="29" x14ac:dyDescent="0.35">
      <c r="B16" s="18" t="s">
        <v>349</v>
      </c>
      <c r="C16" s="17">
        <v>0.25158689291765701</v>
      </c>
      <c r="D16" s="17">
        <v>0.22007367377328399</v>
      </c>
      <c r="E16" s="17">
        <v>0.2830690684887</v>
      </c>
      <c r="F16" s="17"/>
      <c r="G16" s="17">
        <v>0.29848605597797101</v>
      </c>
      <c r="H16" s="17">
        <v>0.25658008518542302</v>
      </c>
      <c r="I16" s="17">
        <v>0.230760326858685</v>
      </c>
      <c r="J16" s="17">
        <v>0.24245000568737199</v>
      </c>
      <c r="K16" s="17"/>
      <c r="L16" s="17">
        <v>0.27898168520887701</v>
      </c>
      <c r="M16" s="17">
        <v>0.22267760901516701</v>
      </c>
      <c r="N16" s="17">
        <v>0.27190760067471398</v>
      </c>
      <c r="O16" s="17">
        <v>0.23119029724719001</v>
      </c>
      <c r="P16" s="17"/>
      <c r="Q16" s="17">
        <v>0.26419025823458397</v>
      </c>
      <c r="R16" s="17">
        <v>0.25724926595150099</v>
      </c>
      <c r="S16" s="17">
        <v>0.27744744050904502</v>
      </c>
      <c r="T16" s="17">
        <v>0.215093063298055</v>
      </c>
      <c r="U16" s="17">
        <v>0.20862165806986099</v>
      </c>
      <c r="V16" s="17">
        <v>0.227864409191224</v>
      </c>
      <c r="W16" s="17">
        <v>0.26251608427807399</v>
      </c>
      <c r="X16" s="17">
        <v>0.32646915207682597</v>
      </c>
      <c r="Y16" s="17">
        <v>0.25156159544687301</v>
      </c>
      <c r="Z16" s="17"/>
      <c r="AA16" s="17">
        <v>0.23696060520303999</v>
      </c>
      <c r="AB16" s="17">
        <v>0.238503663146235</v>
      </c>
      <c r="AC16" s="17">
        <v>0.231935951576309</v>
      </c>
      <c r="AD16" s="17">
        <v>0.262323959934193</v>
      </c>
      <c r="AE16" s="17">
        <v>0.496187630769933</v>
      </c>
      <c r="AF16" s="17"/>
      <c r="AG16" s="17">
        <v>0.27033347108991101</v>
      </c>
      <c r="AH16" s="17">
        <v>0.23109453693604701</v>
      </c>
      <c r="AI16" s="17"/>
      <c r="AJ16" s="17">
        <v>0.27603764842707901</v>
      </c>
      <c r="AK16" s="17">
        <v>0.25993568288652302</v>
      </c>
      <c r="AL16" s="17">
        <v>0.23466907791652</v>
      </c>
      <c r="AM16" s="17">
        <v>0.23649792718207299</v>
      </c>
      <c r="AN16" s="17"/>
      <c r="AO16" s="17">
        <v>0.34470485632169601</v>
      </c>
      <c r="AP16" s="17">
        <v>0.243147956593947</v>
      </c>
      <c r="AQ16" s="17">
        <v>0.21048462475038199</v>
      </c>
      <c r="AR16" s="17"/>
      <c r="AS16" s="17">
        <v>0.21893336572598601</v>
      </c>
      <c r="AT16" s="17">
        <v>0.263304993146174</v>
      </c>
      <c r="AU16" s="17">
        <v>0.35596863948137503</v>
      </c>
      <c r="AV16" s="17">
        <v>0.228722785043073</v>
      </c>
      <c r="AW16" s="17">
        <v>0.27032388071177499</v>
      </c>
      <c r="AX16" s="17"/>
      <c r="AY16" s="17">
        <v>0.21676149312201201</v>
      </c>
      <c r="AZ16" s="17">
        <v>0.25596837179185</v>
      </c>
      <c r="BA16" s="17">
        <v>0.376448968789174</v>
      </c>
    </row>
    <row r="17" spans="2:53" ht="29" x14ac:dyDescent="0.35">
      <c r="B17" s="18" t="s">
        <v>350</v>
      </c>
      <c r="C17" s="17">
        <v>0.23320023690102401</v>
      </c>
      <c r="D17" s="17">
        <v>0.260322424915929</v>
      </c>
      <c r="E17" s="17">
        <v>0.20610476686845799</v>
      </c>
      <c r="F17" s="17"/>
      <c r="G17" s="17">
        <v>0.197878161309337</v>
      </c>
      <c r="H17" s="17">
        <v>0.24854559512201699</v>
      </c>
      <c r="I17" s="17">
        <v>0.22785046049052601</v>
      </c>
      <c r="J17" s="17">
        <v>0.225551717899588</v>
      </c>
      <c r="K17" s="17"/>
      <c r="L17" s="17">
        <v>0.25300827346600002</v>
      </c>
      <c r="M17" s="17">
        <v>0.27521720037269398</v>
      </c>
      <c r="N17" s="17">
        <v>0.200165840562119</v>
      </c>
      <c r="O17" s="17">
        <v>0.19411298512615399</v>
      </c>
      <c r="P17" s="17"/>
      <c r="Q17" s="17">
        <v>0.276342246974494</v>
      </c>
      <c r="R17" s="17">
        <v>0.313382955445134</v>
      </c>
      <c r="S17" s="17">
        <v>0.26373979457791602</v>
      </c>
      <c r="T17" s="17">
        <v>0.154143994854888</v>
      </c>
      <c r="U17" s="17">
        <v>0.121157678368695</v>
      </c>
      <c r="V17" s="17">
        <v>0.24514472899320899</v>
      </c>
      <c r="W17" s="17">
        <v>0.14825500289218699</v>
      </c>
      <c r="X17" s="17">
        <v>0.25728516044386501</v>
      </c>
      <c r="Y17" s="17">
        <v>0.24127940141885401</v>
      </c>
      <c r="Z17" s="17"/>
      <c r="AA17" s="17">
        <v>0.14752930271294701</v>
      </c>
      <c r="AB17" s="17">
        <v>0.20499197002353201</v>
      </c>
      <c r="AC17" s="17">
        <v>0.29732330547234598</v>
      </c>
      <c r="AD17" s="17">
        <v>0.35218161223571798</v>
      </c>
      <c r="AE17" s="17">
        <v>0.28205628274171302</v>
      </c>
      <c r="AF17" s="17"/>
      <c r="AG17" s="17">
        <v>0.221888899526686</v>
      </c>
      <c r="AH17" s="17">
        <v>0.245564944207774</v>
      </c>
      <c r="AI17" s="17"/>
      <c r="AJ17" s="17">
        <v>0.2228013644579</v>
      </c>
      <c r="AK17" s="17">
        <v>0.23954433037848499</v>
      </c>
      <c r="AL17" s="17">
        <v>0.25409202224915001</v>
      </c>
      <c r="AM17" s="17">
        <v>0.21692252854413399</v>
      </c>
      <c r="AN17" s="17"/>
      <c r="AO17" s="17">
        <v>0.26714151765744298</v>
      </c>
      <c r="AP17" s="17">
        <v>0.20399513495563901</v>
      </c>
      <c r="AQ17" s="17">
        <v>0.23157073770044501</v>
      </c>
      <c r="AR17" s="17"/>
      <c r="AS17" s="17">
        <v>0.23954209088135101</v>
      </c>
      <c r="AT17" s="17">
        <v>0.26245067849244702</v>
      </c>
      <c r="AU17" s="17">
        <v>0.23694387826430899</v>
      </c>
      <c r="AV17" s="17">
        <v>0.150518786854384</v>
      </c>
      <c r="AW17" s="17">
        <v>0.20358491401268999</v>
      </c>
      <c r="AX17" s="17"/>
      <c r="AY17" s="17">
        <v>0.27452525541586598</v>
      </c>
      <c r="AZ17" s="17">
        <v>0.23543361228983101</v>
      </c>
      <c r="BA17" s="17">
        <v>0.221739637685375</v>
      </c>
    </row>
    <row r="18" spans="2:53" ht="29" x14ac:dyDescent="0.35">
      <c r="B18" s="18" t="s">
        <v>351</v>
      </c>
      <c r="C18" s="17">
        <v>0.160449643226967</v>
      </c>
      <c r="D18" s="17">
        <v>0.19083190468819899</v>
      </c>
      <c r="E18" s="17">
        <v>0.130097311236199</v>
      </c>
      <c r="F18" s="17"/>
      <c r="G18" s="17">
        <v>0.132433660651914</v>
      </c>
      <c r="H18" s="17">
        <v>0.139274047237571</v>
      </c>
      <c r="I18" s="17">
        <v>0.182177269854086</v>
      </c>
      <c r="J18" s="17">
        <v>0.21313515211301801</v>
      </c>
      <c r="K18" s="17"/>
      <c r="L18" s="17">
        <v>0.19691516035037701</v>
      </c>
      <c r="M18" s="17">
        <v>0.17751049140806099</v>
      </c>
      <c r="N18" s="17">
        <v>0.14057725588755601</v>
      </c>
      <c r="O18" s="17">
        <v>0.12145310205693401</v>
      </c>
      <c r="P18" s="17"/>
      <c r="Q18" s="17">
        <v>0.231947400070625</v>
      </c>
      <c r="R18" s="17">
        <v>0.21539530676899199</v>
      </c>
      <c r="S18" s="17">
        <v>0.115897776141815</v>
      </c>
      <c r="T18" s="17">
        <v>8.9106833294294502E-2</v>
      </c>
      <c r="U18" s="17">
        <v>0.15684770457132899</v>
      </c>
      <c r="V18" s="17">
        <v>0.148166164210494</v>
      </c>
      <c r="W18" s="17">
        <v>0.116888373192975</v>
      </c>
      <c r="X18" s="17">
        <v>0.105525515527758</v>
      </c>
      <c r="Y18" s="17">
        <v>0.15942380220411301</v>
      </c>
      <c r="Z18" s="17"/>
      <c r="AA18" s="17">
        <v>0.121306559179681</v>
      </c>
      <c r="AB18" s="17">
        <v>0.13386515182478201</v>
      </c>
      <c r="AC18" s="17">
        <v>0.20778324211093399</v>
      </c>
      <c r="AD18" s="17">
        <v>0.20152140100809501</v>
      </c>
      <c r="AE18" s="17">
        <v>0.135177088949267</v>
      </c>
      <c r="AF18" s="17"/>
      <c r="AG18" s="17">
        <v>0.15285210832000401</v>
      </c>
      <c r="AH18" s="17">
        <v>0.16875469967330001</v>
      </c>
      <c r="AI18" s="17"/>
      <c r="AJ18" s="17">
        <v>0.14355628433968601</v>
      </c>
      <c r="AK18" s="17">
        <v>0.179372262716568</v>
      </c>
      <c r="AL18" s="17">
        <v>0.104810791518685</v>
      </c>
      <c r="AM18" s="17">
        <v>0.20555023541755399</v>
      </c>
      <c r="AN18" s="17"/>
      <c r="AO18" s="17">
        <v>0.15318711911334601</v>
      </c>
      <c r="AP18" s="17">
        <v>0.129775976257196</v>
      </c>
      <c r="AQ18" s="17">
        <v>0.179957650826753</v>
      </c>
      <c r="AR18" s="17"/>
      <c r="AS18" s="17">
        <v>0.23147986589668501</v>
      </c>
      <c r="AT18" s="17">
        <v>0.15337968863485599</v>
      </c>
      <c r="AU18" s="17">
        <v>0.161172097842017</v>
      </c>
      <c r="AV18" s="17">
        <v>0.15880285669217301</v>
      </c>
      <c r="AW18" s="17">
        <v>7.2850504835733895E-2</v>
      </c>
      <c r="AX18" s="17"/>
      <c r="AY18" s="17">
        <v>0.241252396154263</v>
      </c>
      <c r="AZ18" s="17">
        <v>0.155541933795979</v>
      </c>
      <c r="BA18" s="17">
        <v>0.14103613913103</v>
      </c>
    </row>
    <row r="19" spans="2:53" ht="29" x14ac:dyDescent="0.35">
      <c r="B19" s="18" t="s">
        <v>352</v>
      </c>
      <c r="C19" s="17">
        <v>0.15591332437629299</v>
      </c>
      <c r="D19" s="17">
        <v>0.16073202774479101</v>
      </c>
      <c r="E19" s="17">
        <v>0.151099367897368</v>
      </c>
      <c r="F19" s="17"/>
      <c r="G19" s="17">
        <v>0.17021720797197601</v>
      </c>
      <c r="H19" s="17">
        <v>0.15707642490658</v>
      </c>
      <c r="I19" s="17">
        <v>0.13862930728797199</v>
      </c>
      <c r="J19" s="17">
        <v>0.18860978942964701</v>
      </c>
      <c r="K19" s="17"/>
      <c r="L19" s="17">
        <v>0.161287854048974</v>
      </c>
      <c r="M19" s="17">
        <v>0.159008573011272</v>
      </c>
      <c r="N19" s="17">
        <v>0.184015417026379</v>
      </c>
      <c r="O19" s="17">
        <v>0.11878358551484799</v>
      </c>
      <c r="P19" s="17"/>
      <c r="Q19" s="17">
        <v>0.237550300515909</v>
      </c>
      <c r="R19" s="17">
        <v>0.15178352718001401</v>
      </c>
      <c r="S19" s="17">
        <v>8.1568925825547603E-2</v>
      </c>
      <c r="T19" s="17">
        <v>0.140152209568702</v>
      </c>
      <c r="U19" s="17">
        <v>0.123651411251988</v>
      </c>
      <c r="V19" s="17">
        <v>0.18714593702988699</v>
      </c>
      <c r="W19" s="17">
        <v>0.14730626693913501</v>
      </c>
      <c r="X19" s="17">
        <v>0.148987656992743</v>
      </c>
      <c r="Y19" s="17">
        <v>0.12464957901056201</v>
      </c>
      <c r="Z19" s="17"/>
      <c r="AA19" s="17">
        <v>0.15587576743946899</v>
      </c>
      <c r="AB19" s="17">
        <v>0.13460451827733799</v>
      </c>
      <c r="AC19" s="17">
        <v>0.146485828056828</v>
      </c>
      <c r="AD19" s="17">
        <v>0.21810479350429199</v>
      </c>
      <c r="AE19" s="17">
        <v>0.29339486449608698</v>
      </c>
      <c r="AF19" s="17"/>
      <c r="AG19" s="17">
        <v>0.16109752074702499</v>
      </c>
      <c r="AH19" s="17">
        <v>0.150246348967156</v>
      </c>
      <c r="AI19" s="17"/>
      <c r="AJ19" s="17">
        <v>0.15692607782787901</v>
      </c>
      <c r="AK19" s="17">
        <v>0.14694509760872601</v>
      </c>
      <c r="AL19" s="17">
        <v>0.147462596747513</v>
      </c>
      <c r="AM19" s="17">
        <v>0.172025210429296</v>
      </c>
      <c r="AN19" s="17"/>
      <c r="AO19" s="17">
        <v>0.178891715298715</v>
      </c>
      <c r="AP19" s="17">
        <v>0.11972913102820899</v>
      </c>
      <c r="AQ19" s="17">
        <v>0.157513035927902</v>
      </c>
      <c r="AR19" s="17"/>
      <c r="AS19" s="17">
        <v>0.18917672078568401</v>
      </c>
      <c r="AT19" s="17">
        <v>0.15868212098592399</v>
      </c>
      <c r="AU19" s="17">
        <v>0.19741156399923801</v>
      </c>
      <c r="AV19" s="17">
        <v>0.15056006971997801</v>
      </c>
      <c r="AW19" s="17">
        <v>9.3000833360774193E-2</v>
      </c>
      <c r="AX19" s="17"/>
      <c r="AY19" s="17">
        <v>0.192924312782667</v>
      </c>
      <c r="AZ19" s="17">
        <v>0.15725869577587501</v>
      </c>
      <c r="BA19" s="17">
        <v>0.17482509715837999</v>
      </c>
    </row>
    <row r="20" spans="2:53" ht="43.5" x14ac:dyDescent="0.35">
      <c r="B20" s="18" t="s">
        <v>353</v>
      </c>
      <c r="C20" s="17">
        <v>0.13829795624168101</v>
      </c>
      <c r="D20" s="17">
        <v>0.129560976669755</v>
      </c>
      <c r="E20" s="17">
        <v>0.14702632904243601</v>
      </c>
      <c r="F20" s="17"/>
      <c r="G20" s="17">
        <v>0.173365004947686</v>
      </c>
      <c r="H20" s="17">
        <v>0.13178494764555199</v>
      </c>
      <c r="I20" s="17">
        <v>0.138526235585093</v>
      </c>
      <c r="J20" s="17">
        <v>0.12521172425295199</v>
      </c>
      <c r="K20" s="17"/>
      <c r="L20" s="17">
        <v>0.12874761096263901</v>
      </c>
      <c r="M20" s="17">
        <v>0.124234648496199</v>
      </c>
      <c r="N20" s="17">
        <v>0.116322500624603</v>
      </c>
      <c r="O20" s="17">
        <v>0.179129761966344</v>
      </c>
      <c r="P20" s="17"/>
      <c r="Q20" s="17">
        <v>0.150238716471748</v>
      </c>
      <c r="R20" s="17">
        <v>0.155091226001218</v>
      </c>
      <c r="S20" s="17">
        <v>0.13600729159014499</v>
      </c>
      <c r="T20" s="17">
        <v>0.16162253221578499</v>
      </c>
      <c r="U20" s="17">
        <v>0.10751791774646501</v>
      </c>
      <c r="V20" s="17">
        <v>0.14032705298787701</v>
      </c>
      <c r="W20" s="17">
        <v>0.146581202023329</v>
      </c>
      <c r="X20" s="17">
        <v>0.130488082545614</v>
      </c>
      <c r="Y20" s="17">
        <v>9.9857090217249894E-2</v>
      </c>
      <c r="Z20" s="17"/>
      <c r="AA20" s="17">
        <v>0.154782299045331</v>
      </c>
      <c r="AB20" s="17">
        <v>0.139368938797403</v>
      </c>
      <c r="AC20" s="17">
        <v>8.8693032068799096E-2</v>
      </c>
      <c r="AD20" s="17">
        <v>0.17941816927131399</v>
      </c>
      <c r="AE20" s="17">
        <v>0.28174103268332901</v>
      </c>
      <c r="AF20" s="17"/>
      <c r="AG20" s="17">
        <v>0.13988907341883799</v>
      </c>
      <c r="AH20" s="17">
        <v>0.13655866604679001</v>
      </c>
      <c r="AI20" s="17"/>
      <c r="AJ20" s="17">
        <v>0.145059096678159</v>
      </c>
      <c r="AK20" s="17">
        <v>0.16108652066405599</v>
      </c>
      <c r="AL20" s="17">
        <v>0.127831985443492</v>
      </c>
      <c r="AM20" s="17">
        <v>0.117859186821777</v>
      </c>
      <c r="AN20" s="17"/>
      <c r="AO20" s="17">
        <v>0.204803633885113</v>
      </c>
      <c r="AP20" s="17">
        <v>0.152044512983773</v>
      </c>
      <c r="AQ20" s="17">
        <v>0.10061942339381</v>
      </c>
      <c r="AR20" s="17"/>
      <c r="AS20" s="17">
        <v>0.13312091404075099</v>
      </c>
      <c r="AT20" s="17">
        <v>0.15192546856285899</v>
      </c>
      <c r="AU20" s="17">
        <v>0.20148607357482101</v>
      </c>
      <c r="AV20" s="17">
        <v>0</v>
      </c>
      <c r="AW20" s="17">
        <v>0.113196678591514</v>
      </c>
      <c r="AX20" s="17"/>
      <c r="AY20" s="17">
        <v>0.13359544955154901</v>
      </c>
      <c r="AZ20" s="17">
        <v>0.140580167303923</v>
      </c>
      <c r="BA20" s="17">
        <v>0.15392645105723901</v>
      </c>
    </row>
    <row r="21" spans="2:53" ht="43.5" x14ac:dyDescent="0.35">
      <c r="B21" s="18" t="s">
        <v>354</v>
      </c>
      <c r="C21" s="17">
        <v>0.13677371435831001</v>
      </c>
      <c r="D21" s="17">
        <v>0.148969076903056</v>
      </c>
      <c r="E21" s="17">
        <v>0.124590365426953</v>
      </c>
      <c r="F21" s="17"/>
      <c r="G21" s="17">
        <v>0.137752454180471</v>
      </c>
      <c r="H21" s="17">
        <v>0.105858613725788</v>
      </c>
      <c r="I21" s="17">
        <v>0.155593663670303</v>
      </c>
      <c r="J21" s="17">
        <v>0.20647499223139501</v>
      </c>
      <c r="K21" s="17"/>
      <c r="L21" s="17">
        <v>0.14969216417801401</v>
      </c>
      <c r="M21" s="17">
        <v>0.15593428452986</v>
      </c>
      <c r="N21" s="17">
        <v>0.12478992088681</v>
      </c>
      <c r="O21" s="17">
        <v>0.113987628686972</v>
      </c>
      <c r="P21" s="17"/>
      <c r="Q21" s="17">
        <v>0.206253904903762</v>
      </c>
      <c r="R21" s="17">
        <v>0.14612969533582101</v>
      </c>
      <c r="S21" s="17">
        <v>0.125799037442238</v>
      </c>
      <c r="T21" s="17">
        <v>5.2686687300394497E-2</v>
      </c>
      <c r="U21" s="17">
        <v>0.14779808401640801</v>
      </c>
      <c r="V21" s="17">
        <v>0.131894175233262</v>
      </c>
      <c r="W21" s="17">
        <v>0.11882447046537099</v>
      </c>
      <c r="X21" s="17">
        <v>0.15357432908497301</v>
      </c>
      <c r="Y21" s="17">
        <v>0.116865285323537</v>
      </c>
      <c r="Z21" s="17"/>
      <c r="AA21" s="17">
        <v>0.116257303606824</v>
      </c>
      <c r="AB21" s="17">
        <v>7.6620771944722499E-2</v>
      </c>
      <c r="AC21" s="17">
        <v>0.198487293865487</v>
      </c>
      <c r="AD21" s="17">
        <v>0.18352284896750101</v>
      </c>
      <c r="AE21" s="17">
        <v>0.27275369700799601</v>
      </c>
      <c r="AF21" s="17"/>
      <c r="AG21" s="17">
        <v>0.130916405722733</v>
      </c>
      <c r="AH21" s="17">
        <v>0.143176485709514</v>
      </c>
      <c r="AI21" s="17"/>
      <c r="AJ21" s="17">
        <v>0.102617923398723</v>
      </c>
      <c r="AK21" s="17">
        <v>0.113831579775759</v>
      </c>
      <c r="AL21" s="17">
        <v>0.12816259754777101</v>
      </c>
      <c r="AM21" s="17">
        <v>0.198682541849109</v>
      </c>
      <c r="AN21" s="17"/>
      <c r="AO21" s="17">
        <v>0.13511310222537101</v>
      </c>
      <c r="AP21" s="17">
        <v>0.112192928785893</v>
      </c>
      <c r="AQ21" s="17">
        <v>0.14864039732029499</v>
      </c>
      <c r="AR21" s="17"/>
      <c r="AS21" s="17">
        <v>0.16729138458081499</v>
      </c>
      <c r="AT21" s="17">
        <v>0.15485624083604599</v>
      </c>
      <c r="AU21" s="17">
        <v>0.13299516115750501</v>
      </c>
      <c r="AV21" s="17">
        <v>7.3810101927957505E-2</v>
      </c>
      <c r="AW21" s="17">
        <v>7.2895422844614297E-2</v>
      </c>
      <c r="AX21" s="17"/>
      <c r="AY21" s="17">
        <v>0.15379600832242801</v>
      </c>
      <c r="AZ21" s="17">
        <v>0.14336944633923601</v>
      </c>
      <c r="BA21" s="17">
        <v>0.15445060495158999</v>
      </c>
    </row>
    <row r="22" spans="2:53" ht="29" x14ac:dyDescent="0.35">
      <c r="B22" s="18" t="s">
        <v>355</v>
      </c>
      <c r="C22" s="17">
        <v>0.132943478439638</v>
      </c>
      <c r="D22" s="17">
        <v>0.13242873031737501</v>
      </c>
      <c r="E22" s="17">
        <v>0.13345771948514101</v>
      </c>
      <c r="F22" s="17"/>
      <c r="G22" s="17">
        <v>9.9096527805849197E-2</v>
      </c>
      <c r="H22" s="17">
        <v>0.102445267892665</v>
      </c>
      <c r="I22" s="17">
        <v>0.15279858573351099</v>
      </c>
      <c r="J22" s="17">
        <v>0.23702830252526799</v>
      </c>
      <c r="K22" s="17"/>
      <c r="L22" s="17">
        <v>0.146416546963161</v>
      </c>
      <c r="M22" s="17">
        <v>0.16362290120191</v>
      </c>
      <c r="N22" s="17">
        <v>9.2290102875043106E-2</v>
      </c>
      <c r="O22" s="17">
        <v>0.11879270917207201</v>
      </c>
      <c r="P22" s="17"/>
      <c r="Q22" s="17">
        <v>0.16820130449307399</v>
      </c>
      <c r="R22" s="17">
        <v>0.14773076169573901</v>
      </c>
      <c r="S22" s="17">
        <v>8.5957691783109094E-2</v>
      </c>
      <c r="T22" s="17">
        <v>8.7458142102938105E-2</v>
      </c>
      <c r="U22" s="17">
        <v>0.119529760374756</v>
      </c>
      <c r="V22" s="17">
        <v>0.121659433486709</v>
      </c>
      <c r="W22" s="17">
        <v>0.1402514090958</v>
      </c>
      <c r="X22" s="17">
        <v>0.173803596085051</v>
      </c>
      <c r="Y22" s="17">
        <v>0.138948130017754</v>
      </c>
      <c r="Z22" s="17"/>
      <c r="AA22" s="17">
        <v>0.113720278309709</v>
      </c>
      <c r="AB22" s="17">
        <v>0.131740469100046</v>
      </c>
      <c r="AC22" s="17">
        <v>0.11328616469962199</v>
      </c>
      <c r="AD22" s="17">
        <v>0.210737716622306</v>
      </c>
      <c r="AE22" s="17">
        <v>0.15830056984935501</v>
      </c>
      <c r="AF22" s="17"/>
      <c r="AG22" s="17">
        <v>0.118979518355042</v>
      </c>
      <c r="AH22" s="17">
        <v>0.14820783433100099</v>
      </c>
      <c r="AI22" s="17"/>
      <c r="AJ22" s="17">
        <v>9.9583973960670799E-2</v>
      </c>
      <c r="AK22" s="17">
        <v>0.11903060927952699</v>
      </c>
      <c r="AL22" s="17">
        <v>0.11794474661030301</v>
      </c>
      <c r="AM22" s="17">
        <v>0.19042927335909501</v>
      </c>
      <c r="AN22" s="17"/>
      <c r="AO22" s="17">
        <v>0.10360297647303</v>
      </c>
      <c r="AP22" s="17">
        <v>0.14860925985774201</v>
      </c>
      <c r="AQ22" s="17">
        <v>0.142630937309773</v>
      </c>
      <c r="AR22" s="17"/>
      <c r="AS22" s="17">
        <v>0.15743967148152199</v>
      </c>
      <c r="AT22" s="17">
        <v>0.12870616032908599</v>
      </c>
      <c r="AU22" s="17">
        <v>0.149682272578985</v>
      </c>
      <c r="AV22" s="17">
        <v>0.23954273744586899</v>
      </c>
      <c r="AW22" s="17">
        <v>9.0855511587752999E-2</v>
      </c>
      <c r="AX22" s="17"/>
      <c r="AY22" s="17">
        <v>0.145764306589836</v>
      </c>
      <c r="AZ22" s="17">
        <v>0.121286822545561</v>
      </c>
      <c r="BA22" s="17">
        <v>0.13930564547636001</v>
      </c>
    </row>
    <row r="23" spans="2:53" ht="29" x14ac:dyDescent="0.35">
      <c r="B23" s="18" t="s">
        <v>356</v>
      </c>
      <c r="C23" s="17">
        <v>7.1015754011480595E-2</v>
      </c>
      <c r="D23" s="17">
        <v>8.1352152663210303E-2</v>
      </c>
      <c r="E23" s="17">
        <v>6.06895377136401E-2</v>
      </c>
      <c r="F23" s="17"/>
      <c r="G23" s="17">
        <v>4.0574600791144499E-2</v>
      </c>
      <c r="H23" s="17">
        <v>6.9452297500802507E-2</v>
      </c>
      <c r="I23" s="17">
        <v>6.8339356269015994E-2</v>
      </c>
      <c r="J23" s="17">
        <v>0.120264616843757</v>
      </c>
      <c r="K23" s="17"/>
      <c r="L23" s="17">
        <v>8.09166012961368E-2</v>
      </c>
      <c r="M23" s="17">
        <v>8.1823367380718798E-2</v>
      </c>
      <c r="N23" s="17">
        <v>4.7721097842118497E-2</v>
      </c>
      <c r="O23" s="17">
        <v>6.9866281485128606E-2</v>
      </c>
      <c r="P23" s="17"/>
      <c r="Q23" s="17">
        <v>0.131039485411446</v>
      </c>
      <c r="R23" s="17">
        <v>7.9624035497407999E-2</v>
      </c>
      <c r="S23" s="17">
        <v>4.13805796643512E-2</v>
      </c>
      <c r="T23" s="17">
        <v>3.2485709722768298E-2</v>
      </c>
      <c r="U23" s="17">
        <v>6.0380018797403102E-2</v>
      </c>
      <c r="V23" s="17">
        <v>0.114030661811934</v>
      </c>
      <c r="W23" s="17">
        <v>3.8843091170430402E-2</v>
      </c>
      <c r="X23" s="17">
        <v>5.1789491356524102E-2</v>
      </c>
      <c r="Y23" s="17">
        <v>3.7448704813826998E-2</v>
      </c>
      <c r="Z23" s="17"/>
      <c r="AA23" s="17">
        <v>4.2572444629224999E-2</v>
      </c>
      <c r="AB23" s="17">
        <v>5.2187181318871997E-2</v>
      </c>
      <c r="AC23" s="17">
        <v>0.10442209125834399</v>
      </c>
      <c r="AD23" s="17">
        <v>0.115981888120071</v>
      </c>
      <c r="AE23" s="17">
        <v>0.1224071794609</v>
      </c>
      <c r="AF23" s="17"/>
      <c r="AG23" s="17">
        <v>6.3616876338142198E-2</v>
      </c>
      <c r="AH23" s="17">
        <v>7.9103653240516797E-2</v>
      </c>
      <c r="AI23" s="17"/>
      <c r="AJ23" s="17">
        <v>4.6989788097911697E-2</v>
      </c>
      <c r="AK23" s="17">
        <v>9.3777430041362297E-2</v>
      </c>
      <c r="AL23" s="17">
        <v>4.79728882510842E-2</v>
      </c>
      <c r="AM23" s="17">
        <v>8.9057581321457704E-2</v>
      </c>
      <c r="AN23" s="17"/>
      <c r="AO23" s="17">
        <v>6.1761514228539302E-2</v>
      </c>
      <c r="AP23" s="17">
        <v>6.9592808722552593E-2</v>
      </c>
      <c r="AQ23" s="17">
        <v>7.3897401614210406E-2</v>
      </c>
      <c r="AR23" s="17"/>
      <c r="AS23" s="17">
        <v>6.3611272615219705E-2</v>
      </c>
      <c r="AT23" s="17">
        <v>8.12742718788413E-2</v>
      </c>
      <c r="AU23" s="17">
        <v>1.8832020417617099E-2</v>
      </c>
      <c r="AV23" s="17">
        <v>0.122283928664928</v>
      </c>
      <c r="AW23" s="17">
        <v>7.0033713393754901E-2</v>
      </c>
      <c r="AX23" s="17"/>
      <c r="AY23" s="17">
        <v>4.3577675255256902E-2</v>
      </c>
      <c r="AZ23" s="17">
        <v>8.5696915875306798E-2</v>
      </c>
      <c r="BA23" s="17">
        <v>2.3539661252016099E-2</v>
      </c>
    </row>
    <row r="24" spans="2:53" x14ac:dyDescent="0.35">
      <c r="B24" s="18" t="s">
        <v>92</v>
      </c>
      <c r="C24" s="17">
        <v>2.5840178637266301E-2</v>
      </c>
      <c r="D24" s="17">
        <v>3.8111346086131898E-2</v>
      </c>
      <c r="E24" s="17">
        <v>1.35810994769631E-2</v>
      </c>
      <c r="F24" s="17"/>
      <c r="G24" s="17">
        <v>5.2749235758392202E-2</v>
      </c>
      <c r="H24" s="17">
        <v>2.1143589009455701E-2</v>
      </c>
      <c r="I24" s="17">
        <v>2.40387489159582E-2</v>
      </c>
      <c r="J24" s="17">
        <v>2.0681963221353201E-2</v>
      </c>
      <c r="K24" s="17"/>
      <c r="L24" s="17">
        <v>3.4114068837626098E-2</v>
      </c>
      <c r="M24" s="17">
        <v>1.7934115277714598E-2</v>
      </c>
      <c r="N24" s="17">
        <v>2.8979427365575901E-2</v>
      </c>
      <c r="O24" s="17">
        <v>2.2467504948448101E-2</v>
      </c>
      <c r="P24" s="17"/>
      <c r="Q24" s="17">
        <v>3.1599578504026102E-2</v>
      </c>
      <c r="R24" s="17">
        <v>1.69126508881857E-2</v>
      </c>
      <c r="S24" s="17">
        <v>3.0881890983142101E-2</v>
      </c>
      <c r="T24" s="17">
        <v>2.03951071696113E-2</v>
      </c>
      <c r="U24" s="17">
        <v>1.19083319701622E-2</v>
      </c>
      <c r="V24" s="17">
        <v>4.0090199075724399E-2</v>
      </c>
      <c r="W24" s="17">
        <v>1.8529134611240099E-2</v>
      </c>
      <c r="X24" s="17">
        <v>5.42109297870568E-2</v>
      </c>
      <c r="Y24" s="17">
        <v>2.1300000968256499E-2</v>
      </c>
      <c r="Z24" s="17"/>
      <c r="AA24" s="17">
        <v>2.2454882122135301E-2</v>
      </c>
      <c r="AB24" s="17">
        <v>3.6888937832716497E-2</v>
      </c>
      <c r="AC24" s="17">
        <v>3.4727726896761603E-2</v>
      </c>
      <c r="AD24" s="17">
        <v>7.6908504506085704E-3</v>
      </c>
      <c r="AE24" s="17">
        <v>0</v>
      </c>
      <c r="AF24" s="17"/>
      <c r="AG24" s="17">
        <v>2.67710350098215E-2</v>
      </c>
      <c r="AH24" s="17">
        <v>2.4822636130101799E-2</v>
      </c>
      <c r="AI24" s="17"/>
      <c r="AJ24" s="17">
        <v>3.30233642325466E-2</v>
      </c>
      <c r="AK24" s="17">
        <v>3.5115375323992698E-2</v>
      </c>
      <c r="AL24" s="17">
        <v>1.3548692820176201E-2</v>
      </c>
      <c r="AM24" s="17">
        <v>2.0839894325533299E-2</v>
      </c>
      <c r="AN24" s="17"/>
      <c r="AO24" s="17">
        <v>2.9343174117758102E-2</v>
      </c>
      <c r="AP24" s="17">
        <v>3.3158898055769298E-2</v>
      </c>
      <c r="AQ24" s="17">
        <v>1.9691518066146899E-2</v>
      </c>
      <c r="AR24" s="17"/>
      <c r="AS24" s="17">
        <v>1.32332332919891E-2</v>
      </c>
      <c r="AT24" s="17">
        <v>1.6740438641226301E-2</v>
      </c>
      <c r="AU24" s="17">
        <v>1.9162786666663201E-2</v>
      </c>
      <c r="AV24" s="17">
        <v>0</v>
      </c>
      <c r="AW24" s="17">
        <v>5.9088055679236001E-2</v>
      </c>
      <c r="AX24" s="17"/>
      <c r="AY24" s="17">
        <v>4.9148636151784596E-3</v>
      </c>
      <c r="AZ24" s="17">
        <v>1.5806107074456701E-2</v>
      </c>
      <c r="BA24" s="17">
        <v>2.2291617366321102E-2</v>
      </c>
    </row>
    <row r="25" spans="2:53" x14ac:dyDescent="0.35">
      <c r="B25" s="18" t="s">
        <v>196</v>
      </c>
      <c r="C25" s="19">
        <v>2.3624739942491799E-2</v>
      </c>
      <c r="D25" s="19">
        <v>1.6637069902439901E-2</v>
      </c>
      <c r="E25" s="19">
        <v>3.0605526450705699E-2</v>
      </c>
      <c r="F25" s="19"/>
      <c r="G25" s="19">
        <v>1.5109639948417301E-2</v>
      </c>
      <c r="H25" s="19">
        <v>1.9594880324590801E-2</v>
      </c>
      <c r="I25" s="19">
        <v>2.7457880266686201E-2</v>
      </c>
      <c r="J25" s="19">
        <v>3.81856531986869E-2</v>
      </c>
      <c r="K25" s="19"/>
      <c r="L25" s="19">
        <v>1.9614471030810599E-2</v>
      </c>
      <c r="M25" s="19">
        <v>1.8549706684521401E-2</v>
      </c>
      <c r="N25" s="19">
        <v>1.6208217977984302E-2</v>
      </c>
      <c r="O25" s="19">
        <v>3.9854903243933301E-2</v>
      </c>
      <c r="P25" s="19"/>
      <c r="Q25" s="19">
        <v>1.48381405487054E-2</v>
      </c>
      <c r="R25" s="19">
        <v>2.41326749634946E-2</v>
      </c>
      <c r="S25" s="19">
        <v>5.0036399953247802E-2</v>
      </c>
      <c r="T25" s="19">
        <v>3.1589779950946001E-2</v>
      </c>
      <c r="U25" s="19">
        <v>2.3483355464778002E-2</v>
      </c>
      <c r="V25" s="19">
        <v>1.5488888547900301E-2</v>
      </c>
      <c r="W25" s="19">
        <v>1.06507863961231E-2</v>
      </c>
      <c r="X25" s="19">
        <v>3.5181194866915101E-2</v>
      </c>
      <c r="Y25" s="19">
        <v>2.0559767482319701E-2</v>
      </c>
      <c r="Z25" s="19"/>
      <c r="AA25" s="19">
        <v>2.37997475086776E-2</v>
      </c>
      <c r="AB25" s="19">
        <v>2.3122280353146299E-2</v>
      </c>
      <c r="AC25" s="19">
        <v>2.35676444868625E-2</v>
      </c>
      <c r="AD25" s="19">
        <v>1.65213292546975E-2</v>
      </c>
      <c r="AE25" s="19">
        <v>0</v>
      </c>
      <c r="AF25" s="19"/>
      <c r="AG25" s="19">
        <v>2.1801902468767901E-2</v>
      </c>
      <c r="AH25" s="19">
        <v>2.5617329420152098E-2</v>
      </c>
      <c r="AI25" s="19"/>
      <c r="AJ25" s="19">
        <v>1.69489303065096E-2</v>
      </c>
      <c r="AK25" s="19">
        <v>1.9033150111791498E-2</v>
      </c>
      <c r="AL25" s="19">
        <v>2.4009330932755198E-2</v>
      </c>
      <c r="AM25" s="19">
        <v>3.3977737615414401E-2</v>
      </c>
      <c r="AN25" s="19"/>
      <c r="AO25" s="19">
        <v>3.47464812534867E-2</v>
      </c>
      <c r="AP25" s="19">
        <v>3.82194450311074E-3</v>
      </c>
      <c r="AQ25" s="19">
        <v>2.7197740665836499E-2</v>
      </c>
      <c r="AR25" s="19"/>
      <c r="AS25" s="19">
        <v>1.76262115850652E-2</v>
      </c>
      <c r="AT25" s="19">
        <v>1.45801897400018E-2</v>
      </c>
      <c r="AU25" s="19">
        <v>4.5929636198794199E-2</v>
      </c>
      <c r="AV25" s="19">
        <v>7.5973754612739197E-2</v>
      </c>
      <c r="AW25" s="19">
        <v>4.1464423566408601E-2</v>
      </c>
      <c r="AX25" s="19"/>
      <c r="AY25" s="19">
        <v>2.17384811334028E-2</v>
      </c>
      <c r="AZ25" s="19">
        <v>1.37176744161946E-2</v>
      </c>
      <c r="BA25" s="19">
        <v>4.6549963202167199E-2</v>
      </c>
    </row>
    <row r="26" spans="2:53" x14ac:dyDescent="0.35">
      <c r="B26" s="16"/>
    </row>
    <row r="27" spans="2:53" x14ac:dyDescent="0.35">
      <c r="B27" t="s">
        <v>85</v>
      </c>
    </row>
    <row r="28" spans="2:53" x14ac:dyDescent="0.35">
      <c r="B28" t="s">
        <v>86</v>
      </c>
    </row>
    <row r="30" spans="2:53" x14ac:dyDescent="0.35">
      <c r="B30"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58" x14ac:dyDescent="0.35">
      <c r="B9" s="18" t="s">
        <v>358</v>
      </c>
      <c r="C9" s="17">
        <v>0.31489425107076002</v>
      </c>
      <c r="D9" s="17">
        <v>0.33208166971026098</v>
      </c>
      <c r="E9" s="17">
        <v>0.297723763703447</v>
      </c>
      <c r="F9" s="17"/>
      <c r="G9" s="17">
        <v>0.28347510839638801</v>
      </c>
      <c r="H9" s="17">
        <v>0.28810960104015199</v>
      </c>
      <c r="I9" s="17">
        <v>0.36017382750188398</v>
      </c>
      <c r="J9" s="17">
        <v>0.32168167774026901</v>
      </c>
      <c r="K9" s="17"/>
      <c r="L9" s="17">
        <v>0.28513066570930801</v>
      </c>
      <c r="M9" s="17">
        <v>0.28684643921507502</v>
      </c>
      <c r="N9" s="17">
        <v>0.34340741067001301</v>
      </c>
      <c r="O9" s="17">
        <v>0.35237664414798098</v>
      </c>
      <c r="P9" s="17"/>
      <c r="Q9" s="17">
        <v>0.23529688152255199</v>
      </c>
      <c r="R9" s="17">
        <v>0.33780015535452101</v>
      </c>
      <c r="S9" s="17">
        <v>0.36040563303862599</v>
      </c>
      <c r="T9" s="17">
        <v>0.35663354299443001</v>
      </c>
      <c r="U9" s="17">
        <v>0.39349835478478901</v>
      </c>
      <c r="V9" s="17">
        <v>0.25894276400357802</v>
      </c>
      <c r="W9" s="17">
        <v>0.35960812586837598</v>
      </c>
      <c r="X9" s="17">
        <v>0.27082193105476499</v>
      </c>
      <c r="Y9" s="17">
        <v>0.30404205820719699</v>
      </c>
      <c r="Z9" s="17"/>
      <c r="AA9" s="17">
        <v>0.36498610974294299</v>
      </c>
      <c r="AB9" s="17">
        <v>0.30558592728214501</v>
      </c>
      <c r="AC9" s="17">
        <v>0.29676570503613597</v>
      </c>
      <c r="AD9" s="17">
        <v>0.257670422341095</v>
      </c>
      <c r="AE9" s="17">
        <v>0.36098502499959001</v>
      </c>
      <c r="AF9" s="17"/>
      <c r="AG9" s="17">
        <v>0.30310713479725798</v>
      </c>
      <c r="AH9" s="17">
        <v>0.32777904425561599</v>
      </c>
      <c r="AI9" s="17"/>
      <c r="AJ9" s="17">
        <v>0.26015312290466602</v>
      </c>
      <c r="AK9" s="17">
        <v>0.273192506882102</v>
      </c>
      <c r="AL9" s="17">
        <v>0.36910870670074297</v>
      </c>
      <c r="AM9" s="17">
        <v>0.358104708703532</v>
      </c>
      <c r="AN9" s="17"/>
      <c r="AO9" s="17">
        <v>0.30634008173122701</v>
      </c>
      <c r="AP9" s="17">
        <v>0.25377001345090699</v>
      </c>
      <c r="AQ9" s="17">
        <v>0.345524371046117</v>
      </c>
      <c r="AR9" s="17"/>
      <c r="AS9" s="17">
        <v>0.35175515225857201</v>
      </c>
      <c r="AT9" s="17">
        <v>0.29566229975161601</v>
      </c>
      <c r="AU9" s="17">
        <v>0.25426416503917498</v>
      </c>
      <c r="AV9" s="17">
        <v>0.23876433340362699</v>
      </c>
      <c r="AW9" s="17">
        <v>0.33778432892696703</v>
      </c>
      <c r="AX9" s="17"/>
      <c r="AY9" s="17">
        <v>0.36052252133613699</v>
      </c>
      <c r="AZ9" s="17">
        <v>0.30659469360994501</v>
      </c>
      <c r="BA9" s="17">
        <v>0.23400252607681399</v>
      </c>
    </row>
    <row r="10" spans="2:53" ht="29" x14ac:dyDescent="0.35">
      <c r="B10" s="18" t="s">
        <v>359</v>
      </c>
      <c r="C10" s="17">
        <v>0.652885487464412</v>
      </c>
      <c r="D10" s="17">
        <v>0.63310366434967003</v>
      </c>
      <c r="E10" s="17">
        <v>0.67264782356725406</v>
      </c>
      <c r="F10" s="17"/>
      <c r="G10" s="17">
        <v>0.64479659172180503</v>
      </c>
      <c r="H10" s="17">
        <v>0.68712500947638999</v>
      </c>
      <c r="I10" s="17">
        <v>0.61088784318197697</v>
      </c>
      <c r="J10" s="17">
        <v>0.64935199881752603</v>
      </c>
      <c r="K10" s="17"/>
      <c r="L10" s="17">
        <v>0.69701213486659797</v>
      </c>
      <c r="M10" s="17">
        <v>0.68318758269689395</v>
      </c>
      <c r="N10" s="17">
        <v>0.600835917630829</v>
      </c>
      <c r="O10" s="17">
        <v>0.61812969263168105</v>
      </c>
      <c r="P10" s="17"/>
      <c r="Q10" s="17">
        <v>0.71968006833249798</v>
      </c>
      <c r="R10" s="17">
        <v>0.63882374461403502</v>
      </c>
      <c r="S10" s="17">
        <v>0.58675330541003101</v>
      </c>
      <c r="T10" s="17">
        <v>0.62246366245030904</v>
      </c>
      <c r="U10" s="17">
        <v>0.60650164521521099</v>
      </c>
      <c r="V10" s="17">
        <v>0.70964269401667801</v>
      </c>
      <c r="W10" s="17">
        <v>0.59130198778990595</v>
      </c>
      <c r="X10" s="17">
        <v>0.72917806894523496</v>
      </c>
      <c r="Y10" s="17">
        <v>0.65372314970523904</v>
      </c>
      <c r="Z10" s="17"/>
      <c r="AA10" s="17">
        <v>0.59799509024447095</v>
      </c>
      <c r="AB10" s="17">
        <v>0.66959292961722905</v>
      </c>
      <c r="AC10" s="17">
        <v>0.67463408607087405</v>
      </c>
      <c r="AD10" s="17">
        <v>0.70602516815506899</v>
      </c>
      <c r="AE10" s="17">
        <v>0.63901497500040905</v>
      </c>
      <c r="AF10" s="17"/>
      <c r="AG10" s="17">
        <v>0.659373358741</v>
      </c>
      <c r="AH10" s="17">
        <v>0.64579343223486196</v>
      </c>
      <c r="AI10" s="17"/>
      <c r="AJ10" s="17">
        <v>0.69587354326753803</v>
      </c>
      <c r="AK10" s="17">
        <v>0.68033453583011005</v>
      </c>
      <c r="AL10" s="17">
        <v>0.60728450221988395</v>
      </c>
      <c r="AM10" s="17">
        <v>0.62723097464371502</v>
      </c>
      <c r="AN10" s="17"/>
      <c r="AO10" s="17">
        <v>0.66432566341687604</v>
      </c>
      <c r="AP10" s="17">
        <v>0.71903199640861704</v>
      </c>
      <c r="AQ10" s="17">
        <v>0.61813675686852998</v>
      </c>
      <c r="AR10" s="17"/>
      <c r="AS10" s="17">
        <v>0.62482966667345397</v>
      </c>
      <c r="AT10" s="17">
        <v>0.67970482796158105</v>
      </c>
      <c r="AU10" s="17">
        <v>0.73132295168293904</v>
      </c>
      <c r="AV10" s="17">
        <v>0.76123566659637298</v>
      </c>
      <c r="AW10" s="17">
        <v>0.59451579920094899</v>
      </c>
      <c r="AX10" s="17"/>
      <c r="AY10" s="17">
        <v>0.61002057781095098</v>
      </c>
      <c r="AZ10" s="17">
        <v>0.67286250269487202</v>
      </c>
      <c r="BA10" s="17">
        <v>0.73435714408627195</v>
      </c>
    </row>
    <row r="11" spans="2:53" x14ac:dyDescent="0.35">
      <c r="B11" s="18" t="s">
        <v>313</v>
      </c>
      <c r="C11" s="19">
        <v>3.2220261464828003E-2</v>
      </c>
      <c r="D11" s="19">
        <v>3.4814665940068497E-2</v>
      </c>
      <c r="E11" s="19">
        <v>2.9628412729298101E-2</v>
      </c>
      <c r="F11" s="19"/>
      <c r="G11" s="19">
        <v>7.1728299881807095E-2</v>
      </c>
      <c r="H11" s="19">
        <v>2.47653894834583E-2</v>
      </c>
      <c r="I11" s="19">
        <v>2.8938329316138999E-2</v>
      </c>
      <c r="J11" s="19">
        <v>2.8966323442205601E-2</v>
      </c>
      <c r="K11" s="19"/>
      <c r="L11" s="19">
        <v>1.7857199424094399E-2</v>
      </c>
      <c r="M11" s="19">
        <v>2.9965978088030899E-2</v>
      </c>
      <c r="N11" s="19">
        <v>5.57566716991581E-2</v>
      </c>
      <c r="O11" s="19">
        <v>2.9493663220338098E-2</v>
      </c>
      <c r="P11" s="19"/>
      <c r="Q11" s="19">
        <v>4.5023050144950297E-2</v>
      </c>
      <c r="R11" s="19">
        <v>2.3376100031443799E-2</v>
      </c>
      <c r="S11" s="19">
        <v>5.2841061551342702E-2</v>
      </c>
      <c r="T11" s="19">
        <v>2.0902794555260201E-2</v>
      </c>
      <c r="U11" s="19">
        <v>0</v>
      </c>
      <c r="V11" s="19">
        <v>3.1414541979743603E-2</v>
      </c>
      <c r="W11" s="19">
        <v>4.9089886341717202E-2</v>
      </c>
      <c r="X11" s="19">
        <v>0</v>
      </c>
      <c r="Y11" s="19">
        <v>4.22347920875644E-2</v>
      </c>
      <c r="Z11" s="19"/>
      <c r="AA11" s="19">
        <v>3.70188000125855E-2</v>
      </c>
      <c r="AB11" s="19">
        <v>2.4821143100625401E-2</v>
      </c>
      <c r="AC11" s="19">
        <v>2.8600208892990499E-2</v>
      </c>
      <c r="AD11" s="19">
        <v>3.6304409503835802E-2</v>
      </c>
      <c r="AE11" s="19">
        <v>0</v>
      </c>
      <c r="AF11" s="19"/>
      <c r="AG11" s="19">
        <v>3.7519506461741597E-2</v>
      </c>
      <c r="AH11" s="19">
        <v>2.64275235095222E-2</v>
      </c>
      <c r="AI11" s="19"/>
      <c r="AJ11" s="19">
        <v>4.39733338277963E-2</v>
      </c>
      <c r="AK11" s="19">
        <v>4.6472957287788802E-2</v>
      </c>
      <c r="AL11" s="19">
        <v>2.3606791079372798E-2</v>
      </c>
      <c r="AM11" s="19">
        <v>1.46643166527525E-2</v>
      </c>
      <c r="AN11" s="19"/>
      <c r="AO11" s="19">
        <v>2.93342548518973E-2</v>
      </c>
      <c r="AP11" s="19">
        <v>2.71979901404754E-2</v>
      </c>
      <c r="AQ11" s="19">
        <v>3.6338872085352997E-2</v>
      </c>
      <c r="AR11" s="19"/>
      <c r="AS11" s="19">
        <v>2.3415181067975001E-2</v>
      </c>
      <c r="AT11" s="19">
        <v>2.4632872286802401E-2</v>
      </c>
      <c r="AU11" s="19">
        <v>1.4412883277885501E-2</v>
      </c>
      <c r="AV11" s="19">
        <v>0</v>
      </c>
      <c r="AW11" s="19">
        <v>6.7699871872084205E-2</v>
      </c>
      <c r="AX11" s="19"/>
      <c r="AY11" s="19">
        <v>2.94569008529122E-2</v>
      </c>
      <c r="AZ11" s="19">
        <v>2.0542803695183499E-2</v>
      </c>
      <c r="BA11" s="19">
        <v>3.1640329836914401E-2</v>
      </c>
    </row>
    <row r="12" spans="2:53" x14ac:dyDescent="0.35">
      <c r="B12" s="16"/>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A18"/>
  <sheetViews>
    <sheetView showGridLines="0" topLeftCell="A5" workbookViewId="0">
      <pane xSplit="2" topLeftCell="C1" activePane="topRight" state="frozen"/>
      <selection pane="topRight" activeCell="C10" sqref="C10"/>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58" x14ac:dyDescent="0.35">
      <c r="B9" s="18" t="s">
        <v>360</v>
      </c>
      <c r="C9" s="17">
        <v>0.185016730316935</v>
      </c>
      <c r="D9" s="17">
        <v>0.16470973252791599</v>
      </c>
      <c r="E9" s="17">
        <v>0.20530372374613001</v>
      </c>
      <c r="F9" s="17"/>
      <c r="G9" s="17">
        <v>0.151836099711505</v>
      </c>
      <c r="H9" s="17">
        <v>0.19551873116808199</v>
      </c>
      <c r="I9" s="17">
        <v>0.18778245509359001</v>
      </c>
      <c r="J9" s="17">
        <v>0.169982102092955</v>
      </c>
      <c r="K9" s="17"/>
      <c r="L9" s="17">
        <v>0.17453092739959</v>
      </c>
      <c r="M9" s="17">
        <v>0.142342978091164</v>
      </c>
      <c r="N9" s="17">
        <v>0.18035205527675</v>
      </c>
      <c r="O9" s="17">
        <v>0.245567080739101</v>
      </c>
      <c r="P9" s="17"/>
      <c r="Q9" s="17">
        <v>0.157708647634907</v>
      </c>
      <c r="R9" s="17">
        <v>0.190574250202449</v>
      </c>
      <c r="S9" s="17">
        <v>0.14383711105285099</v>
      </c>
      <c r="T9" s="17">
        <v>0.20659118792681899</v>
      </c>
      <c r="U9" s="17">
        <v>0.214630981442469</v>
      </c>
      <c r="V9" s="17">
        <v>0.19582578328952599</v>
      </c>
      <c r="W9" s="17">
        <v>0.24159530574985499</v>
      </c>
      <c r="X9" s="17">
        <v>0.22047802402807801</v>
      </c>
      <c r="Y9" s="17">
        <v>0.14267767130307099</v>
      </c>
      <c r="Z9" s="17"/>
      <c r="AA9" s="17">
        <v>0.265328129347775</v>
      </c>
      <c r="AB9" s="17">
        <v>0.12891551713986499</v>
      </c>
      <c r="AC9" s="17">
        <v>0.17414907142080299</v>
      </c>
      <c r="AD9" s="17">
        <v>0.12782156773973299</v>
      </c>
      <c r="AE9" s="17">
        <v>0.167947190434693</v>
      </c>
      <c r="AF9" s="17"/>
      <c r="AG9" s="17">
        <v>0.18983441058304501</v>
      </c>
      <c r="AH9" s="17">
        <v>0.17975040287778499</v>
      </c>
      <c r="AI9" s="17"/>
      <c r="AJ9" s="17">
        <v>0.19811762160989099</v>
      </c>
      <c r="AK9" s="17">
        <v>0.132724322173427</v>
      </c>
      <c r="AL9" s="17">
        <v>0.19878869516447101</v>
      </c>
      <c r="AM9" s="17">
        <v>0.21590711590383199</v>
      </c>
      <c r="AN9" s="17"/>
      <c r="AO9" s="17">
        <v>0.19930131215357</v>
      </c>
      <c r="AP9" s="17">
        <v>0.172108160688939</v>
      </c>
      <c r="AQ9" s="17">
        <v>0.18309916041157201</v>
      </c>
      <c r="AR9" s="17"/>
      <c r="AS9" s="17">
        <v>0.17817453787666401</v>
      </c>
      <c r="AT9" s="17">
        <v>0.198804075951138</v>
      </c>
      <c r="AU9" s="17">
        <v>0.17878036603380901</v>
      </c>
      <c r="AV9" s="17">
        <v>0.33171931571062602</v>
      </c>
      <c r="AW9" s="17">
        <v>0.19291617816349399</v>
      </c>
      <c r="AX9" s="17"/>
      <c r="AY9" s="17">
        <v>0.190788790668144</v>
      </c>
      <c r="AZ9" s="17">
        <v>0.19464055938668201</v>
      </c>
      <c r="BA9" s="17">
        <v>0.13863404315419001</v>
      </c>
    </row>
    <row r="10" spans="2:53" ht="72.5" x14ac:dyDescent="0.35">
      <c r="B10" s="18" t="s">
        <v>361</v>
      </c>
      <c r="C10" s="17">
        <v>0.39057047941817002</v>
      </c>
      <c r="D10" s="17">
        <v>0.404847986340796</v>
      </c>
      <c r="E10" s="17">
        <v>0.37630703722282799</v>
      </c>
      <c r="F10" s="17"/>
      <c r="G10" s="17">
        <v>0.40639559248870899</v>
      </c>
      <c r="H10" s="17">
        <v>0.39523619073146199</v>
      </c>
      <c r="I10" s="17">
        <v>0.39350746819650201</v>
      </c>
      <c r="J10" s="17">
        <v>0.34404911529876497</v>
      </c>
      <c r="K10" s="17"/>
      <c r="L10" s="17">
        <v>0.34502231946484602</v>
      </c>
      <c r="M10" s="17">
        <v>0.441223790325871</v>
      </c>
      <c r="N10" s="17">
        <v>0.42282103439702201</v>
      </c>
      <c r="O10" s="17">
        <v>0.35626484236003297</v>
      </c>
      <c r="P10" s="17"/>
      <c r="Q10" s="17">
        <v>0.39914054972061502</v>
      </c>
      <c r="R10" s="17">
        <v>0.36127414989679402</v>
      </c>
      <c r="S10" s="17">
        <v>0.43066379617148998</v>
      </c>
      <c r="T10" s="17">
        <v>0.38602018309861102</v>
      </c>
      <c r="U10" s="17">
        <v>0.37465766643440901</v>
      </c>
      <c r="V10" s="17">
        <v>0.36682795471082602</v>
      </c>
      <c r="W10" s="17">
        <v>0.392435062303716</v>
      </c>
      <c r="X10" s="17">
        <v>0.39543507385198301</v>
      </c>
      <c r="Y10" s="17">
        <v>0.41603490356471101</v>
      </c>
      <c r="Z10" s="17"/>
      <c r="AA10" s="17">
        <v>0.34428193203021601</v>
      </c>
      <c r="AB10" s="17">
        <v>0.461703536029891</v>
      </c>
      <c r="AC10" s="17">
        <v>0.38189250691916998</v>
      </c>
      <c r="AD10" s="17">
        <v>0.408531665651584</v>
      </c>
      <c r="AE10" s="17">
        <v>0.25247291335824801</v>
      </c>
      <c r="AF10" s="17"/>
      <c r="AG10" s="17">
        <v>0.36767000001220901</v>
      </c>
      <c r="AH10" s="17">
        <v>0.41560356928792802</v>
      </c>
      <c r="AI10" s="17"/>
      <c r="AJ10" s="17">
        <v>0.36314944573095498</v>
      </c>
      <c r="AK10" s="17">
        <v>0.44079817243879899</v>
      </c>
      <c r="AL10" s="17">
        <v>0.367541173996904</v>
      </c>
      <c r="AM10" s="17">
        <v>0.38279548411571801</v>
      </c>
      <c r="AN10" s="17"/>
      <c r="AO10" s="17">
        <v>0.40293633923498601</v>
      </c>
      <c r="AP10" s="17">
        <v>0.37220479525329597</v>
      </c>
      <c r="AQ10" s="17">
        <v>0.39542174496425497</v>
      </c>
      <c r="AR10" s="17"/>
      <c r="AS10" s="17">
        <v>0.40532116987890299</v>
      </c>
      <c r="AT10" s="17">
        <v>0.38194437591052</v>
      </c>
      <c r="AU10" s="17">
        <v>0.25840274561492999</v>
      </c>
      <c r="AV10" s="17">
        <v>0.43853535103722402</v>
      </c>
      <c r="AW10" s="17">
        <v>0.35221039414675198</v>
      </c>
      <c r="AX10" s="17"/>
      <c r="AY10" s="17">
        <v>0.45370716919292903</v>
      </c>
      <c r="AZ10" s="17">
        <v>0.38435166789345698</v>
      </c>
      <c r="BA10" s="17">
        <v>0.33950839292593998</v>
      </c>
    </row>
    <row r="11" spans="2:53" ht="72.5" x14ac:dyDescent="0.35">
      <c r="B11" s="18" t="s">
        <v>362</v>
      </c>
      <c r="C11" s="17">
        <v>0.310053677958817</v>
      </c>
      <c r="D11" s="17">
        <v>0.33667855000347202</v>
      </c>
      <c r="E11" s="17">
        <v>0.28345503399209798</v>
      </c>
      <c r="F11" s="17"/>
      <c r="G11" s="17">
        <v>0.28255759456415902</v>
      </c>
      <c r="H11" s="17">
        <v>0.31803513224521901</v>
      </c>
      <c r="I11" s="17">
        <v>0.30963515583019402</v>
      </c>
      <c r="J11" s="17">
        <v>0.30903610183580499</v>
      </c>
      <c r="K11" s="17"/>
      <c r="L11" s="17">
        <v>0.368972170147435</v>
      </c>
      <c r="M11" s="17">
        <v>0.32281040702760799</v>
      </c>
      <c r="N11" s="17">
        <v>0.27820606836119099</v>
      </c>
      <c r="O11" s="17">
        <v>0.262420819321313</v>
      </c>
      <c r="P11" s="17"/>
      <c r="Q11" s="17">
        <v>0.35232640744381499</v>
      </c>
      <c r="R11" s="17">
        <v>0.36291549157974301</v>
      </c>
      <c r="S11" s="17">
        <v>0.27247244517367902</v>
      </c>
      <c r="T11" s="17">
        <v>0.30166863079360201</v>
      </c>
      <c r="U11" s="17">
        <v>0.27568141417673198</v>
      </c>
      <c r="V11" s="17">
        <v>0.29354621174422602</v>
      </c>
      <c r="W11" s="17">
        <v>0.25025088202059897</v>
      </c>
      <c r="X11" s="17">
        <v>0.330483369360554</v>
      </c>
      <c r="Y11" s="17">
        <v>0.29819962540254003</v>
      </c>
      <c r="Z11" s="17"/>
      <c r="AA11" s="17">
        <v>0.27810306404885998</v>
      </c>
      <c r="AB11" s="17">
        <v>0.28557366618464303</v>
      </c>
      <c r="AC11" s="17">
        <v>0.332203367946801</v>
      </c>
      <c r="AD11" s="17">
        <v>0.37451050894419702</v>
      </c>
      <c r="AE11" s="17">
        <v>0.45338930950864897</v>
      </c>
      <c r="AF11" s="17"/>
      <c r="AG11" s="17">
        <v>0.31703330837758498</v>
      </c>
      <c r="AH11" s="17">
        <v>0.30242406844569703</v>
      </c>
      <c r="AI11" s="17"/>
      <c r="AJ11" s="17">
        <v>0.33587473590863698</v>
      </c>
      <c r="AK11" s="17">
        <v>0.30524655740805701</v>
      </c>
      <c r="AL11" s="17">
        <v>0.30248987501841301</v>
      </c>
      <c r="AM11" s="17">
        <v>0.29913619435594302</v>
      </c>
      <c r="AN11" s="17"/>
      <c r="AO11" s="17">
        <v>0.26424378798668802</v>
      </c>
      <c r="AP11" s="17">
        <v>0.34324122251404199</v>
      </c>
      <c r="AQ11" s="17">
        <v>0.31798779840994601</v>
      </c>
      <c r="AR11" s="17"/>
      <c r="AS11" s="17">
        <v>0.30990253736625101</v>
      </c>
      <c r="AT11" s="17">
        <v>0.31403766018026702</v>
      </c>
      <c r="AU11" s="17">
        <v>0.42819166652114499</v>
      </c>
      <c r="AV11" s="17">
        <v>0.15377157863941099</v>
      </c>
      <c r="AW11" s="17">
        <v>0.29965991068640102</v>
      </c>
      <c r="AX11" s="17"/>
      <c r="AY11" s="17">
        <v>0.276436905705925</v>
      </c>
      <c r="AZ11" s="17">
        <v>0.31707485847869199</v>
      </c>
      <c r="BA11" s="17">
        <v>0.38498038358831199</v>
      </c>
    </row>
    <row r="12" spans="2:53" ht="72.5" x14ac:dyDescent="0.35">
      <c r="B12" s="18" t="s">
        <v>363</v>
      </c>
      <c r="C12" s="17">
        <v>8.6930091923718797E-2</v>
      </c>
      <c r="D12" s="17">
        <v>7.3576363021885097E-2</v>
      </c>
      <c r="E12" s="17">
        <v>0.100270666109099</v>
      </c>
      <c r="F12" s="17"/>
      <c r="G12" s="17">
        <v>8.9128841038079498E-2</v>
      </c>
      <c r="H12" s="17">
        <v>7.0749700005355506E-2</v>
      </c>
      <c r="I12" s="17">
        <v>8.4761810589939299E-2</v>
      </c>
      <c r="J12" s="17">
        <v>0.15885958953051099</v>
      </c>
      <c r="K12" s="17"/>
      <c r="L12" s="17">
        <v>0.10063351664207799</v>
      </c>
      <c r="M12" s="17">
        <v>7.7405323609379101E-2</v>
      </c>
      <c r="N12" s="17">
        <v>8.2781748962783702E-2</v>
      </c>
      <c r="O12" s="17">
        <v>8.6034414448122501E-2</v>
      </c>
      <c r="P12" s="17"/>
      <c r="Q12" s="17">
        <v>6.8205692199077295E-2</v>
      </c>
      <c r="R12" s="17">
        <v>5.1487634994932002E-2</v>
      </c>
      <c r="S12" s="17">
        <v>0.112503211297261</v>
      </c>
      <c r="T12" s="17">
        <v>9.5633280216622499E-2</v>
      </c>
      <c r="U12" s="17">
        <v>0.123121605976229</v>
      </c>
      <c r="V12" s="17">
        <v>0.104867306121709</v>
      </c>
      <c r="W12" s="17">
        <v>8.7447868171248194E-2</v>
      </c>
      <c r="X12" s="17">
        <v>3.5070847159933097E-2</v>
      </c>
      <c r="Y12" s="17">
        <v>0.108543370405514</v>
      </c>
      <c r="Z12" s="17"/>
      <c r="AA12" s="17">
        <v>7.3797290600820395E-2</v>
      </c>
      <c r="AB12" s="17">
        <v>9.25637506780181E-2</v>
      </c>
      <c r="AC12" s="17">
        <v>8.4593287088245206E-2</v>
      </c>
      <c r="AD12" s="17">
        <v>8.1445407213877705E-2</v>
      </c>
      <c r="AE12" s="17">
        <v>0.12619058669840999</v>
      </c>
      <c r="AF12" s="17"/>
      <c r="AG12" s="17">
        <v>9.9885924416286506E-2</v>
      </c>
      <c r="AH12" s="17">
        <v>7.2767745652506405E-2</v>
      </c>
      <c r="AI12" s="17"/>
      <c r="AJ12" s="17">
        <v>7.3571662737257404E-2</v>
      </c>
      <c r="AK12" s="17">
        <v>8.1650002549417205E-2</v>
      </c>
      <c r="AL12" s="17">
        <v>0.100636420177225</v>
      </c>
      <c r="AM12" s="17">
        <v>9.1912448780248998E-2</v>
      </c>
      <c r="AN12" s="17"/>
      <c r="AO12" s="17">
        <v>9.51440245679257E-2</v>
      </c>
      <c r="AP12" s="17">
        <v>8.3263389856942704E-2</v>
      </c>
      <c r="AQ12" s="17">
        <v>8.1693757496322003E-2</v>
      </c>
      <c r="AR12" s="17"/>
      <c r="AS12" s="17">
        <v>9.9035673540200903E-2</v>
      </c>
      <c r="AT12" s="17">
        <v>8.0718161883657102E-2</v>
      </c>
      <c r="AU12" s="17">
        <v>0.120615748212427</v>
      </c>
      <c r="AV12" s="17">
        <v>0</v>
      </c>
      <c r="AW12" s="17">
        <v>8.3416461972471004E-2</v>
      </c>
      <c r="AX12" s="17"/>
      <c r="AY12" s="17">
        <v>6.9734256438519507E-2</v>
      </c>
      <c r="AZ12" s="17">
        <v>8.1586990987616403E-2</v>
      </c>
      <c r="BA12" s="17">
        <v>0.11461040078412001</v>
      </c>
    </row>
    <row r="13" spans="2:53" x14ac:dyDescent="0.35">
      <c r="B13" s="18" t="s">
        <v>92</v>
      </c>
      <c r="C13" s="19">
        <v>2.7429020382359299E-2</v>
      </c>
      <c r="D13" s="19">
        <v>2.01873681059309E-2</v>
      </c>
      <c r="E13" s="19">
        <v>3.4663538929845299E-2</v>
      </c>
      <c r="F13" s="19"/>
      <c r="G13" s="19">
        <v>7.0081872197547093E-2</v>
      </c>
      <c r="H13" s="19">
        <v>2.0460245849880699E-2</v>
      </c>
      <c r="I13" s="19">
        <v>2.43131102897742E-2</v>
      </c>
      <c r="J13" s="19">
        <v>1.8073091241963799E-2</v>
      </c>
      <c r="K13" s="19"/>
      <c r="L13" s="19">
        <v>1.08410663460512E-2</v>
      </c>
      <c r="M13" s="19">
        <v>1.6217500945978201E-2</v>
      </c>
      <c r="N13" s="19">
        <v>3.5839093002253998E-2</v>
      </c>
      <c r="O13" s="19">
        <v>4.9712843131430401E-2</v>
      </c>
      <c r="P13" s="19"/>
      <c r="Q13" s="19">
        <v>2.2618703001586301E-2</v>
      </c>
      <c r="R13" s="19">
        <v>3.37484733260821E-2</v>
      </c>
      <c r="S13" s="19">
        <v>4.0523436304717698E-2</v>
      </c>
      <c r="T13" s="19">
        <v>1.0086717964345999E-2</v>
      </c>
      <c r="U13" s="19">
        <v>1.19083319701622E-2</v>
      </c>
      <c r="V13" s="19">
        <v>3.8932744133713802E-2</v>
      </c>
      <c r="W13" s="19">
        <v>2.8270881754581499E-2</v>
      </c>
      <c r="X13" s="19">
        <v>1.8532685599452699E-2</v>
      </c>
      <c r="Y13" s="19">
        <v>3.4544429324164801E-2</v>
      </c>
      <c r="Z13" s="19"/>
      <c r="AA13" s="19">
        <v>3.8489583972328302E-2</v>
      </c>
      <c r="AB13" s="19">
        <v>3.1243529967582399E-2</v>
      </c>
      <c r="AC13" s="19">
        <v>2.7161766624980599E-2</v>
      </c>
      <c r="AD13" s="19">
        <v>7.6908504506085704E-3</v>
      </c>
      <c r="AE13" s="19">
        <v>0</v>
      </c>
      <c r="AF13" s="19"/>
      <c r="AG13" s="19">
        <v>2.5576356610874099E-2</v>
      </c>
      <c r="AH13" s="19">
        <v>2.9454213736082799E-2</v>
      </c>
      <c r="AI13" s="19"/>
      <c r="AJ13" s="19">
        <v>2.92865340132594E-2</v>
      </c>
      <c r="AK13" s="19">
        <v>3.9580945430300003E-2</v>
      </c>
      <c r="AL13" s="19">
        <v>3.0543835642988001E-2</v>
      </c>
      <c r="AM13" s="19">
        <v>1.0248756844258401E-2</v>
      </c>
      <c r="AN13" s="19"/>
      <c r="AO13" s="19">
        <v>3.8374536056829098E-2</v>
      </c>
      <c r="AP13" s="19">
        <v>2.9182431686780301E-2</v>
      </c>
      <c r="AQ13" s="19">
        <v>2.17975387179049E-2</v>
      </c>
      <c r="AR13" s="19"/>
      <c r="AS13" s="19">
        <v>7.5660813379814203E-3</v>
      </c>
      <c r="AT13" s="19">
        <v>2.4495726074417499E-2</v>
      </c>
      <c r="AU13" s="19">
        <v>1.40094736176898E-2</v>
      </c>
      <c r="AV13" s="19">
        <v>7.5973754612739197E-2</v>
      </c>
      <c r="AW13" s="19">
        <v>7.1797055030882503E-2</v>
      </c>
      <c r="AX13" s="19"/>
      <c r="AY13" s="19">
        <v>9.3328779944832404E-3</v>
      </c>
      <c r="AZ13" s="19">
        <v>2.2345923253552901E-2</v>
      </c>
      <c r="BA13" s="19">
        <v>2.2266779547437401E-2</v>
      </c>
    </row>
    <row r="14" spans="2:53" x14ac:dyDescent="0.35">
      <c r="B14" s="16"/>
    </row>
    <row r="15" spans="2:53" x14ac:dyDescent="0.35">
      <c r="B15" t="s">
        <v>85</v>
      </c>
    </row>
    <row r="16" spans="2:53" x14ac:dyDescent="0.35">
      <c r="B16" t="s">
        <v>86</v>
      </c>
    </row>
    <row r="18" spans="2:2" x14ac:dyDescent="0.35">
      <c r="B1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A26"/>
  <sheetViews>
    <sheetView showGridLines="0" topLeftCell="A2" workbookViewId="0">
      <pane xSplit="2" topLeftCell="C1" activePane="topRight" state="frozen"/>
      <selection pane="topRight" activeCell="C9" sqref="C9:D11"/>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365</v>
      </c>
      <c r="C9" s="17">
        <v>0.45654990846800098</v>
      </c>
      <c r="D9" s="17">
        <v>0.45236782659674102</v>
      </c>
      <c r="E9" s="17">
        <v>0.46072787058352799</v>
      </c>
      <c r="F9" s="17"/>
      <c r="G9" s="17">
        <v>0.52548314129158702</v>
      </c>
      <c r="H9" s="17">
        <v>0.42926790914177998</v>
      </c>
      <c r="I9" s="17">
        <v>0.48336255940234502</v>
      </c>
      <c r="J9" s="17">
        <v>0.409441297069078</v>
      </c>
      <c r="K9" s="17"/>
      <c r="L9" s="17">
        <v>0.55287150892658998</v>
      </c>
      <c r="M9" s="17">
        <v>0.48977778853126103</v>
      </c>
      <c r="N9" s="17">
        <v>0.40442749877825301</v>
      </c>
      <c r="O9" s="17">
        <v>0.36565950486778498</v>
      </c>
      <c r="P9" s="17"/>
      <c r="Q9" s="17">
        <v>0.42154975866158201</v>
      </c>
      <c r="R9" s="17">
        <v>0.50703129919234502</v>
      </c>
      <c r="S9" s="17">
        <v>0.53740050195760902</v>
      </c>
      <c r="T9" s="17">
        <v>0.37091047456374399</v>
      </c>
      <c r="U9" s="17">
        <v>0.44401785592201198</v>
      </c>
      <c r="V9" s="17">
        <v>0.50647233290597204</v>
      </c>
      <c r="W9" s="17">
        <v>0.43811092938642399</v>
      </c>
      <c r="X9" s="17">
        <v>0.46739033029209198</v>
      </c>
      <c r="Y9" s="17">
        <v>0.43102460558558298</v>
      </c>
      <c r="Z9" s="17"/>
      <c r="AA9" s="17">
        <v>0.311276382074478</v>
      </c>
      <c r="AB9" s="17">
        <v>0.52604677395815203</v>
      </c>
      <c r="AC9" s="17">
        <v>0.51655787830136102</v>
      </c>
      <c r="AD9" s="17">
        <v>0.56955501091743999</v>
      </c>
      <c r="AE9" s="17">
        <v>0.54161691959153102</v>
      </c>
      <c r="AF9" s="17"/>
      <c r="AG9" s="17">
        <v>0.45892379979905401</v>
      </c>
      <c r="AH9" s="17">
        <v>0.453954948162681</v>
      </c>
      <c r="AI9" s="17"/>
      <c r="AJ9" s="17">
        <v>0.46991987965006099</v>
      </c>
      <c r="AK9" s="17">
        <v>0.42879404410670202</v>
      </c>
      <c r="AL9" s="17">
        <v>0.45657332267306899</v>
      </c>
      <c r="AM9" s="17">
        <v>0.47384440232005598</v>
      </c>
      <c r="AN9" s="17"/>
      <c r="AO9" s="17">
        <v>0.488446886781844</v>
      </c>
      <c r="AP9" s="17">
        <v>0.40335676594950198</v>
      </c>
      <c r="AQ9" s="17">
        <v>0.46981267721171199</v>
      </c>
      <c r="AR9" s="17"/>
      <c r="AS9" s="17">
        <v>0.47057642403675798</v>
      </c>
      <c r="AT9" s="17">
        <v>0.47778936294396801</v>
      </c>
      <c r="AU9" s="17">
        <v>0.51696732935400203</v>
      </c>
      <c r="AV9" s="17">
        <v>0.42485024473264799</v>
      </c>
      <c r="AW9" s="17">
        <v>0.39704234838462998</v>
      </c>
      <c r="AX9" s="17"/>
      <c r="AY9" s="17">
        <v>0.51757059331715705</v>
      </c>
      <c r="AZ9" s="17">
        <v>0.46388321417699102</v>
      </c>
      <c r="BA9" s="17">
        <v>0.47666262343681898</v>
      </c>
    </row>
    <row r="10" spans="2:53" x14ac:dyDescent="0.35">
      <c r="B10" s="18" t="s">
        <v>366</v>
      </c>
      <c r="C10" s="17">
        <v>0.45587148009580197</v>
      </c>
      <c r="D10" s="17">
        <v>0.44374808129992699</v>
      </c>
      <c r="E10" s="17">
        <v>0.467982936169551</v>
      </c>
      <c r="F10" s="17"/>
      <c r="G10" s="17">
        <v>0.36089253507769797</v>
      </c>
      <c r="H10" s="17">
        <v>0.42157123621439802</v>
      </c>
      <c r="I10" s="17">
        <v>0.49163024631146202</v>
      </c>
      <c r="J10" s="17">
        <v>0.59549189234493005</v>
      </c>
      <c r="K10" s="17"/>
      <c r="L10" s="17">
        <v>0.457172756175517</v>
      </c>
      <c r="M10" s="17">
        <v>0.50732202649427705</v>
      </c>
      <c r="N10" s="17">
        <v>0.44863962298922999</v>
      </c>
      <c r="O10" s="17">
        <v>0.40914505384946198</v>
      </c>
      <c r="P10" s="17"/>
      <c r="Q10" s="17">
        <v>0.49473357894415598</v>
      </c>
      <c r="R10" s="17">
        <v>0.47460281745632898</v>
      </c>
      <c r="S10" s="17">
        <v>0.54185872644349498</v>
      </c>
      <c r="T10" s="17">
        <v>0.441004924881085</v>
      </c>
      <c r="U10" s="17">
        <v>0.31572048915844603</v>
      </c>
      <c r="V10" s="17">
        <v>0.48801350122263798</v>
      </c>
      <c r="W10" s="17">
        <v>0.44797103890273798</v>
      </c>
      <c r="X10" s="17">
        <v>0.32583194852872599</v>
      </c>
      <c r="Y10" s="17">
        <v>0.45236386131438799</v>
      </c>
      <c r="Z10" s="17"/>
      <c r="AA10" s="17">
        <v>0.41825480154010403</v>
      </c>
      <c r="AB10" s="17">
        <v>0.48043173108473403</v>
      </c>
      <c r="AC10" s="17">
        <v>0.42734266396588</v>
      </c>
      <c r="AD10" s="17">
        <v>0.468296222163887</v>
      </c>
      <c r="AE10" s="17">
        <v>0.87182580717214297</v>
      </c>
      <c r="AF10" s="17"/>
      <c r="AG10" s="17">
        <v>0.46817333138894801</v>
      </c>
      <c r="AH10" s="17">
        <v>0.44242401711799401</v>
      </c>
      <c r="AI10" s="17"/>
      <c r="AJ10" s="17">
        <v>0.35326346451593499</v>
      </c>
      <c r="AK10" s="17">
        <v>0.39106564939406202</v>
      </c>
      <c r="AL10" s="17">
        <v>0.50895850514362095</v>
      </c>
      <c r="AM10" s="17">
        <v>0.56651522069117399</v>
      </c>
      <c r="AN10" s="17"/>
      <c r="AO10" s="17">
        <v>0.389170901390192</v>
      </c>
      <c r="AP10" s="17">
        <v>0.45807765791911098</v>
      </c>
      <c r="AQ10" s="17">
        <v>0.48179260010129399</v>
      </c>
      <c r="AR10" s="17"/>
      <c r="AS10" s="17">
        <v>0.49439486283109901</v>
      </c>
      <c r="AT10" s="17">
        <v>0.45978723694706403</v>
      </c>
      <c r="AU10" s="17">
        <v>0.494421888371539</v>
      </c>
      <c r="AV10" s="17">
        <v>0.23305961985939899</v>
      </c>
      <c r="AW10" s="17">
        <v>0.35618171619310501</v>
      </c>
      <c r="AX10" s="17"/>
      <c r="AY10" s="17">
        <v>0.45572508933737899</v>
      </c>
      <c r="AZ10" s="17">
        <v>0.470666886260312</v>
      </c>
      <c r="BA10" s="17">
        <v>0.45430967955830098</v>
      </c>
    </row>
    <row r="11" spans="2:53" x14ac:dyDescent="0.35">
      <c r="B11" s="18" t="s">
        <v>367</v>
      </c>
      <c r="C11" s="17">
        <v>0.45263194012004598</v>
      </c>
      <c r="D11" s="17">
        <v>0.45953061496200398</v>
      </c>
      <c r="E11" s="17">
        <v>0.44574006114103498</v>
      </c>
      <c r="F11" s="17"/>
      <c r="G11" s="17">
        <v>0.408669986709704</v>
      </c>
      <c r="H11" s="17">
        <v>0.42786765098487101</v>
      </c>
      <c r="I11" s="17">
        <v>0.48667773245817098</v>
      </c>
      <c r="J11" s="17">
        <v>0.500055679451479</v>
      </c>
      <c r="K11" s="17"/>
      <c r="L11" s="17">
        <v>0.54236142067934401</v>
      </c>
      <c r="M11" s="17">
        <v>0.48851916604267998</v>
      </c>
      <c r="N11" s="17">
        <v>0.37718311480412398</v>
      </c>
      <c r="O11" s="17">
        <v>0.38260688019495498</v>
      </c>
      <c r="P11" s="17"/>
      <c r="Q11" s="17">
        <v>0.474022788994865</v>
      </c>
      <c r="R11" s="17">
        <v>0.51493131909290502</v>
      </c>
      <c r="S11" s="17">
        <v>0.47246797167381199</v>
      </c>
      <c r="T11" s="17">
        <v>0.36809604968089399</v>
      </c>
      <c r="U11" s="17">
        <v>0.35365904650468399</v>
      </c>
      <c r="V11" s="17">
        <v>0.45907147097822099</v>
      </c>
      <c r="W11" s="17">
        <v>0.38844857120183801</v>
      </c>
      <c r="X11" s="17">
        <v>0.45210236014899102</v>
      </c>
      <c r="Y11" s="17">
        <v>0.51353956737909701</v>
      </c>
      <c r="Z11" s="17"/>
      <c r="AA11" s="17">
        <v>0.340183877476403</v>
      </c>
      <c r="AB11" s="17">
        <v>0.45440141624595998</v>
      </c>
      <c r="AC11" s="17">
        <v>0.556737767096805</v>
      </c>
      <c r="AD11" s="17">
        <v>0.54702048793293001</v>
      </c>
      <c r="AE11" s="17">
        <v>0.64955489299601799</v>
      </c>
      <c r="AF11" s="17"/>
      <c r="AG11" s="17">
        <v>0.44798961800590398</v>
      </c>
      <c r="AH11" s="17">
        <v>0.457706579153909</v>
      </c>
      <c r="AI11" s="17"/>
      <c r="AJ11" s="17">
        <v>0.45605937671506902</v>
      </c>
      <c r="AK11" s="17">
        <v>0.469470865642169</v>
      </c>
      <c r="AL11" s="17">
        <v>0.455889484250034</v>
      </c>
      <c r="AM11" s="17">
        <v>0.42902518797126199</v>
      </c>
      <c r="AN11" s="17"/>
      <c r="AO11" s="17">
        <v>0.44668382153012298</v>
      </c>
      <c r="AP11" s="17">
        <v>0.45866736937952302</v>
      </c>
      <c r="AQ11" s="17">
        <v>0.45519638444632399</v>
      </c>
      <c r="AR11" s="17"/>
      <c r="AS11" s="17">
        <v>0.44987769246355302</v>
      </c>
      <c r="AT11" s="17">
        <v>0.49129898099279501</v>
      </c>
      <c r="AU11" s="17">
        <v>0.54433123328085797</v>
      </c>
      <c r="AV11" s="17">
        <v>0.34661281744726902</v>
      </c>
      <c r="AW11" s="17">
        <v>0.34118470853680299</v>
      </c>
      <c r="AX11" s="17"/>
      <c r="AY11" s="17">
        <v>0.44976040832195902</v>
      </c>
      <c r="AZ11" s="17">
        <v>0.48871291796474398</v>
      </c>
      <c r="BA11" s="17">
        <v>0.54678579574614405</v>
      </c>
    </row>
    <row r="12" spans="2:53" x14ac:dyDescent="0.35">
      <c r="B12" s="18" t="s">
        <v>368</v>
      </c>
      <c r="C12" s="17">
        <v>0.45142163102079302</v>
      </c>
      <c r="D12" s="17">
        <v>0.46117947082490701</v>
      </c>
      <c r="E12" s="17">
        <v>0.44167340363406199</v>
      </c>
      <c r="F12" s="17"/>
      <c r="G12" s="17">
        <v>0.39746654338847098</v>
      </c>
      <c r="H12" s="17">
        <v>0.45509082143531399</v>
      </c>
      <c r="I12" s="17">
        <v>0.43521035428006999</v>
      </c>
      <c r="J12" s="17">
        <v>0.54741829152648003</v>
      </c>
      <c r="K12" s="17"/>
      <c r="L12" s="17">
        <v>0.52523801273109905</v>
      </c>
      <c r="M12" s="17">
        <v>0.46164994216216299</v>
      </c>
      <c r="N12" s="17">
        <v>0.39258828466851198</v>
      </c>
      <c r="O12" s="17">
        <v>0.41064152650072899</v>
      </c>
      <c r="P12" s="17"/>
      <c r="Q12" s="17">
        <v>0.46411570800892099</v>
      </c>
      <c r="R12" s="17">
        <v>0.52199841317585505</v>
      </c>
      <c r="S12" s="17">
        <v>0.47398401775389898</v>
      </c>
      <c r="T12" s="17">
        <v>0.44336104508048801</v>
      </c>
      <c r="U12" s="17">
        <v>0.46828823915693202</v>
      </c>
      <c r="V12" s="17">
        <v>0.41545502685102997</v>
      </c>
      <c r="W12" s="17">
        <v>0.43994552909042101</v>
      </c>
      <c r="X12" s="17">
        <v>0.34188755218461497</v>
      </c>
      <c r="Y12" s="17">
        <v>0.41082810969498801</v>
      </c>
      <c r="Z12" s="17"/>
      <c r="AA12" s="17">
        <v>0.40311109537027201</v>
      </c>
      <c r="AB12" s="17">
        <v>0.42072796124394202</v>
      </c>
      <c r="AC12" s="17">
        <v>0.50993853698662495</v>
      </c>
      <c r="AD12" s="17">
        <v>0.45637880719585799</v>
      </c>
      <c r="AE12" s="17">
        <v>0.532159530760552</v>
      </c>
      <c r="AF12" s="17"/>
      <c r="AG12" s="17">
        <v>0.44434059840719098</v>
      </c>
      <c r="AH12" s="17">
        <v>0.45916208582283802</v>
      </c>
      <c r="AI12" s="17"/>
      <c r="AJ12" s="17">
        <v>0.40073145426717099</v>
      </c>
      <c r="AK12" s="17">
        <v>0.43206462782257699</v>
      </c>
      <c r="AL12" s="17">
        <v>0.51116523328139496</v>
      </c>
      <c r="AM12" s="17">
        <v>0.46265962292149998</v>
      </c>
      <c r="AN12" s="17"/>
      <c r="AO12" s="17">
        <v>0.43892109902723497</v>
      </c>
      <c r="AP12" s="17">
        <v>0.384493214531203</v>
      </c>
      <c r="AQ12" s="17">
        <v>0.48506529237378099</v>
      </c>
      <c r="AR12" s="17"/>
      <c r="AS12" s="17">
        <v>0.480853748116782</v>
      </c>
      <c r="AT12" s="17">
        <v>0.44647857059363999</v>
      </c>
      <c r="AU12" s="17">
        <v>0.50550133809766196</v>
      </c>
      <c r="AV12" s="17">
        <v>0.23954273744586899</v>
      </c>
      <c r="AW12" s="17">
        <v>0.391919535264449</v>
      </c>
      <c r="AX12" s="17"/>
      <c r="AY12" s="17">
        <v>0.48604404619743602</v>
      </c>
      <c r="AZ12" s="17">
        <v>0.450620284886944</v>
      </c>
      <c r="BA12" s="17">
        <v>0.39944704335875703</v>
      </c>
    </row>
    <row r="13" spans="2:53" ht="29" x14ac:dyDescent="0.35">
      <c r="B13" s="18" t="s">
        <v>369</v>
      </c>
      <c r="C13" s="17">
        <v>0.39565481264907398</v>
      </c>
      <c r="D13" s="17">
        <v>0.39484752925722</v>
      </c>
      <c r="E13" s="17">
        <v>0.39646130078859199</v>
      </c>
      <c r="F13" s="17"/>
      <c r="G13" s="17">
        <v>0.34638236325527499</v>
      </c>
      <c r="H13" s="17">
        <v>0.38899047751353999</v>
      </c>
      <c r="I13" s="17">
        <v>0.42166022754694799</v>
      </c>
      <c r="J13" s="17">
        <v>0.39836591278400402</v>
      </c>
      <c r="K13" s="17"/>
      <c r="L13" s="17">
        <v>0.41531871199576498</v>
      </c>
      <c r="M13" s="17">
        <v>0.44470300229485898</v>
      </c>
      <c r="N13" s="17">
        <v>0.34665820159586902</v>
      </c>
      <c r="O13" s="17">
        <v>0.36410732110044902</v>
      </c>
      <c r="P13" s="17"/>
      <c r="Q13" s="17">
        <v>0.43408919266985002</v>
      </c>
      <c r="R13" s="17">
        <v>0.39841196928775002</v>
      </c>
      <c r="S13" s="17">
        <v>0.33494285695970399</v>
      </c>
      <c r="T13" s="17">
        <v>0.37225927529672598</v>
      </c>
      <c r="U13" s="17">
        <v>0.446764164287901</v>
      </c>
      <c r="V13" s="17">
        <v>0.39515122449615597</v>
      </c>
      <c r="W13" s="17">
        <v>0.34467642977917501</v>
      </c>
      <c r="X13" s="17">
        <v>0.394557438317031</v>
      </c>
      <c r="Y13" s="17">
        <v>0.410618076368435</v>
      </c>
      <c r="Z13" s="17"/>
      <c r="AA13" s="17">
        <v>0.34190279011803498</v>
      </c>
      <c r="AB13" s="17">
        <v>0.40530517424990697</v>
      </c>
      <c r="AC13" s="17">
        <v>0.46927320628885</v>
      </c>
      <c r="AD13" s="17">
        <v>0.36606741130029402</v>
      </c>
      <c r="AE13" s="17">
        <v>0.28174103268332901</v>
      </c>
      <c r="AF13" s="17"/>
      <c r="AG13" s="17">
        <v>0.39356343719704201</v>
      </c>
      <c r="AH13" s="17">
        <v>0.397940947743193</v>
      </c>
      <c r="AI13" s="17"/>
      <c r="AJ13" s="17">
        <v>0.435304445359252</v>
      </c>
      <c r="AK13" s="17">
        <v>0.41045777373770798</v>
      </c>
      <c r="AL13" s="17">
        <v>0.40618703461553202</v>
      </c>
      <c r="AM13" s="17">
        <v>0.33570873519800898</v>
      </c>
      <c r="AN13" s="17"/>
      <c r="AO13" s="17">
        <v>0.41804276860957101</v>
      </c>
      <c r="AP13" s="17">
        <v>0.44928137055094602</v>
      </c>
      <c r="AQ13" s="17">
        <v>0.36267204043076501</v>
      </c>
      <c r="AR13" s="17"/>
      <c r="AS13" s="17">
        <v>0.37204228087181601</v>
      </c>
      <c r="AT13" s="17">
        <v>0.44747239220981799</v>
      </c>
      <c r="AU13" s="17">
        <v>0.488920937318297</v>
      </c>
      <c r="AV13" s="17">
        <v>0.61710950678736398</v>
      </c>
      <c r="AW13" s="17">
        <v>0.30985120423866802</v>
      </c>
      <c r="AX13" s="17"/>
      <c r="AY13" s="17">
        <v>0.37853170231864203</v>
      </c>
      <c r="AZ13" s="17">
        <v>0.42149520894793102</v>
      </c>
      <c r="BA13" s="17">
        <v>0.42052757247175598</v>
      </c>
    </row>
    <row r="14" spans="2:53" x14ac:dyDescent="0.35">
      <c r="B14" s="18" t="s">
        <v>370</v>
      </c>
      <c r="C14" s="17">
        <v>0.16854231329618399</v>
      </c>
      <c r="D14" s="17">
        <v>0.21349781821663699</v>
      </c>
      <c r="E14" s="17">
        <v>0.12363109390261399</v>
      </c>
      <c r="F14" s="17"/>
      <c r="G14" s="17">
        <v>6.3982426600008302E-2</v>
      </c>
      <c r="H14" s="17">
        <v>0.13892759761946499</v>
      </c>
      <c r="I14" s="17">
        <v>0.21533209257833899</v>
      </c>
      <c r="J14" s="17">
        <v>0.26510385310464801</v>
      </c>
      <c r="K14" s="17"/>
      <c r="L14" s="17">
        <v>0.24017603833679099</v>
      </c>
      <c r="M14" s="17">
        <v>0.212653819562133</v>
      </c>
      <c r="N14" s="17">
        <v>0.124152912882875</v>
      </c>
      <c r="O14" s="17">
        <v>8.5038765352637394E-2</v>
      </c>
      <c r="P14" s="17"/>
      <c r="Q14" s="17">
        <v>0.21743485689691899</v>
      </c>
      <c r="R14" s="17">
        <v>0.16651834735267401</v>
      </c>
      <c r="S14" s="17">
        <v>0.161993496732108</v>
      </c>
      <c r="T14" s="17">
        <v>0.143350669110831</v>
      </c>
      <c r="U14" s="17">
        <v>0.15817544592857999</v>
      </c>
      <c r="V14" s="17">
        <v>0.18120512728539101</v>
      </c>
      <c r="W14" s="17">
        <v>0.14980706688857501</v>
      </c>
      <c r="X14" s="17">
        <v>0.15213915388435001</v>
      </c>
      <c r="Y14" s="17">
        <v>0.14875595690340301</v>
      </c>
      <c r="Z14" s="17"/>
      <c r="AA14" s="17">
        <v>0.103204549388457</v>
      </c>
      <c r="AB14" s="17">
        <v>0.13755756996362201</v>
      </c>
      <c r="AC14" s="17">
        <v>0.23116758377899899</v>
      </c>
      <c r="AD14" s="17">
        <v>0.22702839772209901</v>
      </c>
      <c r="AE14" s="17">
        <v>0.32680321124552197</v>
      </c>
      <c r="AF14" s="17"/>
      <c r="AG14" s="17">
        <v>0.16470990552680401</v>
      </c>
      <c r="AH14" s="17">
        <v>0.172731614594544</v>
      </c>
      <c r="AI14" s="17"/>
      <c r="AJ14" s="17">
        <v>0.101956658831103</v>
      </c>
      <c r="AK14" s="17">
        <v>0.166616472020547</v>
      </c>
      <c r="AL14" s="17">
        <v>0.17472434881507801</v>
      </c>
      <c r="AM14" s="17">
        <v>0.22369643048592999</v>
      </c>
      <c r="AN14" s="17"/>
      <c r="AO14" s="17">
        <v>0.12579508800732001</v>
      </c>
      <c r="AP14" s="17">
        <v>9.3663455264121495E-2</v>
      </c>
      <c r="AQ14" s="17">
        <v>0.22463277127029599</v>
      </c>
      <c r="AR14" s="17"/>
      <c r="AS14" s="17">
        <v>0.240594521346053</v>
      </c>
      <c r="AT14" s="17">
        <v>0.16480181954220999</v>
      </c>
      <c r="AU14" s="17">
        <v>0.23225082009249501</v>
      </c>
      <c r="AV14" s="17">
        <v>0.313715539807289</v>
      </c>
      <c r="AW14" s="17">
        <v>4.5260753286512197E-2</v>
      </c>
      <c r="AX14" s="17"/>
      <c r="AY14" s="17">
        <v>0.21488182053496299</v>
      </c>
      <c r="AZ14" s="17">
        <v>0.15682696749601499</v>
      </c>
      <c r="BA14" s="17">
        <v>0.226507506476405</v>
      </c>
    </row>
    <row r="15" spans="2:53" ht="43.5" x14ac:dyDescent="0.35">
      <c r="B15" s="18" t="s">
        <v>371</v>
      </c>
      <c r="C15" s="17">
        <v>0.141761498249632</v>
      </c>
      <c r="D15" s="17">
        <v>0.13842401920993599</v>
      </c>
      <c r="E15" s="17">
        <v>0.145095689549194</v>
      </c>
      <c r="F15" s="17"/>
      <c r="G15" s="17">
        <v>0.150811506009949</v>
      </c>
      <c r="H15" s="17">
        <v>0.13236068903948001</v>
      </c>
      <c r="I15" s="17">
        <v>0.137569593017207</v>
      </c>
      <c r="J15" s="17">
        <v>0.18388492603237599</v>
      </c>
      <c r="K15" s="17"/>
      <c r="L15" s="17">
        <v>0.20867434062842199</v>
      </c>
      <c r="M15" s="17">
        <v>0.106315891886908</v>
      </c>
      <c r="N15" s="17">
        <v>0.12991485932201599</v>
      </c>
      <c r="O15" s="17">
        <v>0.113351147347071</v>
      </c>
      <c r="P15" s="17"/>
      <c r="Q15" s="17">
        <v>0.18018288559499199</v>
      </c>
      <c r="R15" s="17">
        <v>0.13718066032894999</v>
      </c>
      <c r="S15" s="17">
        <v>0.14644960407494201</v>
      </c>
      <c r="T15" s="17">
        <v>7.4459195842379602E-2</v>
      </c>
      <c r="U15" s="17">
        <v>0.134561586217429</v>
      </c>
      <c r="V15" s="17">
        <v>0.14537317039528</v>
      </c>
      <c r="W15" s="17">
        <v>0.14450484580050801</v>
      </c>
      <c r="X15" s="17">
        <v>0.18905280193006199</v>
      </c>
      <c r="Y15" s="17">
        <v>0.131587190614669</v>
      </c>
      <c r="Z15" s="17"/>
      <c r="AA15" s="17">
        <v>0.10779805882518</v>
      </c>
      <c r="AB15" s="17">
        <v>0.10349025259031799</v>
      </c>
      <c r="AC15" s="17">
        <v>0.18750855516491299</v>
      </c>
      <c r="AD15" s="17">
        <v>0.20785521653026501</v>
      </c>
      <c r="AE15" s="17">
        <v>0.26504407637063598</v>
      </c>
      <c r="AF15" s="17"/>
      <c r="AG15" s="17">
        <v>0.15295416170126899</v>
      </c>
      <c r="AH15" s="17">
        <v>0.12952651639183399</v>
      </c>
      <c r="AI15" s="17"/>
      <c r="AJ15" s="17">
        <v>0.11615406527052199</v>
      </c>
      <c r="AK15" s="17">
        <v>0.18461552365275599</v>
      </c>
      <c r="AL15" s="17">
        <v>0.12832217386054101</v>
      </c>
      <c r="AM15" s="17">
        <v>0.131492420618402</v>
      </c>
      <c r="AN15" s="17"/>
      <c r="AO15" s="17">
        <v>0.130435665510891</v>
      </c>
      <c r="AP15" s="17">
        <v>0.15615245204056899</v>
      </c>
      <c r="AQ15" s="17">
        <v>0.14338249898806801</v>
      </c>
      <c r="AR15" s="17"/>
      <c r="AS15" s="17">
        <v>0.16143550390342201</v>
      </c>
      <c r="AT15" s="17">
        <v>0.130189242363598</v>
      </c>
      <c r="AU15" s="17">
        <v>0.201692790433701</v>
      </c>
      <c r="AV15" s="17">
        <v>0</v>
      </c>
      <c r="AW15" s="17">
        <v>0.122578011840072</v>
      </c>
      <c r="AX15" s="17"/>
      <c r="AY15" s="17">
        <v>0.19221597328172901</v>
      </c>
      <c r="AZ15" s="17">
        <v>0.14396601881353599</v>
      </c>
      <c r="BA15" s="17">
        <v>0.165046241404641</v>
      </c>
    </row>
    <row r="16" spans="2:53" ht="29" x14ac:dyDescent="0.35">
      <c r="B16" s="18" t="s">
        <v>372</v>
      </c>
      <c r="C16" s="17">
        <v>0.110802331504415</v>
      </c>
      <c r="D16" s="17">
        <v>0.13041338739542499</v>
      </c>
      <c r="E16" s="17">
        <v>9.1210594403048503E-2</v>
      </c>
      <c r="F16" s="17"/>
      <c r="G16" s="17">
        <v>0.112138086806279</v>
      </c>
      <c r="H16" s="17">
        <v>9.81358184685035E-2</v>
      </c>
      <c r="I16" s="17">
        <v>0.13691281049099799</v>
      </c>
      <c r="J16" s="17">
        <v>8.1115886796051806E-2</v>
      </c>
      <c r="K16" s="17"/>
      <c r="L16" s="17">
        <v>0.12838501858312601</v>
      </c>
      <c r="M16" s="17">
        <v>0.118441860979162</v>
      </c>
      <c r="N16" s="17">
        <v>9.8749029710244199E-2</v>
      </c>
      <c r="O16" s="17">
        <v>9.0918033710558302E-2</v>
      </c>
      <c r="P16" s="17"/>
      <c r="Q16" s="17">
        <v>0.14621524784146001</v>
      </c>
      <c r="R16" s="17">
        <v>9.0238972705015796E-2</v>
      </c>
      <c r="S16" s="17">
        <v>8.42988524201293E-2</v>
      </c>
      <c r="T16" s="17">
        <v>8.6936741012977395E-2</v>
      </c>
      <c r="U16" s="17">
        <v>0.122970012769737</v>
      </c>
      <c r="V16" s="17">
        <v>0.12288624526575299</v>
      </c>
      <c r="W16" s="17">
        <v>0.11683751498044</v>
      </c>
      <c r="X16" s="17">
        <v>0.119184769080577</v>
      </c>
      <c r="Y16" s="17">
        <v>0.102444862318138</v>
      </c>
      <c r="Z16" s="17"/>
      <c r="AA16" s="17">
        <v>9.2804131117689204E-2</v>
      </c>
      <c r="AB16" s="17">
        <v>0.108053961558487</v>
      </c>
      <c r="AC16" s="17">
        <v>0.119603827530603</v>
      </c>
      <c r="AD16" s="17">
        <v>0.13928821663382901</v>
      </c>
      <c r="AE16" s="17">
        <v>0.155865696043303</v>
      </c>
      <c r="AF16" s="17"/>
      <c r="AG16" s="17">
        <v>0.116243460267344</v>
      </c>
      <c r="AH16" s="17">
        <v>0.10485449683681899</v>
      </c>
      <c r="AI16" s="17"/>
      <c r="AJ16" s="17">
        <v>0.107721445073583</v>
      </c>
      <c r="AK16" s="17">
        <v>0.10860688548202201</v>
      </c>
      <c r="AL16" s="17">
        <v>8.9205872819200505E-2</v>
      </c>
      <c r="AM16" s="17">
        <v>0.13524669327825101</v>
      </c>
      <c r="AN16" s="17"/>
      <c r="AO16" s="17">
        <v>0.122303661444069</v>
      </c>
      <c r="AP16" s="17">
        <v>8.8681786549318103E-2</v>
      </c>
      <c r="AQ16" s="17">
        <v>0.114985634253257</v>
      </c>
      <c r="AR16" s="17"/>
      <c r="AS16" s="17">
        <v>0.120642003980215</v>
      </c>
      <c r="AT16" s="17">
        <v>0.11588229901644501</v>
      </c>
      <c r="AU16" s="17">
        <v>0.14186884062385499</v>
      </c>
      <c r="AV16" s="17">
        <v>0.122283928664928</v>
      </c>
      <c r="AW16" s="17">
        <v>8.8058239421316797E-2</v>
      </c>
      <c r="AX16" s="17"/>
      <c r="AY16" s="17">
        <v>0.14317030314033999</v>
      </c>
      <c r="AZ16" s="17">
        <v>0.114070465358059</v>
      </c>
      <c r="BA16" s="17">
        <v>0.100170795293945</v>
      </c>
    </row>
    <row r="17" spans="2:53" ht="43.5" x14ac:dyDescent="0.35">
      <c r="B17" s="18" t="s">
        <v>373</v>
      </c>
      <c r="C17" s="17">
        <v>0.10353069960514499</v>
      </c>
      <c r="D17" s="17">
        <v>9.5500116140857794E-2</v>
      </c>
      <c r="E17" s="17">
        <v>0.111553372166852</v>
      </c>
      <c r="F17" s="17"/>
      <c r="G17" s="17">
        <v>0.120234291370565</v>
      </c>
      <c r="H17" s="17">
        <v>0.113425542852712</v>
      </c>
      <c r="I17" s="17">
        <v>9.00072561245953E-2</v>
      </c>
      <c r="J17" s="17">
        <v>8.5307328894246803E-2</v>
      </c>
      <c r="K17" s="17"/>
      <c r="L17" s="17">
        <v>0.10810381959075201</v>
      </c>
      <c r="M17" s="17">
        <v>9.5640852735110707E-2</v>
      </c>
      <c r="N17" s="17">
        <v>0.133331745266904</v>
      </c>
      <c r="O17" s="17">
        <v>8.0986373381599697E-2</v>
      </c>
      <c r="P17" s="17"/>
      <c r="Q17" s="17">
        <v>0.121675147620386</v>
      </c>
      <c r="R17" s="17">
        <v>0.14103012855686201</v>
      </c>
      <c r="S17" s="17">
        <v>0.11476564618863599</v>
      </c>
      <c r="T17" s="17">
        <v>8.4113746468694794E-2</v>
      </c>
      <c r="U17" s="17">
        <v>3.6609486195098899E-2</v>
      </c>
      <c r="V17" s="17">
        <v>0.10625129248748</v>
      </c>
      <c r="W17" s="17">
        <v>0.107805722483667</v>
      </c>
      <c r="X17" s="17">
        <v>8.5965573839268505E-2</v>
      </c>
      <c r="Y17" s="17">
        <v>8.82192715168722E-2</v>
      </c>
      <c r="Z17" s="17"/>
      <c r="AA17" s="17">
        <v>6.3103587112678702E-2</v>
      </c>
      <c r="AB17" s="17">
        <v>0.117764873934206</v>
      </c>
      <c r="AC17" s="17">
        <v>0.10467987924876</v>
      </c>
      <c r="AD17" s="17">
        <v>0.125479480993298</v>
      </c>
      <c r="AE17" s="17">
        <v>0.28174103268332901</v>
      </c>
      <c r="AF17" s="17"/>
      <c r="AG17" s="17">
        <v>9.93800691434749E-2</v>
      </c>
      <c r="AH17" s="17">
        <v>0.108067858130137</v>
      </c>
      <c r="AI17" s="17"/>
      <c r="AJ17" s="17">
        <v>9.2569040853801604E-2</v>
      </c>
      <c r="AK17" s="17">
        <v>0.107773280449129</v>
      </c>
      <c r="AL17" s="17">
        <v>0.112594336508872</v>
      </c>
      <c r="AM17" s="17">
        <v>0.100592249477347</v>
      </c>
      <c r="AN17" s="17"/>
      <c r="AO17" s="17">
        <v>0.112336859073564</v>
      </c>
      <c r="AP17" s="17">
        <v>0.113572850249977</v>
      </c>
      <c r="AQ17" s="17">
        <v>9.6607456841267897E-2</v>
      </c>
      <c r="AR17" s="17"/>
      <c r="AS17" s="17">
        <v>9.8240235676736606E-2</v>
      </c>
      <c r="AT17" s="17">
        <v>0.10545562525482199</v>
      </c>
      <c r="AU17" s="17">
        <v>0.15623502946767701</v>
      </c>
      <c r="AV17" s="17">
        <v>0</v>
      </c>
      <c r="AW17" s="17">
        <v>0.11656502897163901</v>
      </c>
      <c r="AX17" s="17"/>
      <c r="AY17" s="17">
        <v>0.111090720958572</v>
      </c>
      <c r="AZ17" s="17">
        <v>0.101464617830014</v>
      </c>
      <c r="BA17" s="17">
        <v>0.14275243471789001</v>
      </c>
    </row>
    <row r="18" spans="2:53" ht="29" x14ac:dyDescent="0.35">
      <c r="B18" s="18" t="s">
        <v>374</v>
      </c>
      <c r="C18" s="17">
        <v>8.2557643762289995E-2</v>
      </c>
      <c r="D18" s="17">
        <v>8.2269406691142993E-2</v>
      </c>
      <c r="E18" s="17">
        <v>8.2845596892002299E-2</v>
      </c>
      <c r="F18" s="17"/>
      <c r="G18" s="17">
        <v>9.8866123801308506E-2</v>
      </c>
      <c r="H18" s="17">
        <v>9.6799507816317396E-2</v>
      </c>
      <c r="I18" s="17">
        <v>6.39179848342184E-2</v>
      </c>
      <c r="J18" s="17">
        <v>6.2501187494524796E-2</v>
      </c>
      <c r="K18" s="17"/>
      <c r="L18" s="17">
        <v>8.7938471699654894E-2</v>
      </c>
      <c r="M18" s="17">
        <v>7.7336957181872001E-2</v>
      </c>
      <c r="N18" s="17">
        <v>6.6117591775557802E-2</v>
      </c>
      <c r="O18" s="17">
        <v>9.6973339956944002E-2</v>
      </c>
      <c r="P18" s="17"/>
      <c r="Q18" s="17">
        <v>9.3296487783652196E-2</v>
      </c>
      <c r="R18" s="17">
        <v>5.7493798271059798E-2</v>
      </c>
      <c r="S18" s="17">
        <v>0.113609555189636</v>
      </c>
      <c r="T18" s="17">
        <v>8.6427049995201094E-2</v>
      </c>
      <c r="U18" s="17">
        <v>4.96250820612869E-2</v>
      </c>
      <c r="V18" s="17">
        <v>0.113246155181967</v>
      </c>
      <c r="W18" s="17">
        <v>7.7778110425057306E-2</v>
      </c>
      <c r="X18" s="17">
        <v>0.118345086028736</v>
      </c>
      <c r="Y18" s="17">
        <v>5.7629963068104799E-2</v>
      </c>
      <c r="Z18" s="17"/>
      <c r="AA18" s="17">
        <v>6.2763802249144601E-2</v>
      </c>
      <c r="AB18" s="17">
        <v>9.1788961235669597E-2</v>
      </c>
      <c r="AC18" s="17">
        <v>6.1271375790429697E-2</v>
      </c>
      <c r="AD18" s="17">
        <v>0.11447474414933501</v>
      </c>
      <c r="AE18" s="17">
        <v>0.22230595388997801</v>
      </c>
      <c r="AF18" s="17"/>
      <c r="AG18" s="17">
        <v>8.3383668446097695E-2</v>
      </c>
      <c r="AH18" s="17">
        <v>8.1654695410081399E-2</v>
      </c>
      <c r="AI18" s="17"/>
      <c r="AJ18" s="17">
        <v>9.5129212230965904E-2</v>
      </c>
      <c r="AK18" s="17">
        <v>9.4725089711499205E-2</v>
      </c>
      <c r="AL18" s="17">
        <v>6.4307385879688803E-2</v>
      </c>
      <c r="AM18" s="17">
        <v>7.5135098179073004E-2</v>
      </c>
      <c r="AN18" s="17"/>
      <c r="AO18" s="17">
        <v>0.113409576027381</v>
      </c>
      <c r="AP18" s="17">
        <v>8.6551458092234801E-2</v>
      </c>
      <c r="AQ18" s="17">
        <v>6.5534599820795805E-2</v>
      </c>
      <c r="AR18" s="17"/>
      <c r="AS18" s="17">
        <v>6.4837852368913401E-2</v>
      </c>
      <c r="AT18" s="17">
        <v>9.3060826816739897E-2</v>
      </c>
      <c r="AU18" s="17">
        <v>0.125741223994427</v>
      </c>
      <c r="AV18" s="17">
        <v>0.154912683115115</v>
      </c>
      <c r="AW18" s="17">
        <v>7.2996812439129297E-2</v>
      </c>
      <c r="AX18" s="17"/>
      <c r="AY18" s="17">
        <v>8.5182261930666595E-2</v>
      </c>
      <c r="AZ18" s="17">
        <v>7.7838961626103598E-2</v>
      </c>
      <c r="BA18" s="17">
        <v>0.10917935266404299</v>
      </c>
    </row>
    <row r="19" spans="2:53" x14ac:dyDescent="0.35">
      <c r="B19" s="18" t="s">
        <v>375</v>
      </c>
      <c r="C19" s="17">
        <v>2.5427517383497699E-2</v>
      </c>
      <c r="D19" s="17">
        <v>3.3161160572731503E-2</v>
      </c>
      <c r="E19" s="17">
        <v>1.77014925819113E-2</v>
      </c>
      <c r="F19" s="17"/>
      <c r="G19" s="17">
        <v>2.4319297225569199E-2</v>
      </c>
      <c r="H19" s="17">
        <v>2.6882694844686399E-2</v>
      </c>
      <c r="I19" s="17">
        <v>2.94558859827488E-2</v>
      </c>
      <c r="J19" s="17">
        <v>8.0725713960143799E-3</v>
      </c>
      <c r="K19" s="17"/>
      <c r="L19" s="17">
        <v>3.0722544284418798E-2</v>
      </c>
      <c r="M19" s="17">
        <v>3.3755848090612502E-2</v>
      </c>
      <c r="N19" s="17">
        <v>2.97735979537627E-2</v>
      </c>
      <c r="O19" s="17">
        <v>7.3245835628045E-3</v>
      </c>
      <c r="P19" s="17"/>
      <c r="Q19" s="17">
        <v>3.9527452557016098E-2</v>
      </c>
      <c r="R19" s="17">
        <v>2.2562470035227E-2</v>
      </c>
      <c r="S19" s="17">
        <v>2.0517823704010601E-2</v>
      </c>
      <c r="T19" s="17">
        <v>0</v>
      </c>
      <c r="U19" s="17">
        <v>2.4446775166179199E-2</v>
      </c>
      <c r="V19" s="17">
        <v>5.03286192126811E-2</v>
      </c>
      <c r="W19" s="17">
        <v>3.0846407369245099E-2</v>
      </c>
      <c r="X19" s="17">
        <v>1.7145558588151501E-2</v>
      </c>
      <c r="Y19" s="17">
        <v>1.41754429553157E-2</v>
      </c>
      <c r="Z19" s="17"/>
      <c r="AA19" s="17">
        <v>1.09743988682413E-2</v>
      </c>
      <c r="AB19" s="17">
        <v>1.14498408589708E-2</v>
      </c>
      <c r="AC19" s="17">
        <v>2.5937824129215602E-2</v>
      </c>
      <c r="AD19" s="17">
        <v>7.3721280178957904E-2</v>
      </c>
      <c r="AE19" s="17">
        <v>0</v>
      </c>
      <c r="AF19" s="17"/>
      <c r="AG19" s="17">
        <v>2.44157327008157E-2</v>
      </c>
      <c r="AH19" s="17">
        <v>2.6533524661399199E-2</v>
      </c>
      <c r="AI19" s="17"/>
      <c r="AJ19" s="17">
        <v>1.7367037283795999E-2</v>
      </c>
      <c r="AK19" s="17">
        <v>4.3795362477963201E-2</v>
      </c>
      <c r="AL19" s="17">
        <v>1.53104773317488E-2</v>
      </c>
      <c r="AM19" s="17">
        <v>2.2375274914404501E-2</v>
      </c>
      <c r="AN19" s="17"/>
      <c r="AO19" s="17">
        <v>3.4531151814628798E-2</v>
      </c>
      <c r="AP19" s="17">
        <v>2.2454500824939199E-2</v>
      </c>
      <c r="AQ19" s="17">
        <v>2.2709903815117501E-2</v>
      </c>
      <c r="AR19" s="17"/>
      <c r="AS19" s="17">
        <v>3.5796637595118398E-2</v>
      </c>
      <c r="AT19" s="17">
        <v>3.2151023841474599E-2</v>
      </c>
      <c r="AU19" s="17">
        <v>2.52163208654342E-2</v>
      </c>
      <c r="AV19" s="17">
        <v>0</v>
      </c>
      <c r="AW19" s="17">
        <v>5.2887542310027999E-3</v>
      </c>
      <c r="AX19" s="17"/>
      <c r="AY19" s="17">
        <v>3.3234261532712799E-2</v>
      </c>
      <c r="AZ19" s="17">
        <v>2.61386351890362E-2</v>
      </c>
      <c r="BA19" s="17">
        <v>9.6684843435120103E-3</v>
      </c>
    </row>
    <row r="20" spans="2:53" x14ac:dyDescent="0.35">
      <c r="B20" s="18" t="s">
        <v>313</v>
      </c>
      <c r="C20" s="17">
        <v>2.2259603635451899E-2</v>
      </c>
      <c r="D20" s="17">
        <v>2.0582544894892401E-2</v>
      </c>
      <c r="E20" s="17">
        <v>2.3935010310706599E-2</v>
      </c>
      <c r="F20" s="17"/>
      <c r="G20" s="17">
        <v>3.5228474686318297E-2</v>
      </c>
      <c r="H20" s="17">
        <v>2.5999794109268899E-2</v>
      </c>
      <c r="I20" s="17">
        <v>1.71079193243047E-2</v>
      </c>
      <c r="J20" s="17">
        <v>7.9767561463953193E-3</v>
      </c>
      <c r="K20" s="17"/>
      <c r="L20" s="17">
        <v>1.3155853447744699E-2</v>
      </c>
      <c r="M20" s="17">
        <v>3.7334544046916099E-3</v>
      </c>
      <c r="N20" s="17">
        <v>3.5691576192533797E-2</v>
      </c>
      <c r="O20" s="17">
        <v>3.9627751602476301E-2</v>
      </c>
      <c r="P20" s="17"/>
      <c r="Q20" s="17">
        <v>2.1814544520480501E-2</v>
      </c>
      <c r="R20" s="17">
        <v>2.2465325317184801E-2</v>
      </c>
      <c r="S20" s="17">
        <v>9.9996209231937496E-3</v>
      </c>
      <c r="T20" s="17">
        <v>3.0481825133957301E-2</v>
      </c>
      <c r="U20" s="17">
        <v>2.29729369300893E-2</v>
      </c>
      <c r="V20" s="17">
        <v>3.1797805250519701E-2</v>
      </c>
      <c r="W20" s="17">
        <v>9.3001428023462701E-3</v>
      </c>
      <c r="X20" s="17">
        <v>3.3794067855613799E-2</v>
      </c>
      <c r="Y20" s="17">
        <v>2.10996150969411E-2</v>
      </c>
      <c r="Z20" s="17"/>
      <c r="AA20" s="17">
        <v>4.6921194509809298E-2</v>
      </c>
      <c r="AB20" s="17">
        <v>1.9167559714988999E-2</v>
      </c>
      <c r="AC20" s="17">
        <v>1.42638293784592E-2</v>
      </c>
      <c r="AD20" s="17">
        <v>1.49415165834073E-2</v>
      </c>
      <c r="AE20" s="17">
        <v>0</v>
      </c>
      <c r="AF20" s="17"/>
      <c r="AG20" s="17">
        <v>2.0621312435308702E-2</v>
      </c>
      <c r="AH20" s="17">
        <v>2.4050460941056898E-2</v>
      </c>
      <c r="AI20" s="17"/>
      <c r="AJ20" s="17">
        <v>2.56690979458532E-2</v>
      </c>
      <c r="AK20" s="17">
        <v>3.1751594531313002E-2</v>
      </c>
      <c r="AL20" s="17">
        <v>2.5152906060444701E-2</v>
      </c>
      <c r="AM20" s="17">
        <v>6.6993847689089904E-3</v>
      </c>
      <c r="AN20" s="17"/>
      <c r="AO20" s="17">
        <v>2.04635552526936E-2</v>
      </c>
      <c r="AP20" s="17">
        <v>3.0126182706146601E-2</v>
      </c>
      <c r="AQ20" s="17">
        <v>1.8392310201073101E-2</v>
      </c>
      <c r="AR20" s="17"/>
      <c r="AS20" s="17">
        <v>1.26548303831441E-2</v>
      </c>
      <c r="AT20" s="17">
        <v>1.40837212966347E-2</v>
      </c>
      <c r="AU20" s="17">
        <v>0</v>
      </c>
      <c r="AV20" s="17">
        <v>0</v>
      </c>
      <c r="AW20" s="17">
        <v>4.5956156239746297E-2</v>
      </c>
      <c r="AX20" s="17"/>
      <c r="AY20" s="17">
        <v>9.5365237206030806E-3</v>
      </c>
      <c r="AZ20" s="17">
        <v>1.8535675373758598E-2</v>
      </c>
      <c r="BA20" s="17">
        <v>2.0427055812577199E-2</v>
      </c>
    </row>
    <row r="21" spans="2:53" x14ac:dyDescent="0.35">
      <c r="B21" s="18" t="s">
        <v>82</v>
      </c>
      <c r="C21" s="19">
        <v>5.7371987959662397E-2</v>
      </c>
      <c r="D21" s="19">
        <v>5.2770154737564502E-2</v>
      </c>
      <c r="E21" s="19">
        <v>6.1969287930287997E-2</v>
      </c>
      <c r="F21" s="19"/>
      <c r="G21" s="19">
        <v>5.3440624146719899E-2</v>
      </c>
      <c r="H21" s="19">
        <v>5.90073407122471E-2</v>
      </c>
      <c r="I21" s="19">
        <v>5.1712974714900703E-2</v>
      </c>
      <c r="J21" s="19">
        <v>7.2562608985290503E-2</v>
      </c>
      <c r="K21" s="19"/>
      <c r="L21" s="19">
        <v>3.4281990395697598E-2</v>
      </c>
      <c r="M21" s="19">
        <v>4.43102640581301E-2</v>
      </c>
      <c r="N21" s="19">
        <v>6.4776165233692895E-2</v>
      </c>
      <c r="O21" s="19">
        <v>8.9607190137029794E-2</v>
      </c>
      <c r="P21" s="19"/>
      <c r="Q21" s="19">
        <v>3.00775348761038E-2</v>
      </c>
      <c r="R21" s="19">
        <v>4.9870668630525403E-2</v>
      </c>
      <c r="S21" s="19">
        <v>8.0384221957447904E-2</v>
      </c>
      <c r="T21" s="19">
        <v>5.3136205865922499E-2</v>
      </c>
      <c r="U21" s="19">
        <v>0.11798231654502001</v>
      </c>
      <c r="V21" s="19">
        <v>1.6681977584905399E-2</v>
      </c>
      <c r="W21" s="19">
        <v>7.6649705333332901E-2</v>
      </c>
      <c r="X21" s="19">
        <v>8.9055964726017095E-2</v>
      </c>
      <c r="Y21" s="19">
        <v>5.7538095017669301E-2</v>
      </c>
      <c r="Z21" s="19"/>
      <c r="AA21" s="19">
        <v>0.107994330646739</v>
      </c>
      <c r="AB21" s="19">
        <v>3.7130156178367603E-2</v>
      </c>
      <c r="AC21" s="19">
        <v>3.7442800145949501E-2</v>
      </c>
      <c r="AD21" s="19">
        <v>2.3825403498721601E-2</v>
      </c>
      <c r="AE21" s="19">
        <v>0</v>
      </c>
      <c r="AF21" s="19"/>
      <c r="AG21" s="19">
        <v>4.27132932091632E-2</v>
      </c>
      <c r="AH21" s="19">
        <v>7.3395775783383299E-2</v>
      </c>
      <c r="AI21" s="19"/>
      <c r="AJ21" s="19">
        <v>7.3631662542251605E-2</v>
      </c>
      <c r="AK21" s="19">
        <v>4.1870904147996497E-2</v>
      </c>
      <c r="AL21" s="19">
        <v>6.2124062594039103E-2</v>
      </c>
      <c r="AM21" s="19">
        <v>5.5016790136885999E-2</v>
      </c>
      <c r="AN21" s="19"/>
      <c r="AO21" s="19">
        <v>6.9750594572233898E-2</v>
      </c>
      <c r="AP21" s="19">
        <v>5.15739853436228E-2</v>
      </c>
      <c r="AQ21" s="19">
        <v>5.4817014876241403E-2</v>
      </c>
      <c r="AR21" s="19"/>
      <c r="AS21" s="19">
        <v>6.5775767759754494E-2</v>
      </c>
      <c r="AT21" s="19">
        <v>4.0375744306753399E-2</v>
      </c>
      <c r="AU21" s="19">
        <v>4.3658016137937801E-2</v>
      </c>
      <c r="AV21" s="19">
        <v>7.9961476711453996E-2</v>
      </c>
      <c r="AW21" s="19">
        <v>9.2965440664591295E-2</v>
      </c>
      <c r="AX21" s="19"/>
      <c r="AY21" s="19">
        <v>5.34602085749065E-2</v>
      </c>
      <c r="AZ21" s="19">
        <v>4.04168937656973E-2</v>
      </c>
      <c r="BA21" s="19">
        <v>5.60274923601745E-2</v>
      </c>
    </row>
    <row r="22" spans="2:53" x14ac:dyDescent="0.35">
      <c r="B22" s="16"/>
    </row>
    <row r="23" spans="2:53" x14ac:dyDescent="0.35">
      <c r="B23" t="s">
        <v>85</v>
      </c>
    </row>
    <row r="24" spans="2:53" x14ac:dyDescent="0.35">
      <c r="B24" t="s">
        <v>86</v>
      </c>
    </row>
    <row r="26" spans="2:53" x14ac:dyDescent="0.35">
      <c r="B2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A25"/>
  <sheetViews>
    <sheetView showGridLines="0" topLeftCell="A11" workbookViewId="0">
      <pane xSplit="2" topLeftCell="C1" activePane="topRight" state="frozen"/>
      <selection pane="topRight" activeCell="B25" sqref="B25"/>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919</v>
      </c>
      <c r="D7" s="10">
        <v>450</v>
      </c>
      <c r="E7" s="10">
        <v>469</v>
      </c>
      <c r="F7" s="10"/>
      <c r="G7" s="10">
        <v>111</v>
      </c>
      <c r="H7" s="10">
        <v>411</v>
      </c>
      <c r="I7" s="10">
        <v>301</v>
      </c>
      <c r="J7" s="10">
        <v>96</v>
      </c>
      <c r="K7" s="10"/>
      <c r="L7" s="10">
        <v>254</v>
      </c>
      <c r="M7" s="10">
        <v>228</v>
      </c>
      <c r="N7" s="10">
        <v>206</v>
      </c>
      <c r="O7" s="10">
        <v>230</v>
      </c>
      <c r="P7" s="10"/>
      <c r="Q7" s="10">
        <v>125</v>
      </c>
      <c r="R7" s="10">
        <v>162</v>
      </c>
      <c r="S7" s="10">
        <v>87</v>
      </c>
      <c r="T7" s="10">
        <v>85</v>
      </c>
      <c r="U7" s="10">
        <v>71</v>
      </c>
      <c r="V7" s="10">
        <v>117</v>
      </c>
      <c r="W7" s="10">
        <v>94</v>
      </c>
      <c r="X7" s="10">
        <v>51</v>
      </c>
      <c r="Y7" s="10">
        <v>127</v>
      </c>
      <c r="Z7" s="10"/>
      <c r="AA7" s="10">
        <v>223</v>
      </c>
      <c r="AB7" s="10">
        <v>250</v>
      </c>
      <c r="AC7" s="10">
        <v>228</v>
      </c>
      <c r="AD7" s="10">
        <v>105</v>
      </c>
      <c r="AE7" s="10">
        <v>14</v>
      </c>
      <c r="AF7" s="10"/>
      <c r="AG7" s="10">
        <v>493</v>
      </c>
      <c r="AH7" s="10">
        <v>426</v>
      </c>
      <c r="AI7" s="10"/>
      <c r="AJ7" s="10">
        <v>205</v>
      </c>
      <c r="AK7" s="10">
        <v>252</v>
      </c>
      <c r="AL7" s="10">
        <v>215</v>
      </c>
      <c r="AM7" s="10">
        <v>247</v>
      </c>
      <c r="AN7" s="10"/>
      <c r="AO7" s="10">
        <v>228</v>
      </c>
      <c r="AP7" s="10">
        <v>208</v>
      </c>
      <c r="AQ7" s="10">
        <v>475</v>
      </c>
      <c r="AR7" s="10"/>
      <c r="AS7" s="10">
        <v>294</v>
      </c>
      <c r="AT7" s="10">
        <v>333</v>
      </c>
      <c r="AU7" s="10">
        <v>64</v>
      </c>
      <c r="AV7" s="10">
        <v>11</v>
      </c>
      <c r="AW7" s="10">
        <v>141</v>
      </c>
      <c r="AX7" s="10"/>
      <c r="AY7" s="10">
        <v>176</v>
      </c>
      <c r="AZ7" s="10">
        <v>453</v>
      </c>
      <c r="BA7" s="10">
        <v>80</v>
      </c>
    </row>
    <row r="8" spans="2:53" ht="30" customHeight="1" x14ac:dyDescent="0.35">
      <c r="B8" s="11" t="s">
        <v>20</v>
      </c>
      <c r="C8" s="11">
        <v>921</v>
      </c>
      <c r="D8" s="11">
        <v>464</v>
      </c>
      <c r="E8" s="11">
        <v>458</v>
      </c>
      <c r="F8" s="11"/>
      <c r="G8" s="11">
        <v>109</v>
      </c>
      <c r="H8" s="11">
        <v>407</v>
      </c>
      <c r="I8" s="11">
        <v>308</v>
      </c>
      <c r="J8" s="11">
        <v>98</v>
      </c>
      <c r="K8" s="11"/>
      <c r="L8" s="11">
        <v>257</v>
      </c>
      <c r="M8" s="11">
        <v>248</v>
      </c>
      <c r="N8" s="11">
        <v>198</v>
      </c>
      <c r="O8" s="11">
        <v>218</v>
      </c>
      <c r="P8" s="11"/>
      <c r="Q8" s="11">
        <v>162</v>
      </c>
      <c r="R8" s="11">
        <v>144</v>
      </c>
      <c r="S8" s="11">
        <v>86</v>
      </c>
      <c r="T8" s="11">
        <v>101</v>
      </c>
      <c r="U8" s="11">
        <v>73</v>
      </c>
      <c r="V8" s="11">
        <v>105</v>
      </c>
      <c r="W8" s="11">
        <v>87</v>
      </c>
      <c r="X8" s="11">
        <v>44</v>
      </c>
      <c r="Y8" s="11">
        <v>120</v>
      </c>
      <c r="Z8" s="11"/>
      <c r="AA8" s="11">
        <v>216</v>
      </c>
      <c r="AB8" s="11">
        <v>250</v>
      </c>
      <c r="AC8" s="11">
        <v>232</v>
      </c>
      <c r="AD8" s="11">
        <v>110</v>
      </c>
      <c r="AE8" s="11">
        <v>14</v>
      </c>
      <c r="AF8" s="11"/>
      <c r="AG8" s="11">
        <v>490</v>
      </c>
      <c r="AH8" s="11">
        <v>432</v>
      </c>
      <c r="AI8" s="11"/>
      <c r="AJ8" s="11">
        <v>208</v>
      </c>
      <c r="AK8" s="11">
        <v>254</v>
      </c>
      <c r="AL8" s="11">
        <v>215</v>
      </c>
      <c r="AM8" s="11">
        <v>245</v>
      </c>
      <c r="AN8" s="11"/>
      <c r="AO8" s="11">
        <v>229</v>
      </c>
      <c r="AP8" s="11">
        <v>206</v>
      </c>
      <c r="AQ8" s="11">
        <v>479</v>
      </c>
      <c r="AR8" s="11"/>
      <c r="AS8" s="11">
        <v>294</v>
      </c>
      <c r="AT8" s="11">
        <v>337</v>
      </c>
      <c r="AU8" s="11">
        <v>65</v>
      </c>
      <c r="AV8" s="11">
        <v>11</v>
      </c>
      <c r="AW8" s="11">
        <v>141</v>
      </c>
      <c r="AX8" s="11"/>
      <c r="AY8" s="11">
        <v>177</v>
      </c>
      <c r="AZ8" s="11">
        <v>459</v>
      </c>
      <c r="BA8" s="11">
        <v>81</v>
      </c>
    </row>
    <row r="9" spans="2:53" x14ac:dyDescent="0.35">
      <c r="B9" s="18" t="s">
        <v>366</v>
      </c>
      <c r="C9" s="17">
        <v>0.35052087462688403</v>
      </c>
      <c r="D9" s="17">
        <v>0.33372646432126601</v>
      </c>
      <c r="E9" s="17">
        <v>0.36752912045504799</v>
      </c>
      <c r="F9" s="17"/>
      <c r="G9" s="17">
        <v>0.26334535123500302</v>
      </c>
      <c r="H9" s="17">
        <v>0.34318620275563699</v>
      </c>
      <c r="I9" s="17">
        <v>0.36243217668345501</v>
      </c>
      <c r="J9" s="17">
        <v>0.44117161122536003</v>
      </c>
      <c r="K9" s="17"/>
      <c r="L9" s="17">
        <v>0.33456239528137199</v>
      </c>
      <c r="M9" s="17">
        <v>0.36702164856298802</v>
      </c>
      <c r="N9" s="17">
        <v>0.36385131847938101</v>
      </c>
      <c r="O9" s="17">
        <v>0.34010598945128401</v>
      </c>
      <c r="P9" s="17"/>
      <c r="Q9" s="17">
        <v>0.32163045175713301</v>
      </c>
      <c r="R9" s="17">
        <v>0.38276679061298902</v>
      </c>
      <c r="S9" s="17">
        <v>0.42381307611575098</v>
      </c>
      <c r="T9" s="17">
        <v>0.34162437438690402</v>
      </c>
      <c r="U9" s="17">
        <v>0.28278331664752698</v>
      </c>
      <c r="V9" s="17">
        <v>0.366318229981618</v>
      </c>
      <c r="W9" s="17">
        <v>0.36030445494806101</v>
      </c>
      <c r="X9" s="17">
        <v>0.27305038069871501</v>
      </c>
      <c r="Y9" s="17">
        <v>0.354321076434649</v>
      </c>
      <c r="Z9" s="17"/>
      <c r="AA9" s="17">
        <v>0.36523855186730197</v>
      </c>
      <c r="AB9" s="17">
        <v>0.36354552690883302</v>
      </c>
      <c r="AC9" s="17">
        <v>0.32428241753653397</v>
      </c>
      <c r="AD9" s="17">
        <v>0.29928838543143998</v>
      </c>
      <c r="AE9" s="17">
        <v>0.64867307404084296</v>
      </c>
      <c r="AF9" s="17"/>
      <c r="AG9" s="17">
        <v>0.34836849691240701</v>
      </c>
      <c r="AH9" s="17">
        <v>0.35296261657938299</v>
      </c>
      <c r="AI9" s="17"/>
      <c r="AJ9" s="17">
        <v>0.25037687108420698</v>
      </c>
      <c r="AK9" s="17">
        <v>0.29297906859461598</v>
      </c>
      <c r="AL9" s="17">
        <v>0.41922015161061499</v>
      </c>
      <c r="AM9" s="17">
        <v>0.43471452318447501</v>
      </c>
      <c r="AN9" s="17"/>
      <c r="AO9" s="17">
        <v>0.289790503874786</v>
      </c>
      <c r="AP9" s="17">
        <v>0.36013838028830403</v>
      </c>
      <c r="AQ9" s="17">
        <v>0.37071633250414399</v>
      </c>
      <c r="AR9" s="17"/>
      <c r="AS9" s="17">
        <v>0.35960545699815799</v>
      </c>
      <c r="AT9" s="17">
        <v>0.35794352426442</v>
      </c>
      <c r="AU9" s="17">
        <v>0.38005086526370302</v>
      </c>
      <c r="AV9" s="17">
        <v>0.16555800137722301</v>
      </c>
      <c r="AW9" s="17">
        <v>0.281375162907395</v>
      </c>
      <c r="AX9" s="17"/>
      <c r="AY9" s="17">
        <v>0.30539900455275099</v>
      </c>
      <c r="AZ9" s="17">
        <v>0.36576987154192597</v>
      </c>
      <c r="BA9" s="17">
        <v>0.34280101296167598</v>
      </c>
    </row>
    <row r="10" spans="2:53" x14ac:dyDescent="0.35">
      <c r="B10" s="18" t="s">
        <v>367</v>
      </c>
      <c r="C10" s="17">
        <v>0.31871416565914601</v>
      </c>
      <c r="D10" s="17">
        <v>0.329235082363317</v>
      </c>
      <c r="E10" s="17">
        <v>0.30805929094869999</v>
      </c>
      <c r="F10" s="17"/>
      <c r="G10" s="17">
        <v>0.29396380434076602</v>
      </c>
      <c r="H10" s="17">
        <v>0.28495027857774402</v>
      </c>
      <c r="I10" s="17">
        <v>0.358478262413783</v>
      </c>
      <c r="J10" s="17">
        <v>0.36179228726408502</v>
      </c>
      <c r="K10" s="17"/>
      <c r="L10" s="17">
        <v>0.37204388264563498</v>
      </c>
      <c r="M10" s="17">
        <v>0.34066382451113197</v>
      </c>
      <c r="N10" s="17">
        <v>0.248570164594655</v>
      </c>
      <c r="O10" s="17">
        <v>0.291387912181793</v>
      </c>
      <c r="P10" s="17"/>
      <c r="Q10" s="17">
        <v>0.35477704405660698</v>
      </c>
      <c r="R10" s="17">
        <v>0.32068232433903598</v>
      </c>
      <c r="S10" s="17">
        <v>0.34225365663122898</v>
      </c>
      <c r="T10" s="17">
        <v>0.24762236566003801</v>
      </c>
      <c r="U10" s="17">
        <v>0.12571140885321999</v>
      </c>
      <c r="V10" s="17">
        <v>0.321067125352272</v>
      </c>
      <c r="W10" s="17">
        <v>0.330827323465053</v>
      </c>
      <c r="X10" s="17">
        <v>0.35687474530263402</v>
      </c>
      <c r="Y10" s="17">
        <v>0.40313123816797403</v>
      </c>
      <c r="Z10" s="17"/>
      <c r="AA10" s="17">
        <v>0.279615991856832</v>
      </c>
      <c r="AB10" s="17">
        <v>0.300148967062139</v>
      </c>
      <c r="AC10" s="17">
        <v>0.37050840014365899</v>
      </c>
      <c r="AD10" s="17">
        <v>0.38818918968135402</v>
      </c>
      <c r="AE10" s="17">
        <v>0.205606714645371</v>
      </c>
      <c r="AF10" s="17"/>
      <c r="AG10" s="17">
        <v>0.31589475737130401</v>
      </c>
      <c r="AH10" s="17">
        <v>0.321912613334637</v>
      </c>
      <c r="AI10" s="17"/>
      <c r="AJ10" s="17">
        <v>0.37998699223793497</v>
      </c>
      <c r="AK10" s="17">
        <v>0.331980437892411</v>
      </c>
      <c r="AL10" s="17">
        <v>0.26949942008676098</v>
      </c>
      <c r="AM10" s="17">
        <v>0.29619648141142602</v>
      </c>
      <c r="AN10" s="17"/>
      <c r="AO10" s="17">
        <v>0.34212202736636999</v>
      </c>
      <c r="AP10" s="17">
        <v>0.31078765196276598</v>
      </c>
      <c r="AQ10" s="17">
        <v>0.31226977355179802</v>
      </c>
      <c r="AR10" s="17"/>
      <c r="AS10" s="17">
        <v>0.32731853093477598</v>
      </c>
      <c r="AT10" s="17">
        <v>0.321118223740885</v>
      </c>
      <c r="AU10" s="17">
        <v>0.36779304853081801</v>
      </c>
      <c r="AV10" s="17">
        <v>0.16084424786957099</v>
      </c>
      <c r="AW10" s="17">
        <v>0.29308107970504899</v>
      </c>
      <c r="AX10" s="17"/>
      <c r="AY10" s="17">
        <v>0.35682326200835401</v>
      </c>
      <c r="AZ10" s="17">
        <v>0.33119186250872801</v>
      </c>
      <c r="BA10" s="17">
        <v>0.31549972191766601</v>
      </c>
    </row>
    <row r="11" spans="2:53" ht="29" x14ac:dyDescent="0.35">
      <c r="B11" s="18" t="s">
        <v>369</v>
      </c>
      <c r="C11" s="17">
        <v>0.28169253780937797</v>
      </c>
      <c r="D11" s="17">
        <v>0.26632085983424802</v>
      </c>
      <c r="E11" s="17">
        <v>0.297259936308921</v>
      </c>
      <c r="F11" s="17"/>
      <c r="G11" s="17">
        <v>0.25366312483510001</v>
      </c>
      <c r="H11" s="17">
        <v>0.28092554866441199</v>
      </c>
      <c r="I11" s="17">
        <v>0.30662447525726899</v>
      </c>
      <c r="J11" s="17">
        <v>0.237791899588705</v>
      </c>
      <c r="K11" s="17"/>
      <c r="L11" s="17">
        <v>0.25345592865633099</v>
      </c>
      <c r="M11" s="17">
        <v>0.31551567803703701</v>
      </c>
      <c r="N11" s="17">
        <v>0.24225726600004199</v>
      </c>
      <c r="O11" s="17">
        <v>0.30914666178517902</v>
      </c>
      <c r="P11" s="17"/>
      <c r="Q11" s="17">
        <v>0.28841722472798598</v>
      </c>
      <c r="R11" s="17">
        <v>0.28554890777358899</v>
      </c>
      <c r="S11" s="17">
        <v>0.220034281649055</v>
      </c>
      <c r="T11" s="17">
        <v>0.28338197635430801</v>
      </c>
      <c r="U11" s="17">
        <v>0.35158808242616102</v>
      </c>
      <c r="V11" s="17">
        <v>0.27974967235755999</v>
      </c>
      <c r="W11" s="17">
        <v>0.258212878034975</v>
      </c>
      <c r="X11" s="17">
        <v>0.27099948593530099</v>
      </c>
      <c r="Y11" s="17">
        <v>0.29105092297381702</v>
      </c>
      <c r="Z11" s="17"/>
      <c r="AA11" s="17">
        <v>0.275315640134706</v>
      </c>
      <c r="AB11" s="17">
        <v>0.267359123814287</v>
      </c>
      <c r="AC11" s="17">
        <v>0.34294243366337701</v>
      </c>
      <c r="AD11" s="17">
        <v>0.21913118041499799</v>
      </c>
      <c r="AE11" s="17">
        <v>0.221990703831594</v>
      </c>
      <c r="AF11" s="17"/>
      <c r="AG11" s="17">
        <v>0.27276287223227702</v>
      </c>
      <c r="AH11" s="17">
        <v>0.29182270172751701</v>
      </c>
      <c r="AI11" s="17"/>
      <c r="AJ11" s="17">
        <v>0.29842240372483397</v>
      </c>
      <c r="AK11" s="17">
        <v>0.30822110195765501</v>
      </c>
      <c r="AL11" s="17">
        <v>0.27389611137863601</v>
      </c>
      <c r="AM11" s="17">
        <v>0.24689625668477599</v>
      </c>
      <c r="AN11" s="17"/>
      <c r="AO11" s="17">
        <v>0.33557250833764501</v>
      </c>
      <c r="AP11" s="17">
        <v>0.31112149743103501</v>
      </c>
      <c r="AQ11" s="17">
        <v>0.24605567881889001</v>
      </c>
      <c r="AR11" s="17"/>
      <c r="AS11" s="17">
        <v>0.258342788009153</v>
      </c>
      <c r="AT11" s="17">
        <v>0.30477991160335</v>
      </c>
      <c r="AU11" s="17">
        <v>0.356984040021324</v>
      </c>
      <c r="AV11" s="17">
        <v>0.49578684572901499</v>
      </c>
      <c r="AW11" s="17">
        <v>0.230003793903131</v>
      </c>
      <c r="AX11" s="17"/>
      <c r="AY11" s="17">
        <v>0.26212255736501699</v>
      </c>
      <c r="AZ11" s="17">
        <v>0.28637226266174398</v>
      </c>
      <c r="BA11" s="17">
        <v>0.33617637913014797</v>
      </c>
    </row>
    <row r="12" spans="2:53" x14ac:dyDescent="0.35">
      <c r="B12" s="18" t="s">
        <v>368</v>
      </c>
      <c r="C12" s="17">
        <v>0.246844737804673</v>
      </c>
      <c r="D12" s="17">
        <v>0.25005939056295801</v>
      </c>
      <c r="E12" s="17">
        <v>0.243589154347432</v>
      </c>
      <c r="F12" s="17"/>
      <c r="G12" s="17">
        <v>0.206778376955914</v>
      </c>
      <c r="H12" s="17">
        <v>0.23484182623730901</v>
      </c>
      <c r="I12" s="17">
        <v>0.26278614278747098</v>
      </c>
      <c r="J12" s="17">
        <v>0.29148833972423399</v>
      </c>
      <c r="K12" s="17"/>
      <c r="L12" s="17">
        <v>0.29395801479018902</v>
      </c>
      <c r="M12" s="17">
        <v>0.223542706773843</v>
      </c>
      <c r="N12" s="17">
        <v>0.20237769720157101</v>
      </c>
      <c r="O12" s="17">
        <v>0.25923406893137702</v>
      </c>
      <c r="P12" s="17"/>
      <c r="Q12" s="17">
        <v>0.24663848389062501</v>
      </c>
      <c r="R12" s="17">
        <v>0.25190577766798999</v>
      </c>
      <c r="S12" s="17">
        <v>0.24045693852778899</v>
      </c>
      <c r="T12" s="17">
        <v>0.32059341531397001</v>
      </c>
      <c r="U12" s="17">
        <v>0.239765432144733</v>
      </c>
      <c r="V12" s="17">
        <v>0.206215112023765</v>
      </c>
      <c r="W12" s="17">
        <v>0.27826947832687798</v>
      </c>
      <c r="X12" s="17">
        <v>0.16029970465061499</v>
      </c>
      <c r="Y12" s="17">
        <v>0.232366705204441</v>
      </c>
      <c r="Z12" s="17"/>
      <c r="AA12" s="17">
        <v>0.258740220371173</v>
      </c>
      <c r="AB12" s="17">
        <v>0.228529346546299</v>
      </c>
      <c r="AC12" s="17">
        <v>0.24874071346929399</v>
      </c>
      <c r="AD12" s="17">
        <v>0.26116532773198498</v>
      </c>
      <c r="AE12" s="17">
        <v>0.24654106794637001</v>
      </c>
      <c r="AF12" s="17"/>
      <c r="AG12" s="17">
        <v>0.22865853689531801</v>
      </c>
      <c r="AH12" s="17">
        <v>0.26747587955004898</v>
      </c>
      <c r="AI12" s="17"/>
      <c r="AJ12" s="17">
        <v>0.21581914963195301</v>
      </c>
      <c r="AK12" s="17">
        <v>0.23731751112567201</v>
      </c>
      <c r="AL12" s="17">
        <v>0.31011200623146001</v>
      </c>
      <c r="AM12" s="17">
        <v>0.227600396947399</v>
      </c>
      <c r="AN12" s="17"/>
      <c r="AO12" s="17">
        <v>0.25788216258147301</v>
      </c>
      <c r="AP12" s="17">
        <v>0.22778205560126</v>
      </c>
      <c r="AQ12" s="17">
        <v>0.24986925795039</v>
      </c>
      <c r="AR12" s="17"/>
      <c r="AS12" s="17">
        <v>0.26794202186980598</v>
      </c>
      <c r="AT12" s="17">
        <v>0.22564260807445699</v>
      </c>
      <c r="AU12" s="17">
        <v>0.30240478792387199</v>
      </c>
      <c r="AV12" s="17">
        <v>0.172604573256949</v>
      </c>
      <c r="AW12" s="17">
        <v>0.23439114263625699</v>
      </c>
      <c r="AX12" s="17"/>
      <c r="AY12" s="17">
        <v>0.273820300194624</v>
      </c>
      <c r="AZ12" s="17">
        <v>0.23015304190399699</v>
      </c>
      <c r="BA12" s="17">
        <v>0.201121253693507</v>
      </c>
    </row>
    <row r="13" spans="2:53" x14ac:dyDescent="0.35">
      <c r="B13" s="18" t="s">
        <v>365</v>
      </c>
      <c r="C13" s="17">
        <v>0.172385685317898</v>
      </c>
      <c r="D13" s="17">
        <v>0.18047703960568601</v>
      </c>
      <c r="E13" s="17">
        <v>0.164191307527602</v>
      </c>
      <c r="F13" s="17"/>
      <c r="G13" s="17">
        <v>0.2652663205818</v>
      </c>
      <c r="H13" s="17">
        <v>0.160827063263006</v>
      </c>
      <c r="I13" s="17">
        <v>0.178690347514215</v>
      </c>
      <c r="J13" s="17">
        <v>9.6644242697018601E-2</v>
      </c>
      <c r="K13" s="17"/>
      <c r="L13" s="17">
        <v>0.184653368094119</v>
      </c>
      <c r="M13" s="17">
        <v>0.16489323672513401</v>
      </c>
      <c r="N13" s="17">
        <v>0.185848630818952</v>
      </c>
      <c r="O13" s="17">
        <v>0.15496379363952101</v>
      </c>
      <c r="P13" s="17"/>
      <c r="Q13" s="17">
        <v>0.17082433174496101</v>
      </c>
      <c r="R13" s="17">
        <v>0.17858021034411101</v>
      </c>
      <c r="S13" s="17">
        <v>0.206990228136087</v>
      </c>
      <c r="T13" s="17">
        <v>0.11065652936440901</v>
      </c>
      <c r="U13" s="17">
        <v>0.20559885135237499</v>
      </c>
      <c r="V13" s="17">
        <v>0.195139843282959</v>
      </c>
      <c r="W13" s="17">
        <v>0.12847267891644601</v>
      </c>
      <c r="X13" s="17">
        <v>0.25445494354296</v>
      </c>
      <c r="Y13" s="17">
        <v>0.155663979966251</v>
      </c>
      <c r="Z13" s="17"/>
      <c r="AA13" s="17">
        <v>0.14151215124857799</v>
      </c>
      <c r="AB13" s="17">
        <v>0.16199749919159001</v>
      </c>
      <c r="AC13" s="17">
        <v>0.19103115580314001</v>
      </c>
      <c r="AD13" s="17">
        <v>0.25705985546958199</v>
      </c>
      <c r="AE13" s="17">
        <v>0.187924521679592</v>
      </c>
      <c r="AF13" s="17"/>
      <c r="AG13" s="17">
        <v>0.179681515408635</v>
      </c>
      <c r="AH13" s="17">
        <v>0.16410900864955899</v>
      </c>
      <c r="AI13" s="17"/>
      <c r="AJ13" s="17">
        <v>0.185127172634832</v>
      </c>
      <c r="AK13" s="17">
        <v>0.19385760798513901</v>
      </c>
      <c r="AL13" s="17">
        <v>0.16080829168694</v>
      </c>
      <c r="AM13" s="17">
        <v>0.14950728651223899</v>
      </c>
      <c r="AN13" s="17"/>
      <c r="AO13" s="17">
        <v>0.210367010828866</v>
      </c>
      <c r="AP13" s="17">
        <v>0.15133987677039501</v>
      </c>
      <c r="AQ13" s="17">
        <v>0.16606419037418099</v>
      </c>
      <c r="AR13" s="17"/>
      <c r="AS13" s="17">
        <v>0.16178303140724501</v>
      </c>
      <c r="AT13" s="17">
        <v>0.197788560285212</v>
      </c>
      <c r="AU13" s="17">
        <v>0.158026309343543</v>
      </c>
      <c r="AV13" s="17">
        <v>0.21081103959078701</v>
      </c>
      <c r="AW13" s="17">
        <v>0.18220150006803101</v>
      </c>
      <c r="AX13" s="17"/>
      <c r="AY13" s="17">
        <v>0.20339854262271201</v>
      </c>
      <c r="AZ13" s="17">
        <v>0.18389792283224299</v>
      </c>
      <c r="BA13" s="17">
        <v>0.14012551848135399</v>
      </c>
    </row>
    <row r="14" spans="2:53" x14ac:dyDescent="0.35">
      <c r="B14" s="18" t="s">
        <v>370</v>
      </c>
      <c r="C14" s="17">
        <v>9.75419322803842E-2</v>
      </c>
      <c r="D14" s="17">
        <v>0.12945836854326301</v>
      </c>
      <c r="E14" s="17">
        <v>6.5219118675169899E-2</v>
      </c>
      <c r="F14" s="17"/>
      <c r="G14" s="17">
        <v>4.4463107562202203E-2</v>
      </c>
      <c r="H14" s="17">
        <v>7.6796784788049299E-2</v>
      </c>
      <c r="I14" s="17">
        <v>0.121189305024275</v>
      </c>
      <c r="J14" s="17">
        <v>0.16888664520549801</v>
      </c>
      <c r="K14" s="17"/>
      <c r="L14" s="17">
        <v>0.12619230425039901</v>
      </c>
      <c r="M14" s="17">
        <v>0.13474057279871601</v>
      </c>
      <c r="N14" s="17">
        <v>6.8186652398341402E-2</v>
      </c>
      <c r="O14" s="17">
        <v>4.8533267094614897E-2</v>
      </c>
      <c r="P14" s="17"/>
      <c r="Q14" s="17">
        <v>0.140538402556347</v>
      </c>
      <c r="R14" s="17">
        <v>6.8514569948176104E-2</v>
      </c>
      <c r="S14" s="17">
        <v>0.118064935292525</v>
      </c>
      <c r="T14" s="17">
        <v>8.29752825525365E-2</v>
      </c>
      <c r="U14" s="17">
        <v>0.100299405482069</v>
      </c>
      <c r="V14" s="17">
        <v>0.10525302178658701</v>
      </c>
      <c r="W14" s="17">
        <v>7.6242532641710103E-2</v>
      </c>
      <c r="X14" s="17">
        <v>0.13628487271231501</v>
      </c>
      <c r="Y14" s="17">
        <v>6.44305422660187E-2</v>
      </c>
      <c r="Z14" s="17"/>
      <c r="AA14" s="17">
        <v>8.0284909579307895E-2</v>
      </c>
      <c r="AB14" s="17">
        <v>7.8122601997464194E-2</v>
      </c>
      <c r="AC14" s="17">
        <v>0.13047500340502399</v>
      </c>
      <c r="AD14" s="17">
        <v>0.12860474712021999</v>
      </c>
      <c r="AE14" s="17">
        <v>0.18993332770274299</v>
      </c>
      <c r="AF14" s="17"/>
      <c r="AG14" s="17">
        <v>9.0650442486593305E-2</v>
      </c>
      <c r="AH14" s="17">
        <v>0.105359909409371</v>
      </c>
      <c r="AI14" s="17"/>
      <c r="AJ14" s="17">
        <v>4.0320415467249099E-2</v>
      </c>
      <c r="AK14" s="17">
        <v>9.1213574660000907E-2</v>
      </c>
      <c r="AL14" s="17">
        <v>0.11591702423212601</v>
      </c>
      <c r="AM14" s="17">
        <v>0.136434955292941</v>
      </c>
      <c r="AN14" s="17"/>
      <c r="AO14" s="17">
        <v>6.3543407538099297E-2</v>
      </c>
      <c r="AP14" s="17">
        <v>6.9002292610151506E-2</v>
      </c>
      <c r="AQ14" s="17">
        <v>0.12762150076994</v>
      </c>
      <c r="AR14" s="17"/>
      <c r="AS14" s="17">
        <v>0.13351784179946599</v>
      </c>
      <c r="AT14" s="17">
        <v>0.114432584716433</v>
      </c>
      <c r="AU14" s="17">
        <v>5.9227279118216403E-2</v>
      </c>
      <c r="AV14" s="17">
        <v>0.16837630076771401</v>
      </c>
      <c r="AW14" s="17">
        <v>1.36608969004266E-2</v>
      </c>
      <c r="AX14" s="17"/>
      <c r="AY14" s="17">
        <v>0.11364431432189</v>
      </c>
      <c r="AZ14" s="17">
        <v>0.104007275150049</v>
      </c>
      <c r="BA14" s="17">
        <v>6.7201452264409697E-2</v>
      </c>
    </row>
    <row r="15" spans="2:53" ht="43.5" x14ac:dyDescent="0.35">
      <c r="B15" s="18" t="s">
        <v>371</v>
      </c>
      <c r="C15" s="17">
        <v>5.99734566107702E-2</v>
      </c>
      <c r="D15" s="17">
        <v>6.0161082523923499E-2</v>
      </c>
      <c r="E15" s="17">
        <v>5.9783441742931799E-2</v>
      </c>
      <c r="F15" s="17"/>
      <c r="G15" s="17">
        <v>4.9452183981551497E-2</v>
      </c>
      <c r="H15" s="17">
        <v>6.05201341643921E-2</v>
      </c>
      <c r="I15" s="17">
        <v>5.4264226822243203E-2</v>
      </c>
      <c r="J15" s="17">
        <v>8.7450696371360506E-2</v>
      </c>
      <c r="K15" s="17"/>
      <c r="L15" s="17">
        <v>8.6190993261626395E-2</v>
      </c>
      <c r="M15" s="17">
        <v>3.6570182225836301E-2</v>
      </c>
      <c r="N15" s="17">
        <v>5.7016833076527003E-2</v>
      </c>
      <c r="O15" s="17">
        <v>5.3977157899789602E-2</v>
      </c>
      <c r="P15" s="17"/>
      <c r="Q15" s="17">
        <v>8.6473808520779599E-2</v>
      </c>
      <c r="R15" s="17">
        <v>6.1373101892444E-2</v>
      </c>
      <c r="S15" s="17">
        <v>0.115917541850902</v>
      </c>
      <c r="T15" s="17">
        <v>2.3346064278095699E-2</v>
      </c>
      <c r="U15" s="17">
        <v>2.6948592704723301E-2</v>
      </c>
      <c r="V15" s="17">
        <v>5.0063511855308399E-2</v>
      </c>
      <c r="W15" s="17">
        <v>6.4191176861568305E-2</v>
      </c>
      <c r="X15" s="17">
        <v>7.7615573817684802E-2</v>
      </c>
      <c r="Y15" s="17">
        <v>3.2114402294669601E-2</v>
      </c>
      <c r="Z15" s="17"/>
      <c r="AA15" s="17">
        <v>4.4011175392185999E-2</v>
      </c>
      <c r="AB15" s="17">
        <v>4.74535284498366E-2</v>
      </c>
      <c r="AC15" s="17">
        <v>5.7271802342830198E-2</v>
      </c>
      <c r="AD15" s="17">
        <v>0.104255132587272</v>
      </c>
      <c r="AE15" s="17">
        <v>0.128174192827857</v>
      </c>
      <c r="AF15" s="17"/>
      <c r="AG15" s="17">
        <v>6.4812443946862794E-2</v>
      </c>
      <c r="AH15" s="17">
        <v>5.4483919013962698E-2</v>
      </c>
      <c r="AI15" s="17"/>
      <c r="AJ15" s="17">
        <v>4.7882680315023303E-2</v>
      </c>
      <c r="AK15" s="17">
        <v>6.2686181544053005E-2</v>
      </c>
      <c r="AL15" s="17">
        <v>8.3789635515386596E-2</v>
      </c>
      <c r="AM15" s="17">
        <v>4.6556771277069899E-2</v>
      </c>
      <c r="AN15" s="17"/>
      <c r="AO15" s="17">
        <v>4.6778220717940001E-2</v>
      </c>
      <c r="AP15" s="17">
        <v>7.1518554318066405E-2</v>
      </c>
      <c r="AQ15" s="17">
        <v>6.22776720546626E-2</v>
      </c>
      <c r="AR15" s="17"/>
      <c r="AS15" s="17">
        <v>6.9842020331124702E-2</v>
      </c>
      <c r="AT15" s="17">
        <v>6.4710584887210307E-2</v>
      </c>
      <c r="AU15" s="17">
        <v>4.1228913714897501E-2</v>
      </c>
      <c r="AV15" s="17">
        <v>0</v>
      </c>
      <c r="AW15" s="17">
        <v>5.9321432068847199E-2</v>
      </c>
      <c r="AX15" s="17"/>
      <c r="AY15" s="17">
        <v>7.1172520627802799E-2</v>
      </c>
      <c r="AZ15" s="17">
        <v>6.9979537167826303E-2</v>
      </c>
      <c r="BA15" s="17">
        <v>5.9859668603193097E-2</v>
      </c>
    </row>
    <row r="16" spans="2:53" ht="29" x14ac:dyDescent="0.35">
      <c r="B16" s="18" t="s">
        <v>374</v>
      </c>
      <c r="C16" s="17">
        <v>5.8315522670711502E-2</v>
      </c>
      <c r="D16" s="17">
        <v>5.5091502575179099E-2</v>
      </c>
      <c r="E16" s="17">
        <v>6.1580592735208599E-2</v>
      </c>
      <c r="F16" s="17"/>
      <c r="G16" s="17">
        <v>8.1435550659812797E-2</v>
      </c>
      <c r="H16" s="17">
        <v>6.2184837107148401E-2</v>
      </c>
      <c r="I16" s="17">
        <v>4.6362635072905098E-2</v>
      </c>
      <c r="J16" s="17">
        <v>5.3946394081846601E-2</v>
      </c>
      <c r="K16" s="17"/>
      <c r="L16" s="17">
        <v>4.65484289573289E-2</v>
      </c>
      <c r="M16" s="17">
        <v>4.5825165906952299E-2</v>
      </c>
      <c r="N16" s="17">
        <v>5.5240233380237501E-2</v>
      </c>
      <c r="O16" s="17">
        <v>8.9482493438620705E-2</v>
      </c>
      <c r="P16" s="17"/>
      <c r="Q16" s="17">
        <v>4.0832804377034099E-2</v>
      </c>
      <c r="R16" s="17">
        <v>3.7709687592758799E-2</v>
      </c>
      <c r="S16" s="17">
        <v>6.6907342908123196E-2</v>
      </c>
      <c r="T16" s="17">
        <v>9.4313346310712698E-2</v>
      </c>
      <c r="U16" s="17">
        <v>5.7767749889672301E-2</v>
      </c>
      <c r="V16" s="17">
        <v>6.7279771086264095E-2</v>
      </c>
      <c r="W16" s="17">
        <v>6.3152475750029802E-2</v>
      </c>
      <c r="X16" s="17">
        <v>9.3275927683355006E-2</v>
      </c>
      <c r="Y16" s="17">
        <v>4.6443979517335497E-2</v>
      </c>
      <c r="Z16" s="17"/>
      <c r="AA16" s="17">
        <v>5.59507819385777E-2</v>
      </c>
      <c r="AB16" s="17">
        <v>6.7432318088529106E-2</v>
      </c>
      <c r="AC16" s="17">
        <v>3.5789913528429203E-2</v>
      </c>
      <c r="AD16" s="17">
        <v>4.8773366740348101E-2</v>
      </c>
      <c r="AE16" s="17">
        <v>0.12619058669840999</v>
      </c>
      <c r="AF16" s="17"/>
      <c r="AG16" s="17">
        <v>6.7941257175015105E-2</v>
      </c>
      <c r="AH16" s="17">
        <v>4.7395710778636899E-2</v>
      </c>
      <c r="AI16" s="17"/>
      <c r="AJ16" s="17">
        <v>7.6888018413708903E-2</v>
      </c>
      <c r="AK16" s="17">
        <v>6.0202672229610898E-2</v>
      </c>
      <c r="AL16" s="17">
        <v>5.13577670860563E-2</v>
      </c>
      <c r="AM16" s="17">
        <v>4.6734193993577797E-2</v>
      </c>
      <c r="AN16" s="17"/>
      <c r="AO16" s="17">
        <v>9.2862780079657106E-2</v>
      </c>
      <c r="AP16" s="17">
        <v>4.3126757261900198E-2</v>
      </c>
      <c r="AQ16" s="17">
        <v>4.7502760449803297E-2</v>
      </c>
      <c r="AR16" s="17"/>
      <c r="AS16" s="17">
        <v>4.2383646081087599E-2</v>
      </c>
      <c r="AT16" s="17">
        <v>7.2193497230267495E-2</v>
      </c>
      <c r="AU16" s="17">
        <v>8.2012213547851903E-2</v>
      </c>
      <c r="AV16" s="17">
        <v>8.0619235481900697E-2</v>
      </c>
      <c r="AW16" s="17">
        <v>5.0024916204783602E-2</v>
      </c>
      <c r="AX16" s="17"/>
      <c r="AY16" s="17">
        <v>5.1519835498952497E-2</v>
      </c>
      <c r="AZ16" s="17">
        <v>5.4525100288773699E-2</v>
      </c>
      <c r="BA16" s="17">
        <v>7.8796612944360897E-2</v>
      </c>
    </row>
    <row r="17" spans="2:53" ht="29" x14ac:dyDescent="0.35">
      <c r="B17" s="18" t="s">
        <v>372</v>
      </c>
      <c r="C17" s="17">
        <v>4.1902233247545703E-2</v>
      </c>
      <c r="D17" s="17">
        <v>5.1250711778687098E-2</v>
      </c>
      <c r="E17" s="17">
        <v>3.2434724827569802E-2</v>
      </c>
      <c r="F17" s="17"/>
      <c r="G17" s="17">
        <v>4.3873008623227898E-2</v>
      </c>
      <c r="H17" s="17">
        <v>4.4609727518565102E-2</v>
      </c>
      <c r="I17" s="17">
        <v>4.3411347126301E-2</v>
      </c>
      <c r="J17" s="17">
        <v>2.3676083941051099E-2</v>
      </c>
      <c r="K17" s="17"/>
      <c r="L17" s="17">
        <v>3.6739446638986498E-2</v>
      </c>
      <c r="M17" s="17">
        <v>3.9093592491403199E-2</v>
      </c>
      <c r="N17" s="17">
        <v>3.3704201956833199E-2</v>
      </c>
      <c r="O17" s="17">
        <v>5.88402484532018E-2</v>
      </c>
      <c r="P17" s="17"/>
      <c r="Q17" s="17">
        <v>5.5986408050751002E-2</v>
      </c>
      <c r="R17" s="17">
        <v>3.6321284664939203E-2</v>
      </c>
      <c r="S17" s="17">
        <v>1.12348247025164E-2</v>
      </c>
      <c r="T17" s="17">
        <v>3.5651264894321903E-2</v>
      </c>
      <c r="U17" s="17">
        <v>5.5759533077569402E-2</v>
      </c>
      <c r="V17" s="17">
        <v>3.39613394214522E-2</v>
      </c>
      <c r="W17" s="17">
        <v>5.2868501833463297E-2</v>
      </c>
      <c r="X17" s="17">
        <v>1.8652616115461901E-2</v>
      </c>
      <c r="Y17" s="17">
        <v>5.5968310223409201E-2</v>
      </c>
      <c r="Z17" s="17"/>
      <c r="AA17" s="17">
        <v>5.2622596898244597E-2</v>
      </c>
      <c r="AB17" s="17">
        <v>4.14212134936685E-2</v>
      </c>
      <c r="AC17" s="17">
        <v>4.3753214102745998E-2</v>
      </c>
      <c r="AD17" s="17">
        <v>3.3019649323752898E-2</v>
      </c>
      <c r="AE17" s="17">
        <v>0</v>
      </c>
      <c r="AF17" s="17"/>
      <c r="AG17" s="17">
        <v>4.0995182314937803E-2</v>
      </c>
      <c r="AH17" s="17">
        <v>4.2931227508314102E-2</v>
      </c>
      <c r="AI17" s="17"/>
      <c r="AJ17" s="17">
        <v>4.82911970383317E-2</v>
      </c>
      <c r="AK17" s="17">
        <v>4.4336316096864503E-2</v>
      </c>
      <c r="AL17" s="17">
        <v>2.1921258518871601E-2</v>
      </c>
      <c r="AM17" s="17">
        <v>5.1460065983303202E-2</v>
      </c>
      <c r="AN17" s="17"/>
      <c r="AO17" s="17">
        <v>5.9713839026412099E-2</v>
      </c>
      <c r="AP17" s="17">
        <v>3.2262223062368499E-2</v>
      </c>
      <c r="AQ17" s="17">
        <v>3.8212633678597702E-2</v>
      </c>
      <c r="AR17" s="17"/>
      <c r="AS17" s="17">
        <v>4.8828114889201898E-2</v>
      </c>
      <c r="AT17" s="17">
        <v>3.6211073755547302E-2</v>
      </c>
      <c r="AU17" s="17">
        <v>5.4591119986800198E-2</v>
      </c>
      <c r="AV17" s="17">
        <v>0.132911748334017</v>
      </c>
      <c r="AW17" s="17">
        <v>3.02316933370828E-2</v>
      </c>
      <c r="AX17" s="17"/>
      <c r="AY17" s="17">
        <v>6.5946107593122E-2</v>
      </c>
      <c r="AZ17" s="17">
        <v>3.7571621185972702E-2</v>
      </c>
      <c r="BA17" s="17">
        <v>3.2459335143930498E-2</v>
      </c>
    </row>
    <row r="18" spans="2:53" ht="43.5" x14ac:dyDescent="0.35">
      <c r="B18" s="18" t="s">
        <v>373</v>
      </c>
      <c r="C18" s="17">
        <v>3.6412944516403999E-2</v>
      </c>
      <c r="D18" s="17">
        <v>3.2275590391387297E-2</v>
      </c>
      <c r="E18" s="17">
        <v>4.06029776736214E-2</v>
      </c>
      <c r="F18" s="17"/>
      <c r="G18" s="17">
        <v>7.8090071086302004E-2</v>
      </c>
      <c r="H18" s="17">
        <v>3.4256653042965601E-2</v>
      </c>
      <c r="I18" s="17">
        <v>2.94833758226229E-2</v>
      </c>
      <c r="J18" s="17">
        <v>2.0531569812015999E-2</v>
      </c>
      <c r="K18" s="17"/>
      <c r="L18" s="17">
        <v>4.6728741239327798E-2</v>
      </c>
      <c r="M18" s="17">
        <v>2.77808909946951E-2</v>
      </c>
      <c r="N18" s="17">
        <v>3.99619687030816E-2</v>
      </c>
      <c r="O18" s="17">
        <v>3.0980668600802199E-2</v>
      </c>
      <c r="P18" s="17"/>
      <c r="Q18" s="17">
        <v>2.3854697481208002E-2</v>
      </c>
      <c r="R18" s="17">
        <v>5.4869156689080399E-2</v>
      </c>
      <c r="S18" s="17">
        <v>5.7027587988660297E-2</v>
      </c>
      <c r="T18" s="17">
        <v>1.1460852736670401E-2</v>
      </c>
      <c r="U18" s="17">
        <v>0</v>
      </c>
      <c r="V18" s="17">
        <v>3.6147368136880298E-2</v>
      </c>
      <c r="W18" s="17">
        <v>7.4254529431543204E-2</v>
      </c>
      <c r="X18" s="17">
        <v>5.88371551472655E-2</v>
      </c>
      <c r="Y18" s="17">
        <v>2.41530470745864E-2</v>
      </c>
      <c r="Z18" s="17"/>
      <c r="AA18" s="17">
        <v>3.4752047575534399E-2</v>
      </c>
      <c r="AB18" s="17">
        <v>2.83134186885028E-2</v>
      </c>
      <c r="AC18" s="17">
        <v>4.1283292319032799E-2</v>
      </c>
      <c r="AD18" s="17">
        <v>4.6009100544115798E-2</v>
      </c>
      <c r="AE18" s="17">
        <v>0.11918540764508601</v>
      </c>
      <c r="AF18" s="17"/>
      <c r="AG18" s="17">
        <v>3.4777708190317398E-2</v>
      </c>
      <c r="AH18" s="17">
        <v>3.8268020933893997E-2</v>
      </c>
      <c r="AI18" s="17"/>
      <c r="AJ18" s="17">
        <v>4.2706061374322299E-2</v>
      </c>
      <c r="AK18" s="17">
        <v>3.1068931680103599E-2</v>
      </c>
      <c r="AL18" s="17">
        <v>3.88791647976287E-2</v>
      </c>
      <c r="AM18" s="17">
        <v>3.4461672721695799E-2</v>
      </c>
      <c r="AN18" s="17"/>
      <c r="AO18" s="17">
        <v>5.4018952786783099E-2</v>
      </c>
      <c r="AP18" s="17">
        <v>3.8151433713770798E-2</v>
      </c>
      <c r="AQ18" s="17">
        <v>2.78412625556872E-2</v>
      </c>
      <c r="AR18" s="17"/>
      <c r="AS18" s="17">
        <v>3.7594909153083701E-2</v>
      </c>
      <c r="AT18" s="17">
        <v>2.7735779359734401E-2</v>
      </c>
      <c r="AU18" s="17">
        <v>5.8579016336682797E-2</v>
      </c>
      <c r="AV18" s="17">
        <v>0</v>
      </c>
      <c r="AW18" s="17">
        <v>5.3218740287949498E-2</v>
      </c>
      <c r="AX18" s="17"/>
      <c r="AY18" s="17">
        <v>3.8547139882269502E-2</v>
      </c>
      <c r="AZ18" s="17">
        <v>3.4410164122923498E-2</v>
      </c>
      <c r="BA18" s="17">
        <v>4.5437706978089298E-2</v>
      </c>
    </row>
    <row r="19" spans="2:53" x14ac:dyDescent="0.35">
      <c r="B19" s="18" t="s">
        <v>375</v>
      </c>
      <c r="C19" s="17">
        <v>1.0685015417951501E-2</v>
      </c>
      <c r="D19" s="17">
        <v>1.9116312151726701E-2</v>
      </c>
      <c r="E19" s="17">
        <v>2.14636685044116E-3</v>
      </c>
      <c r="F19" s="17"/>
      <c r="G19" s="17">
        <v>1.6688187740503901E-2</v>
      </c>
      <c r="H19" s="17">
        <v>8.3573660510396098E-3</v>
      </c>
      <c r="I19" s="17">
        <v>1.2232542432463699E-2</v>
      </c>
      <c r="J19" s="17">
        <v>8.7796813587027994E-3</v>
      </c>
      <c r="K19" s="17"/>
      <c r="L19" s="17">
        <v>7.0658683554188102E-3</v>
      </c>
      <c r="M19" s="17">
        <v>1.7702368039268199E-2</v>
      </c>
      <c r="N19" s="17">
        <v>1.3449762899147601E-2</v>
      </c>
      <c r="O19" s="17">
        <v>4.5180662733534504E-3</v>
      </c>
      <c r="P19" s="17"/>
      <c r="Q19" s="17">
        <v>8.65622235872659E-3</v>
      </c>
      <c r="R19" s="17">
        <v>6.0237975508157498E-3</v>
      </c>
      <c r="S19" s="17">
        <v>0</v>
      </c>
      <c r="T19" s="17">
        <v>0</v>
      </c>
      <c r="U19" s="17">
        <v>1.34742963523616E-2</v>
      </c>
      <c r="V19" s="17">
        <v>2.6943368758427899E-2</v>
      </c>
      <c r="W19" s="17">
        <v>2.2966799703972501E-2</v>
      </c>
      <c r="X19" s="17">
        <v>1.9546895314394599E-2</v>
      </c>
      <c r="Y19" s="17">
        <v>7.6670756427697304E-3</v>
      </c>
      <c r="Z19" s="17"/>
      <c r="AA19" s="17">
        <v>1.29861560529487E-2</v>
      </c>
      <c r="AB19" s="17">
        <v>0</v>
      </c>
      <c r="AC19" s="17">
        <v>1.21007822956855E-2</v>
      </c>
      <c r="AD19" s="17">
        <v>1.6665656464845201E-2</v>
      </c>
      <c r="AE19" s="17">
        <v>0</v>
      </c>
      <c r="AF19" s="17"/>
      <c r="AG19" s="17">
        <v>1.14518604701867E-2</v>
      </c>
      <c r="AH19" s="17">
        <v>9.8150762234897205E-3</v>
      </c>
      <c r="AI19" s="17"/>
      <c r="AJ19" s="17">
        <v>9.4703064497532793E-3</v>
      </c>
      <c r="AK19" s="17">
        <v>2.3702895184318201E-2</v>
      </c>
      <c r="AL19" s="17">
        <v>0</v>
      </c>
      <c r="AM19" s="17">
        <v>7.5868441298984901E-3</v>
      </c>
      <c r="AN19" s="17"/>
      <c r="AO19" s="17">
        <v>1.87436685736504E-2</v>
      </c>
      <c r="AP19" s="17">
        <v>4.9139459740357803E-3</v>
      </c>
      <c r="AQ19" s="17">
        <v>9.4886293989163498E-3</v>
      </c>
      <c r="AR19" s="17"/>
      <c r="AS19" s="17">
        <v>9.7589975545288102E-3</v>
      </c>
      <c r="AT19" s="17">
        <v>1.55902691866484E-2</v>
      </c>
      <c r="AU19" s="17">
        <v>1.32301315795146E-2</v>
      </c>
      <c r="AV19" s="17">
        <v>0</v>
      </c>
      <c r="AW19" s="17">
        <v>6.1420124021101903E-3</v>
      </c>
      <c r="AX19" s="17"/>
      <c r="AY19" s="17">
        <v>5.7239505862199296E-3</v>
      </c>
      <c r="AZ19" s="17">
        <v>1.3304738773006501E-2</v>
      </c>
      <c r="BA19" s="17">
        <v>0</v>
      </c>
    </row>
    <row r="20" spans="2:53" x14ac:dyDescent="0.35">
      <c r="B20" s="18" t="s">
        <v>114</v>
      </c>
      <c r="C20" s="19">
        <v>3.0421179335855999E-2</v>
      </c>
      <c r="D20" s="19">
        <v>2.61433199699946E-2</v>
      </c>
      <c r="E20" s="19">
        <v>3.4753506722697697E-2</v>
      </c>
      <c r="F20" s="19"/>
      <c r="G20" s="19">
        <v>0</v>
      </c>
      <c r="H20" s="19">
        <v>3.2667334578618097E-2</v>
      </c>
      <c r="I20" s="19">
        <v>3.7477579091271203E-2</v>
      </c>
      <c r="J20" s="19">
        <v>3.2925238646142101E-2</v>
      </c>
      <c r="K20" s="19"/>
      <c r="L20" s="19">
        <v>3.35821702421722E-2</v>
      </c>
      <c r="M20" s="19">
        <v>4.0580706736315697E-2</v>
      </c>
      <c r="N20" s="19">
        <v>2.7643183201243999E-2</v>
      </c>
      <c r="O20" s="19">
        <v>1.7800677170148299E-2</v>
      </c>
      <c r="P20" s="19"/>
      <c r="Q20" s="19">
        <v>2.50698259476166E-2</v>
      </c>
      <c r="R20" s="19">
        <v>1.8492162791940901E-2</v>
      </c>
      <c r="S20" s="19">
        <v>5.7307334607654303E-2</v>
      </c>
      <c r="T20" s="19">
        <v>4.7332211130574599E-2</v>
      </c>
      <c r="U20" s="19">
        <v>4.3786152410360102E-2</v>
      </c>
      <c r="V20" s="19">
        <v>9.3928990154178004E-3</v>
      </c>
      <c r="W20" s="19">
        <v>2.0876964335013799E-2</v>
      </c>
      <c r="X20" s="19">
        <v>2.0515788826709399E-2</v>
      </c>
      <c r="Y20" s="19">
        <v>3.9151247965221903E-2</v>
      </c>
      <c r="Z20" s="19"/>
      <c r="AA20" s="19">
        <v>2.2075330965255501E-2</v>
      </c>
      <c r="AB20" s="19">
        <v>3.6963309653201E-2</v>
      </c>
      <c r="AC20" s="19">
        <v>3.6007453740751802E-2</v>
      </c>
      <c r="AD20" s="19">
        <v>2.1615985799116801E-2</v>
      </c>
      <c r="AE20" s="19">
        <v>0</v>
      </c>
      <c r="AF20" s="19"/>
      <c r="AG20" s="19">
        <v>2.93278215722215E-2</v>
      </c>
      <c r="AH20" s="19">
        <v>3.16615273949356E-2</v>
      </c>
      <c r="AI20" s="19"/>
      <c r="AJ20" s="19">
        <v>2.20167583131658E-2</v>
      </c>
      <c r="AK20" s="19">
        <v>2.29587013938151E-2</v>
      </c>
      <c r="AL20" s="19">
        <v>3.5225044173023599E-2</v>
      </c>
      <c r="AM20" s="19">
        <v>4.1054416038609098E-2</v>
      </c>
      <c r="AN20" s="19"/>
      <c r="AO20" s="19">
        <v>1.85260936624729E-2</v>
      </c>
      <c r="AP20" s="19">
        <v>3.8812237443070698E-2</v>
      </c>
      <c r="AQ20" s="19">
        <v>3.2984976593437902E-2</v>
      </c>
      <c r="AR20" s="19"/>
      <c r="AS20" s="19">
        <v>2.5598612162053599E-2</v>
      </c>
      <c r="AT20" s="19">
        <v>3.2765961067928097E-2</v>
      </c>
      <c r="AU20" s="19">
        <v>1.44374227653216E-2</v>
      </c>
      <c r="AV20" s="19">
        <v>0</v>
      </c>
      <c r="AW20" s="19">
        <v>3.18600143353166E-2</v>
      </c>
      <c r="AX20" s="19"/>
      <c r="AY20" s="19">
        <v>2.47710568680281E-2</v>
      </c>
      <c r="AZ20" s="19">
        <v>2.8569408719394701E-2</v>
      </c>
      <c r="BA20" s="19">
        <v>3.6684077086370302E-2</v>
      </c>
    </row>
    <row r="21" spans="2:53" x14ac:dyDescent="0.35">
      <c r="B21" s="34" t="s">
        <v>116</v>
      </c>
    </row>
    <row r="22" spans="2:53" x14ac:dyDescent="0.35">
      <c r="B22" t="s">
        <v>85</v>
      </c>
    </row>
    <row r="23" spans="2:53" x14ac:dyDescent="0.35">
      <c r="B23" t="s">
        <v>86</v>
      </c>
    </row>
    <row r="25" spans="2:53" x14ac:dyDescent="0.35">
      <c r="B25"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49</v>
      </c>
      <c r="C9" s="17">
        <v>0.41197413526555399</v>
      </c>
      <c r="D9" s="17">
        <v>0.479535316994945</v>
      </c>
      <c r="E9" s="17">
        <v>0.34447950784436199</v>
      </c>
      <c r="F9" s="17"/>
      <c r="G9" s="17">
        <v>0.446612207576779</v>
      </c>
      <c r="H9" s="17">
        <v>0.412113945035117</v>
      </c>
      <c r="I9" s="17">
        <v>0.39738083097253701</v>
      </c>
      <c r="J9" s="17">
        <v>0.41761469650043997</v>
      </c>
      <c r="K9" s="17"/>
      <c r="L9" s="17">
        <v>0.30418627687107902</v>
      </c>
      <c r="M9" s="17">
        <v>0.40335987422938602</v>
      </c>
      <c r="N9" s="17">
        <v>0.51609250865634004</v>
      </c>
      <c r="O9" s="17">
        <v>0.44336758176637098</v>
      </c>
      <c r="P9" s="17"/>
      <c r="Q9" s="17">
        <v>0.33027134641985101</v>
      </c>
      <c r="R9" s="17">
        <v>0.41945158377509401</v>
      </c>
      <c r="S9" s="17">
        <v>0.40728142788576799</v>
      </c>
      <c r="T9" s="17">
        <v>0.419813564334442</v>
      </c>
      <c r="U9" s="17">
        <v>0.41783873280556</v>
      </c>
      <c r="V9" s="17">
        <v>0.40476443564110098</v>
      </c>
      <c r="W9" s="17">
        <v>0.44715149488697198</v>
      </c>
      <c r="X9" s="17">
        <v>0.46258639498460702</v>
      </c>
      <c r="Y9" s="17">
        <v>0.46448164862473701</v>
      </c>
      <c r="Z9" s="17"/>
      <c r="AA9" s="17">
        <v>0.55875218364858403</v>
      </c>
      <c r="AB9" s="17">
        <v>0.436190367498</v>
      </c>
      <c r="AC9" s="17">
        <v>0.35931438928109199</v>
      </c>
      <c r="AD9" s="17">
        <v>0.23009286597034001</v>
      </c>
      <c r="AE9" s="17">
        <v>0.36797644266590501</v>
      </c>
      <c r="AF9" s="17"/>
      <c r="AG9" s="17">
        <v>0.40945758227742701</v>
      </c>
      <c r="AH9" s="17">
        <v>0.41472504261544102</v>
      </c>
      <c r="AI9" s="17"/>
      <c r="AJ9" s="17">
        <v>0.40014325269188999</v>
      </c>
      <c r="AK9" s="17">
        <v>0.374871194524798</v>
      </c>
      <c r="AL9" s="17">
        <v>0.44509474639881402</v>
      </c>
      <c r="AM9" s="17">
        <v>0.43151164960933303</v>
      </c>
      <c r="AN9" s="17"/>
      <c r="AO9" s="17">
        <v>0.42250622153362</v>
      </c>
      <c r="AP9" s="17">
        <v>0.43231463669724401</v>
      </c>
      <c r="AQ9" s="17">
        <v>0.39951835417545001</v>
      </c>
      <c r="AR9" s="17"/>
      <c r="AS9" s="17">
        <v>0.42028159914376301</v>
      </c>
      <c r="AT9" s="17">
        <v>0.38463765835613001</v>
      </c>
      <c r="AU9" s="17">
        <v>0.30603220532512398</v>
      </c>
      <c r="AV9" s="17">
        <v>0.42742741016324998</v>
      </c>
      <c r="AW9" s="17">
        <v>0.50662197759115402</v>
      </c>
      <c r="AX9" s="17"/>
      <c r="AY9" s="17">
        <v>0.443005842368975</v>
      </c>
      <c r="AZ9" s="17">
        <v>0.37705183333979803</v>
      </c>
      <c r="BA9" s="17">
        <v>0.36559619562969298</v>
      </c>
    </row>
    <row r="10" spans="2:53" x14ac:dyDescent="0.35">
      <c r="B10" s="18" t="s">
        <v>47</v>
      </c>
      <c r="C10" s="17">
        <v>0.54806862991977601</v>
      </c>
      <c r="D10" s="17">
        <v>0.48016627214674101</v>
      </c>
      <c r="E10" s="17">
        <v>0.61590409729316198</v>
      </c>
      <c r="F10" s="17"/>
      <c r="G10" s="17">
        <v>0.49853032277630299</v>
      </c>
      <c r="H10" s="17">
        <v>0.53967853062822102</v>
      </c>
      <c r="I10" s="17">
        <v>0.57500335236173605</v>
      </c>
      <c r="J10" s="17">
        <v>0.55540965499494099</v>
      </c>
      <c r="K10" s="17"/>
      <c r="L10" s="17">
        <v>0.669892353249402</v>
      </c>
      <c r="M10" s="17">
        <v>0.57444129322873905</v>
      </c>
      <c r="N10" s="17">
        <v>0.43463486290740899</v>
      </c>
      <c r="O10" s="17">
        <v>0.49108542837302199</v>
      </c>
      <c r="P10" s="17"/>
      <c r="Q10" s="17">
        <v>0.61761980996230204</v>
      </c>
      <c r="R10" s="17">
        <v>0.56446176033922302</v>
      </c>
      <c r="S10" s="17">
        <v>0.56268583998395005</v>
      </c>
      <c r="T10" s="17">
        <v>0.53796920137589799</v>
      </c>
      <c r="U10" s="17">
        <v>0.52213012943514403</v>
      </c>
      <c r="V10" s="17">
        <v>0.531202215093591</v>
      </c>
      <c r="W10" s="17">
        <v>0.53383944944001205</v>
      </c>
      <c r="X10" s="17">
        <v>0.468725709942381</v>
      </c>
      <c r="Y10" s="17">
        <v>0.50699140977553403</v>
      </c>
      <c r="Z10" s="17"/>
      <c r="AA10" s="17">
        <v>0.38711804777675202</v>
      </c>
      <c r="AB10" s="17">
        <v>0.52989493416754396</v>
      </c>
      <c r="AC10" s="17">
        <v>0.60922025015930903</v>
      </c>
      <c r="AD10" s="17">
        <v>0.72347652094817805</v>
      </c>
      <c r="AE10" s="17">
        <v>0.63202355733409499</v>
      </c>
      <c r="AF10" s="17"/>
      <c r="AG10" s="17">
        <v>0.549764642654334</v>
      </c>
      <c r="AH10" s="17">
        <v>0.54621467575349802</v>
      </c>
      <c r="AI10" s="17"/>
      <c r="AJ10" s="17">
        <v>0.545368189682499</v>
      </c>
      <c r="AK10" s="17">
        <v>0.58970629495252602</v>
      </c>
      <c r="AL10" s="17">
        <v>0.494766915421056</v>
      </c>
      <c r="AM10" s="17">
        <v>0.55473957542904795</v>
      </c>
      <c r="AN10" s="17"/>
      <c r="AO10" s="17">
        <v>0.54464759244380101</v>
      </c>
      <c r="AP10" s="17">
        <v>0.51604437485265897</v>
      </c>
      <c r="AQ10" s="17">
        <v>0.56514960257014901</v>
      </c>
      <c r="AR10" s="17"/>
      <c r="AS10" s="17">
        <v>0.539146252608114</v>
      </c>
      <c r="AT10" s="17">
        <v>0.586660861559272</v>
      </c>
      <c r="AU10" s="17">
        <v>0.66475584399092402</v>
      </c>
      <c r="AV10" s="17">
        <v>0.57257258983674997</v>
      </c>
      <c r="AW10" s="17">
        <v>0.41511106321133701</v>
      </c>
      <c r="AX10" s="17"/>
      <c r="AY10" s="17">
        <v>0.513636176321428</v>
      </c>
      <c r="AZ10" s="17">
        <v>0.58520885092837605</v>
      </c>
      <c r="BA10" s="17">
        <v>0.60111785308624099</v>
      </c>
    </row>
    <row r="11" spans="2:53" ht="29" x14ac:dyDescent="0.35">
      <c r="B11" s="18" t="s">
        <v>378</v>
      </c>
      <c r="C11" s="17">
        <v>3.6894859169612701E-2</v>
      </c>
      <c r="D11" s="17">
        <v>3.4170639856849198E-2</v>
      </c>
      <c r="E11" s="17">
        <v>3.9616394862476402E-2</v>
      </c>
      <c r="F11" s="17"/>
      <c r="G11" s="17">
        <v>5.4857469646917997E-2</v>
      </c>
      <c r="H11" s="17">
        <v>4.1310014241904697E-2</v>
      </c>
      <c r="I11" s="17">
        <v>2.76158166657265E-2</v>
      </c>
      <c r="J11" s="17">
        <v>2.6975648504618401E-2</v>
      </c>
      <c r="K11" s="17"/>
      <c r="L11" s="17">
        <v>2.2553169229901499E-2</v>
      </c>
      <c r="M11" s="17">
        <v>2.2198832541875199E-2</v>
      </c>
      <c r="N11" s="17">
        <v>3.9472520048498203E-2</v>
      </c>
      <c r="O11" s="17">
        <v>6.5546989860607197E-2</v>
      </c>
      <c r="P11" s="17"/>
      <c r="Q11" s="17">
        <v>4.4785067652377303E-2</v>
      </c>
      <c r="R11" s="17">
        <v>1.6086655885682598E-2</v>
      </c>
      <c r="S11" s="17">
        <v>3.0032732130281899E-2</v>
      </c>
      <c r="T11" s="17">
        <v>4.2217234289659698E-2</v>
      </c>
      <c r="U11" s="17">
        <v>6.0031137759295701E-2</v>
      </c>
      <c r="V11" s="17">
        <v>5.57647688593969E-2</v>
      </c>
      <c r="W11" s="17">
        <v>9.5045278365080595E-3</v>
      </c>
      <c r="X11" s="17">
        <v>6.8687895073011304E-2</v>
      </c>
      <c r="Y11" s="17">
        <v>2.85269415997286E-2</v>
      </c>
      <c r="Z11" s="17"/>
      <c r="AA11" s="17">
        <v>5.06000358040661E-2</v>
      </c>
      <c r="AB11" s="17">
        <v>2.91782016282085E-2</v>
      </c>
      <c r="AC11" s="17">
        <v>2.7750658895042201E-2</v>
      </c>
      <c r="AD11" s="17">
        <v>4.6430613081480901E-2</v>
      </c>
      <c r="AE11" s="17">
        <v>0</v>
      </c>
      <c r="AF11" s="17"/>
      <c r="AG11" s="17">
        <v>3.8380676871912899E-2</v>
      </c>
      <c r="AH11" s="17">
        <v>3.5270674478436501E-2</v>
      </c>
      <c r="AI11" s="17"/>
      <c r="AJ11" s="17">
        <v>5.0570041950066202E-2</v>
      </c>
      <c r="AK11" s="17">
        <v>3.2104226923178297E-2</v>
      </c>
      <c r="AL11" s="17">
        <v>5.4808814717327001E-2</v>
      </c>
      <c r="AM11" s="17">
        <v>1.3748774961619199E-2</v>
      </c>
      <c r="AN11" s="17"/>
      <c r="AO11" s="17">
        <v>3.2846186022578099E-2</v>
      </c>
      <c r="AP11" s="17">
        <v>4.7585093943177101E-2</v>
      </c>
      <c r="AQ11" s="17">
        <v>3.1159737640661898E-2</v>
      </c>
      <c r="AR11" s="17"/>
      <c r="AS11" s="17">
        <v>3.3820556348148102E-2</v>
      </c>
      <c r="AT11" s="17">
        <v>2.6147003452661601E-2</v>
      </c>
      <c r="AU11" s="17">
        <v>2.9211950683952E-2</v>
      </c>
      <c r="AV11" s="17">
        <v>0</v>
      </c>
      <c r="AW11" s="17">
        <v>7.8266959197509103E-2</v>
      </c>
      <c r="AX11" s="17"/>
      <c r="AY11" s="17">
        <v>3.6715327452271601E-2</v>
      </c>
      <c r="AZ11" s="17">
        <v>3.4023024242575799E-2</v>
      </c>
      <c r="BA11" s="17">
        <v>3.3285951284065397E-2</v>
      </c>
    </row>
    <row r="12" spans="2:53" ht="29" x14ac:dyDescent="0.35">
      <c r="B12" s="18" t="s">
        <v>379</v>
      </c>
      <c r="C12" s="19">
        <v>3.06237564505717E-3</v>
      </c>
      <c r="D12" s="19">
        <v>6.1277710014645799E-3</v>
      </c>
      <c r="E12" s="19">
        <v>0</v>
      </c>
      <c r="F12" s="19"/>
      <c r="G12" s="19">
        <v>0</v>
      </c>
      <c r="H12" s="19">
        <v>6.8975100947573902E-3</v>
      </c>
      <c r="I12" s="19">
        <v>0</v>
      </c>
      <c r="J12" s="19">
        <v>0</v>
      </c>
      <c r="K12" s="19"/>
      <c r="L12" s="19">
        <v>3.3682006496174202E-3</v>
      </c>
      <c r="M12" s="19">
        <v>0</v>
      </c>
      <c r="N12" s="19">
        <v>9.8001083877523598E-3</v>
      </c>
      <c r="O12" s="19">
        <v>0</v>
      </c>
      <c r="P12" s="19"/>
      <c r="Q12" s="19">
        <v>7.3237759654696697E-3</v>
      </c>
      <c r="R12" s="19">
        <v>0</v>
      </c>
      <c r="S12" s="19">
        <v>0</v>
      </c>
      <c r="T12" s="19">
        <v>0</v>
      </c>
      <c r="U12" s="19">
        <v>0</v>
      </c>
      <c r="V12" s="19">
        <v>8.2685804059107505E-3</v>
      </c>
      <c r="W12" s="19">
        <v>9.5045278365080595E-3</v>
      </c>
      <c r="X12" s="19">
        <v>0</v>
      </c>
      <c r="Y12" s="19">
        <v>0</v>
      </c>
      <c r="Z12" s="19"/>
      <c r="AA12" s="19">
        <v>3.5297327705974802E-3</v>
      </c>
      <c r="AB12" s="19">
        <v>4.7364967062479496E-3</v>
      </c>
      <c r="AC12" s="19">
        <v>3.7147016645567598E-3</v>
      </c>
      <c r="AD12" s="19">
        <v>0</v>
      </c>
      <c r="AE12" s="19">
        <v>0</v>
      </c>
      <c r="AF12" s="19"/>
      <c r="AG12" s="19">
        <v>2.3970981963257298E-3</v>
      </c>
      <c r="AH12" s="19">
        <v>3.78960715262477E-3</v>
      </c>
      <c r="AI12" s="19"/>
      <c r="AJ12" s="19">
        <v>3.9185156755449299E-3</v>
      </c>
      <c r="AK12" s="19">
        <v>3.3182835994973398E-3</v>
      </c>
      <c r="AL12" s="19">
        <v>5.3295234628032897E-3</v>
      </c>
      <c r="AM12" s="19">
        <v>0</v>
      </c>
      <c r="AN12" s="19"/>
      <c r="AO12" s="19">
        <v>0</v>
      </c>
      <c r="AP12" s="19">
        <v>4.0558945069199001E-3</v>
      </c>
      <c r="AQ12" s="19">
        <v>4.17230561373936E-3</v>
      </c>
      <c r="AR12" s="19"/>
      <c r="AS12" s="19">
        <v>6.7515918999756204E-3</v>
      </c>
      <c r="AT12" s="19">
        <v>2.5544766319366601E-3</v>
      </c>
      <c r="AU12" s="19">
        <v>0</v>
      </c>
      <c r="AV12" s="19">
        <v>0</v>
      </c>
      <c r="AW12" s="19">
        <v>0</v>
      </c>
      <c r="AX12" s="19"/>
      <c r="AY12" s="19">
        <v>6.64265385732487E-3</v>
      </c>
      <c r="AZ12" s="19">
        <v>3.7162914892499102E-3</v>
      </c>
      <c r="BA12" s="19">
        <v>0</v>
      </c>
    </row>
    <row r="13" spans="2:53" x14ac:dyDescent="0.35">
      <c r="B13" s="16"/>
    </row>
    <row r="14" spans="2:53" x14ac:dyDescent="0.35">
      <c r="B14" t="s">
        <v>85</v>
      </c>
    </row>
    <row r="15" spans="2:53" x14ac:dyDescent="0.35">
      <c r="B15" t="s">
        <v>86</v>
      </c>
    </row>
    <row r="17" spans="2:2" x14ac:dyDescent="0.35">
      <c r="B17"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545</v>
      </c>
      <c r="D7" s="10">
        <v>230</v>
      </c>
      <c r="E7" s="10">
        <v>315</v>
      </c>
      <c r="F7" s="10"/>
      <c r="G7" s="10">
        <v>61</v>
      </c>
      <c r="H7" s="10">
        <v>243</v>
      </c>
      <c r="I7" s="10">
        <v>184</v>
      </c>
      <c r="J7" s="10">
        <v>57</v>
      </c>
      <c r="K7" s="10"/>
      <c r="L7" s="10">
        <v>177</v>
      </c>
      <c r="M7" s="10">
        <v>137</v>
      </c>
      <c r="N7" s="10">
        <v>101</v>
      </c>
      <c r="O7" s="10">
        <v>130</v>
      </c>
      <c r="P7" s="10"/>
      <c r="Q7" s="10">
        <v>81</v>
      </c>
      <c r="R7" s="10">
        <v>99</v>
      </c>
      <c r="S7" s="10">
        <v>54</v>
      </c>
      <c r="T7" s="10">
        <v>50</v>
      </c>
      <c r="U7" s="10">
        <v>43</v>
      </c>
      <c r="V7" s="10">
        <v>65</v>
      </c>
      <c r="W7" s="10">
        <v>55</v>
      </c>
      <c r="X7" s="10">
        <v>27</v>
      </c>
      <c r="Y7" s="10">
        <v>71</v>
      </c>
      <c r="Z7" s="10"/>
      <c r="AA7" s="10">
        <v>102</v>
      </c>
      <c r="AB7" s="10">
        <v>140</v>
      </c>
      <c r="AC7" s="10">
        <v>147</v>
      </c>
      <c r="AD7" s="10">
        <v>79</v>
      </c>
      <c r="AE7" s="10">
        <v>9</v>
      </c>
      <c r="AF7" s="10"/>
      <c r="AG7" s="10">
        <v>289</v>
      </c>
      <c r="AH7" s="10">
        <v>256</v>
      </c>
      <c r="AI7" s="10"/>
      <c r="AJ7" s="10">
        <v>123</v>
      </c>
      <c r="AK7" s="10">
        <v>161</v>
      </c>
      <c r="AL7" s="10">
        <v>118</v>
      </c>
      <c r="AM7" s="10">
        <v>143</v>
      </c>
      <c r="AN7" s="10"/>
      <c r="AO7" s="10">
        <v>135</v>
      </c>
      <c r="AP7" s="10">
        <v>118</v>
      </c>
      <c r="AQ7" s="10">
        <v>288</v>
      </c>
      <c r="AR7" s="10"/>
      <c r="AS7" s="10">
        <v>170</v>
      </c>
      <c r="AT7" s="10">
        <v>206</v>
      </c>
      <c r="AU7" s="10">
        <v>44</v>
      </c>
      <c r="AV7" s="10">
        <v>7</v>
      </c>
      <c r="AW7" s="10">
        <v>68</v>
      </c>
      <c r="AX7" s="10"/>
      <c r="AY7" s="10">
        <v>95</v>
      </c>
      <c r="AZ7" s="10">
        <v>281</v>
      </c>
      <c r="BA7" s="10">
        <v>52</v>
      </c>
    </row>
    <row r="8" spans="2:53" ht="30" customHeight="1" x14ac:dyDescent="0.35">
      <c r="B8" s="11" t="s">
        <v>20</v>
      </c>
      <c r="C8" s="11">
        <v>550</v>
      </c>
      <c r="D8" s="11">
        <v>241</v>
      </c>
      <c r="E8" s="11">
        <v>308</v>
      </c>
      <c r="F8" s="11"/>
      <c r="G8" s="11">
        <v>60</v>
      </c>
      <c r="H8" s="11">
        <v>241</v>
      </c>
      <c r="I8" s="11">
        <v>190</v>
      </c>
      <c r="J8" s="11">
        <v>59</v>
      </c>
      <c r="K8" s="11"/>
      <c r="L8" s="11">
        <v>181</v>
      </c>
      <c r="M8" s="11">
        <v>149</v>
      </c>
      <c r="N8" s="11">
        <v>96</v>
      </c>
      <c r="O8" s="11">
        <v>124</v>
      </c>
      <c r="P8" s="11"/>
      <c r="Q8" s="11">
        <v>106</v>
      </c>
      <c r="R8" s="11">
        <v>87</v>
      </c>
      <c r="S8" s="11">
        <v>53</v>
      </c>
      <c r="T8" s="11">
        <v>59</v>
      </c>
      <c r="U8" s="11">
        <v>44</v>
      </c>
      <c r="V8" s="11">
        <v>58</v>
      </c>
      <c r="W8" s="11">
        <v>51</v>
      </c>
      <c r="X8" s="11">
        <v>23</v>
      </c>
      <c r="Y8" s="11">
        <v>67</v>
      </c>
      <c r="Z8" s="11"/>
      <c r="AA8" s="11">
        <v>99</v>
      </c>
      <c r="AB8" s="11">
        <v>141</v>
      </c>
      <c r="AC8" s="11">
        <v>149</v>
      </c>
      <c r="AD8" s="11">
        <v>83</v>
      </c>
      <c r="AE8" s="11">
        <v>9</v>
      </c>
      <c r="AF8" s="11"/>
      <c r="AG8" s="11">
        <v>288</v>
      </c>
      <c r="AH8" s="11">
        <v>261</v>
      </c>
      <c r="AI8" s="11"/>
      <c r="AJ8" s="11">
        <v>126</v>
      </c>
      <c r="AK8" s="11">
        <v>162</v>
      </c>
      <c r="AL8" s="11">
        <v>117</v>
      </c>
      <c r="AM8" s="11">
        <v>145</v>
      </c>
      <c r="AN8" s="11"/>
      <c r="AO8" s="11">
        <v>137</v>
      </c>
      <c r="AP8" s="11">
        <v>117</v>
      </c>
      <c r="AQ8" s="11">
        <v>292</v>
      </c>
      <c r="AR8" s="11"/>
      <c r="AS8" s="11">
        <v>172</v>
      </c>
      <c r="AT8" s="11">
        <v>209</v>
      </c>
      <c r="AU8" s="11">
        <v>45</v>
      </c>
      <c r="AV8" s="11">
        <v>7</v>
      </c>
      <c r="AW8" s="11">
        <v>68</v>
      </c>
      <c r="AX8" s="11"/>
      <c r="AY8" s="11">
        <v>97</v>
      </c>
      <c r="AZ8" s="11">
        <v>286</v>
      </c>
      <c r="BA8" s="11">
        <v>53</v>
      </c>
    </row>
    <row r="9" spans="2:53" x14ac:dyDescent="0.35">
      <c r="B9" s="18" t="s">
        <v>381</v>
      </c>
      <c r="C9" s="17">
        <v>0.26078503249634999</v>
      </c>
      <c r="D9" s="17">
        <v>0.30876740587608598</v>
      </c>
      <c r="E9" s="17">
        <v>0.22327445789728301</v>
      </c>
      <c r="F9" s="17"/>
      <c r="G9" s="17">
        <v>0.31961548350929098</v>
      </c>
      <c r="H9" s="17">
        <v>0.208359794392564</v>
      </c>
      <c r="I9" s="17">
        <v>0.30862135428884802</v>
      </c>
      <c r="J9" s="17">
        <v>0.26105605540590299</v>
      </c>
      <c r="K9" s="17"/>
      <c r="L9" s="17">
        <v>0.22851086565901901</v>
      </c>
      <c r="M9" s="17">
        <v>0.29761919921774699</v>
      </c>
      <c r="N9" s="17">
        <v>0.253065296671942</v>
      </c>
      <c r="O9" s="17">
        <v>0.26947154785848099</v>
      </c>
      <c r="P9" s="17"/>
      <c r="Q9" s="17">
        <v>0.38535279598282002</v>
      </c>
      <c r="R9" s="17">
        <v>0.26225657746636799</v>
      </c>
      <c r="S9" s="17">
        <v>0.22464798585787499</v>
      </c>
      <c r="T9" s="17">
        <v>0.17880682985409399</v>
      </c>
      <c r="U9" s="17">
        <v>0.21694065561561601</v>
      </c>
      <c r="V9" s="17">
        <v>0.153540843309692</v>
      </c>
      <c r="W9" s="17">
        <v>0.23726767837799501</v>
      </c>
      <c r="X9" s="17">
        <v>0.32753970528845799</v>
      </c>
      <c r="Y9" s="17">
        <v>0.28061872257735199</v>
      </c>
      <c r="Z9" s="17"/>
      <c r="AA9" s="17">
        <v>0.27919815981032498</v>
      </c>
      <c r="AB9" s="17">
        <v>0.26381102270305401</v>
      </c>
      <c r="AC9" s="17">
        <v>0.28644381391961699</v>
      </c>
      <c r="AD9" s="17">
        <v>0.24148760017163601</v>
      </c>
      <c r="AE9" s="17">
        <v>0.31109633511742402</v>
      </c>
      <c r="AF9" s="17"/>
      <c r="AG9" s="17">
        <v>0.27731180073059902</v>
      </c>
      <c r="AH9" s="17">
        <v>0.24254494661791401</v>
      </c>
      <c r="AI9" s="17"/>
      <c r="AJ9" s="17">
        <v>0.18567304280088001</v>
      </c>
      <c r="AK9" s="17">
        <v>0.30197489348783002</v>
      </c>
      <c r="AL9" s="17">
        <v>0.25273710188772502</v>
      </c>
      <c r="AM9" s="17">
        <v>0.28647630200672197</v>
      </c>
      <c r="AN9" s="17"/>
      <c r="AO9" s="17">
        <v>0.26863200515303298</v>
      </c>
      <c r="AP9" s="17">
        <v>0.253152786100514</v>
      </c>
      <c r="AQ9" s="17">
        <v>0.25762001424651199</v>
      </c>
      <c r="AR9" s="17"/>
      <c r="AS9" s="17">
        <v>0.205491606281721</v>
      </c>
      <c r="AT9" s="17">
        <v>0.28229677753215898</v>
      </c>
      <c r="AU9" s="17">
        <v>0.24698948926929601</v>
      </c>
      <c r="AV9" s="17">
        <v>0.191856193399561</v>
      </c>
      <c r="AW9" s="17">
        <v>0.27808105867630001</v>
      </c>
      <c r="AX9" s="17"/>
      <c r="AY9" s="17">
        <v>0.23171671771962901</v>
      </c>
      <c r="AZ9" s="17">
        <v>0.29911350298755601</v>
      </c>
      <c r="BA9" s="17">
        <v>0.26704472140125801</v>
      </c>
    </row>
    <row r="10" spans="2:53" x14ac:dyDescent="0.35">
      <c r="B10" s="18" t="s">
        <v>382</v>
      </c>
      <c r="C10" s="17">
        <v>0.65869415686422605</v>
      </c>
      <c r="D10" s="17">
        <v>0.61548701453821297</v>
      </c>
      <c r="E10" s="17">
        <v>0.69247165933593402</v>
      </c>
      <c r="F10" s="17"/>
      <c r="G10" s="17">
        <v>0.63260380012309003</v>
      </c>
      <c r="H10" s="17">
        <v>0.72672230186342002</v>
      </c>
      <c r="I10" s="17">
        <v>0.57535897815706005</v>
      </c>
      <c r="J10" s="17">
        <v>0.67580221705277299</v>
      </c>
      <c r="K10" s="17"/>
      <c r="L10" s="17">
        <v>0.71040155425500295</v>
      </c>
      <c r="M10" s="17">
        <v>0.604987855941019</v>
      </c>
      <c r="N10" s="17">
        <v>0.65900428499784702</v>
      </c>
      <c r="O10" s="17">
        <v>0.64769123871204404</v>
      </c>
      <c r="P10" s="17"/>
      <c r="Q10" s="17">
        <v>0.60235362769607204</v>
      </c>
      <c r="R10" s="17">
        <v>0.64789848341602296</v>
      </c>
      <c r="S10" s="17">
        <v>0.73795463044695497</v>
      </c>
      <c r="T10" s="17">
        <v>0.68096495311796301</v>
      </c>
      <c r="U10" s="17">
        <v>0.69276551294174205</v>
      </c>
      <c r="V10" s="17">
        <v>0.71974465850513003</v>
      </c>
      <c r="W10" s="17">
        <v>0.63441345589095599</v>
      </c>
      <c r="X10" s="17">
        <v>0.67246029471154201</v>
      </c>
      <c r="Y10" s="17">
        <v>0.61641104093278798</v>
      </c>
      <c r="Z10" s="17"/>
      <c r="AA10" s="17">
        <v>0.61458618979683799</v>
      </c>
      <c r="AB10" s="17">
        <v>0.67318729095071805</v>
      </c>
      <c r="AC10" s="17">
        <v>0.64767949319345897</v>
      </c>
      <c r="AD10" s="17">
        <v>0.68229102600255598</v>
      </c>
      <c r="AE10" s="17">
        <v>0.68890366488257604</v>
      </c>
      <c r="AF10" s="17"/>
      <c r="AG10" s="17">
        <v>0.64166758063059104</v>
      </c>
      <c r="AH10" s="17">
        <v>0.67748586546177803</v>
      </c>
      <c r="AI10" s="17"/>
      <c r="AJ10" s="17">
        <v>0.77773770214607396</v>
      </c>
      <c r="AK10" s="17">
        <v>0.64999507875711304</v>
      </c>
      <c r="AL10" s="17">
        <v>0.61333580804994803</v>
      </c>
      <c r="AM10" s="17">
        <v>0.60189587661959398</v>
      </c>
      <c r="AN10" s="17"/>
      <c r="AO10" s="17">
        <v>0.67566776193922495</v>
      </c>
      <c r="AP10" s="17">
        <v>0.65810904926830605</v>
      </c>
      <c r="AQ10" s="17">
        <v>0.65242045285013905</v>
      </c>
      <c r="AR10" s="17"/>
      <c r="AS10" s="17">
        <v>0.70050699999814403</v>
      </c>
      <c r="AT10" s="17">
        <v>0.65544961768495602</v>
      </c>
      <c r="AU10" s="17">
        <v>0.73233738902053003</v>
      </c>
      <c r="AV10" s="17">
        <v>0.66849081214911199</v>
      </c>
      <c r="AW10" s="17">
        <v>0.60015859627845503</v>
      </c>
      <c r="AX10" s="17"/>
      <c r="AY10" s="17">
        <v>0.67280102536184605</v>
      </c>
      <c r="AZ10" s="17">
        <v>0.62100069482084796</v>
      </c>
      <c r="BA10" s="17">
        <v>0.71536201911059505</v>
      </c>
    </row>
    <row r="11" spans="2:53" x14ac:dyDescent="0.35">
      <c r="B11" s="18" t="s">
        <v>383</v>
      </c>
      <c r="C11" s="17">
        <v>7.0122799812243397E-2</v>
      </c>
      <c r="D11" s="17">
        <v>6.3690621739091305E-2</v>
      </c>
      <c r="E11" s="17">
        <v>7.5151202503748404E-2</v>
      </c>
      <c r="F11" s="17"/>
      <c r="G11" s="17">
        <v>3.2847366056882599E-2</v>
      </c>
      <c r="H11" s="17">
        <v>6.4917903744015196E-2</v>
      </c>
      <c r="I11" s="17">
        <v>9.5543805564855699E-2</v>
      </c>
      <c r="J11" s="17">
        <v>4.7355101922819803E-2</v>
      </c>
      <c r="K11" s="17"/>
      <c r="L11" s="17">
        <v>5.0175054324209399E-2</v>
      </c>
      <c r="M11" s="17">
        <v>8.4315653482905595E-2</v>
      </c>
      <c r="N11" s="17">
        <v>8.7930418330210605E-2</v>
      </c>
      <c r="O11" s="17">
        <v>6.8387848818972002E-2</v>
      </c>
      <c r="P11" s="17"/>
      <c r="Q11" s="17">
        <v>1.22935763211083E-2</v>
      </c>
      <c r="R11" s="17">
        <v>7.8751206973932605E-2</v>
      </c>
      <c r="S11" s="17">
        <v>3.7397383695170303E-2</v>
      </c>
      <c r="T11" s="17">
        <v>0.140228217027943</v>
      </c>
      <c r="U11" s="17">
        <v>6.6805700214977295E-2</v>
      </c>
      <c r="V11" s="17">
        <v>9.5470429855861794E-2</v>
      </c>
      <c r="W11" s="17">
        <v>9.1332437768758004E-2</v>
      </c>
      <c r="X11" s="17">
        <v>0</v>
      </c>
      <c r="Y11" s="17">
        <v>0.10297023648986101</v>
      </c>
      <c r="Z11" s="17"/>
      <c r="AA11" s="17">
        <v>8.7273864839127399E-2</v>
      </c>
      <c r="AB11" s="17">
        <v>5.6667390453870897E-2</v>
      </c>
      <c r="AC11" s="17">
        <v>5.2381388042481901E-2</v>
      </c>
      <c r="AD11" s="17">
        <v>6.5010987147272103E-2</v>
      </c>
      <c r="AE11" s="17">
        <v>0</v>
      </c>
      <c r="AF11" s="17"/>
      <c r="AG11" s="17">
        <v>6.7976083622350095E-2</v>
      </c>
      <c r="AH11" s="17">
        <v>7.2492064456442906E-2</v>
      </c>
      <c r="AI11" s="17"/>
      <c r="AJ11" s="17">
        <v>2.8864634375102199E-2</v>
      </c>
      <c r="AK11" s="17">
        <v>4.80300277550572E-2</v>
      </c>
      <c r="AL11" s="17">
        <v>0.12554667651113899</v>
      </c>
      <c r="AM11" s="17">
        <v>8.5692589960303406E-2</v>
      </c>
      <c r="AN11" s="17"/>
      <c r="AO11" s="17">
        <v>4.9178027223205197E-2</v>
      </c>
      <c r="AP11" s="17">
        <v>8.8738164631180005E-2</v>
      </c>
      <c r="AQ11" s="17">
        <v>7.3452727967724799E-2</v>
      </c>
      <c r="AR11" s="17"/>
      <c r="AS11" s="17">
        <v>8.2656959746987502E-2</v>
      </c>
      <c r="AT11" s="17">
        <v>5.2987368474379903E-2</v>
      </c>
      <c r="AU11" s="17">
        <v>0</v>
      </c>
      <c r="AV11" s="17">
        <v>0.13965299445132801</v>
      </c>
      <c r="AW11" s="17">
        <v>0.10861548468316801</v>
      </c>
      <c r="AX11" s="17"/>
      <c r="AY11" s="17">
        <v>7.5325148811805895E-2</v>
      </c>
      <c r="AZ11" s="17">
        <v>7.3125736391600193E-2</v>
      </c>
      <c r="BA11" s="17">
        <v>0</v>
      </c>
    </row>
    <row r="12" spans="2:53" x14ac:dyDescent="0.35">
      <c r="B12" s="18" t="s">
        <v>384</v>
      </c>
      <c r="C12" s="19">
        <v>1.0398010827180001E-2</v>
      </c>
      <c r="D12" s="19">
        <v>1.2054957846609499E-2</v>
      </c>
      <c r="E12" s="19">
        <v>9.1026802630345405E-3</v>
      </c>
      <c r="F12" s="19"/>
      <c r="G12" s="19">
        <v>1.4933350310736501E-2</v>
      </c>
      <c r="H12" s="19">
        <v>0</v>
      </c>
      <c r="I12" s="19">
        <v>2.0475861989235799E-2</v>
      </c>
      <c r="J12" s="19">
        <v>1.5786625618504201E-2</v>
      </c>
      <c r="K12" s="19"/>
      <c r="L12" s="19">
        <v>1.0912525761769E-2</v>
      </c>
      <c r="M12" s="19">
        <v>1.3077291358328601E-2</v>
      </c>
      <c r="N12" s="19">
        <v>0</v>
      </c>
      <c r="O12" s="19">
        <v>1.4449364610503401E-2</v>
      </c>
      <c r="P12" s="19"/>
      <c r="Q12" s="19">
        <v>0</v>
      </c>
      <c r="R12" s="19">
        <v>1.1093732143676699E-2</v>
      </c>
      <c r="S12" s="19">
        <v>0</v>
      </c>
      <c r="T12" s="19">
        <v>0</v>
      </c>
      <c r="U12" s="19">
        <v>2.3488131227664501E-2</v>
      </c>
      <c r="V12" s="19">
        <v>3.1244068329315901E-2</v>
      </c>
      <c r="W12" s="19">
        <v>3.6986427962290902E-2</v>
      </c>
      <c r="X12" s="19">
        <v>0</v>
      </c>
      <c r="Y12" s="19">
        <v>0</v>
      </c>
      <c r="Z12" s="19"/>
      <c r="AA12" s="19">
        <v>1.89417855537099E-2</v>
      </c>
      <c r="AB12" s="19">
        <v>6.3342958923574104E-3</v>
      </c>
      <c r="AC12" s="19">
        <v>1.3495304844442399E-2</v>
      </c>
      <c r="AD12" s="19">
        <v>1.12103866785364E-2</v>
      </c>
      <c r="AE12" s="19">
        <v>0</v>
      </c>
      <c r="AF12" s="19"/>
      <c r="AG12" s="19">
        <v>1.3044535016460501E-2</v>
      </c>
      <c r="AH12" s="19">
        <v>7.4771234638660597E-3</v>
      </c>
      <c r="AI12" s="19"/>
      <c r="AJ12" s="19">
        <v>7.7246206779437799E-3</v>
      </c>
      <c r="AK12" s="19">
        <v>0</v>
      </c>
      <c r="AL12" s="19">
        <v>8.3804135511879301E-3</v>
      </c>
      <c r="AM12" s="19">
        <v>2.5935231413380899E-2</v>
      </c>
      <c r="AN12" s="19"/>
      <c r="AO12" s="19">
        <v>6.5222056845363396E-3</v>
      </c>
      <c r="AP12" s="19">
        <v>0</v>
      </c>
      <c r="AQ12" s="19">
        <v>1.65068049356248E-2</v>
      </c>
      <c r="AR12" s="19"/>
      <c r="AS12" s="19">
        <v>1.1344433973147E-2</v>
      </c>
      <c r="AT12" s="19">
        <v>9.2662363085058794E-3</v>
      </c>
      <c r="AU12" s="19">
        <v>2.0673121710174699E-2</v>
      </c>
      <c r="AV12" s="19">
        <v>0</v>
      </c>
      <c r="AW12" s="19">
        <v>1.3144860362077401E-2</v>
      </c>
      <c r="AX12" s="19"/>
      <c r="AY12" s="19">
        <v>2.01571081067187E-2</v>
      </c>
      <c r="AZ12" s="19">
        <v>6.7600657999967E-3</v>
      </c>
      <c r="BA12" s="19">
        <v>1.75932594881466E-2</v>
      </c>
    </row>
    <row r="13" spans="2:53" x14ac:dyDescent="0.35">
      <c r="B13" s="16" t="s">
        <v>429</v>
      </c>
    </row>
    <row r="14" spans="2:53" x14ac:dyDescent="0.35">
      <c r="B14" t="s">
        <v>85</v>
      </c>
    </row>
    <row r="15" spans="2:53" x14ac:dyDescent="0.35">
      <c r="B15" t="s">
        <v>86</v>
      </c>
    </row>
    <row r="17" spans="2:2" x14ac:dyDescent="0.35">
      <c r="B17"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544</v>
      </c>
      <c r="D7" s="10">
        <v>229</v>
      </c>
      <c r="E7" s="10">
        <v>315</v>
      </c>
      <c r="F7" s="10"/>
      <c r="G7" s="10">
        <v>61</v>
      </c>
      <c r="H7" s="10">
        <v>242</v>
      </c>
      <c r="I7" s="10">
        <v>184</v>
      </c>
      <c r="J7" s="10">
        <v>57</v>
      </c>
      <c r="K7" s="10"/>
      <c r="L7" s="10">
        <v>177</v>
      </c>
      <c r="M7" s="10">
        <v>137</v>
      </c>
      <c r="N7" s="10">
        <v>101</v>
      </c>
      <c r="O7" s="10">
        <v>129</v>
      </c>
      <c r="P7" s="10"/>
      <c r="Q7" s="10">
        <v>81</v>
      </c>
      <c r="R7" s="10">
        <v>99</v>
      </c>
      <c r="S7" s="10">
        <v>54</v>
      </c>
      <c r="T7" s="10">
        <v>50</v>
      </c>
      <c r="U7" s="10">
        <v>43</v>
      </c>
      <c r="V7" s="10">
        <v>65</v>
      </c>
      <c r="W7" s="10">
        <v>55</v>
      </c>
      <c r="X7" s="10">
        <v>27</v>
      </c>
      <c r="Y7" s="10">
        <v>70</v>
      </c>
      <c r="Z7" s="10"/>
      <c r="AA7" s="10">
        <v>102</v>
      </c>
      <c r="AB7" s="10">
        <v>139</v>
      </c>
      <c r="AC7" s="10">
        <v>147</v>
      </c>
      <c r="AD7" s="10">
        <v>79</v>
      </c>
      <c r="AE7" s="10">
        <v>9</v>
      </c>
      <c r="AF7" s="10"/>
      <c r="AG7" s="10">
        <v>288</v>
      </c>
      <c r="AH7" s="10">
        <v>256</v>
      </c>
      <c r="AI7" s="10"/>
      <c r="AJ7" s="10">
        <v>123</v>
      </c>
      <c r="AK7" s="10">
        <v>161</v>
      </c>
      <c r="AL7" s="10">
        <v>117</v>
      </c>
      <c r="AM7" s="10">
        <v>143</v>
      </c>
      <c r="AN7" s="10"/>
      <c r="AO7" s="10">
        <v>135</v>
      </c>
      <c r="AP7" s="10">
        <v>117</v>
      </c>
      <c r="AQ7" s="10">
        <v>288</v>
      </c>
      <c r="AR7" s="10"/>
      <c r="AS7" s="10">
        <v>170</v>
      </c>
      <c r="AT7" s="10">
        <v>206</v>
      </c>
      <c r="AU7" s="10">
        <v>44</v>
      </c>
      <c r="AV7" s="10">
        <v>7</v>
      </c>
      <c r="AW7" s="10">
        <v>68</v>
      </c>
      <c r="AX7" s="10"/>
      <c r="AY7" s="10">
        <v>95</v>
      </c>
      <c r="AZ7" s="10">
        <v>280</v>
      </c>
      <c r="BA7" s="10">
        <v>52</v>
      </c>
    </row>
    <row r="8" spans="2:53" ht="30" customHeight="1" x14ac:dyDescent="0.35">
      <c r="B8" s="11" t="s">
        <v>20</v>
      </c>
      <c r="C8" s="11">
        <v>549</v>
      </c>
      <c r="D8" s="11">
        <v>240</v>
      </c>
      <c r="E8" s="11">
        <v>308</v>
      </c>
      <c r="F8" s="11"/>
      <c r="G8" s="11">
        <v>60</v>
      </c>
      <c r="H8" s="11">
        <v>240</v>
      </c>
      <c r="I8" s="11">
        <v>190</v>
      </c>
      <c r="J8" s="11">
        <v>59</v>
      </c>
      <c r="K8" s="11"/>
      <c r="L8" s="11">
        <v>181</v>
      </c>
      <c r="M8" s="11">
        <v>149</v>
      </c>
      <c r="N8" s="11">
        <v>96</v>
      </c>
      <c r="O8" s="11">
        <v>123</v>
      </c>
      <c r="P8" s="11"/>
      <c r="Q8" s="11">
        <v>106</v>
      </c>
      <c r="R8" s="11">
        <v>87</v>
      </c>
      <c r="S8" s="11">
        <v>53</v>
      </c>
      <c r="T8" s="11">
        <v>59</v>
      </c>
      <c r="U8" s="11">
        <v>44</v>
      </c>
      <c r="V8" s="11">
        <v>58</v>
      </c>
      <c r="W8" s="11">
        <v>51</v>
      </c>
      <c r="X8" s="11">
        <v>23</v>
      </c>
      <c r="Y8" s="11">
        <v>66</v>
      </c>
      <c r="Z8" s="11"/>
      <c r="AA8" s="11">
        <v>99</v>
      </c>
      <c r="AB8" s="11">
        <v>140</v>
      </c>
      <c r="AC8" s="11">
        <v>149</v>
      </c>
      <c r="AD8" s="11">
        <v>83</v>
      </c>
      <c r="AE8" s="11">
        <v>9</v>
      </c>
      <c r="AF8" s="11"/>
      <c r="AG8" s="11">
        <v>287</v>
      </c>
      <c r="AH8" s="11">
        <v>261</v>
      </c>
      <c r="AI8" s="11"/>
      <c r="AJ8" s="11">
        <v>126</v>
      </c>
      <c r="AK8" s="11">
        <v>162</v>
      </c>
      <c r="AL8" s="11">
        <v>116</v>
      </c>
      <c r="AM8" s="11">
        <v>145</v>
      </c>
      <c r="AN8" s="11"/>
      <c r="AO8" s="11">
        <v>137</v>
      </c>
      <c r="AP8" s="11">
        <v>116</v>
      </c>
      <c r="AQ8" s="11">
        <v>292</v>
      </c>
      <c r="AR8" s="11"/>
      <c r="AS8" s="11">
        <v>172</v>
      </c>
      <c r="AT8" s="11">
        <v>209</v>
      </c>
      <c r="AU8" s="11">
        <v>45</v>
      </c>
      <c r="AV8" s="11">
        <v>7</v>
      </c>
      <c r="AW8" s="11">
        <v>68</v>
      </c>
      <c r="AX8" s="11"/>
      <c r="AY8" s="11">
        <v>97</v>
      </c>
      <c r="AZ8" s="11">
        <v>285</v>
      </c>
      <c r="BA8" s="11">
        <v>53</v>
      </c>
    </row>
    <row r="9" spans="2:53" x14ac:dyDescent="0.35">
      <c r="B9" s="18" t="s">
        <v>386</v>
      </c>
      <c r="C9" s="17">
        <v>0.68415462093238999</v>
      </c>
      <c r="D9" s="17">
        <v>0.70613384490406295</v>
      </c>
      <c r="E9" s="17">
        <v>0.66703623239361998</v>
      </c>
      <c r="F9" s="17"/>
      <c r="G9" s="17">
        <v>0.77830165757927205</v>
      </c>
      <c r="H9" s="17">
        <v>0.68928177844754002</v>
      </c>
      <c r="I9" s="17">
        <v>0.63746911553742802</v>
      </c>
      <c r="J9" s="17">
        <v>0.71807082876566097</v>
      </c>
      <c r="K9" s="17"/>
      <c r="L9" s="17">
        <v>0.71295820278706901</v>
      </c>
      <c r="M9" s="17">
        <v>0.65754011837391602</v>
      </c>
      <c r="N9" s="17">
        <v>0.68283869077683801</v>
      </c>
      <c r="O9" s="17">
        <v>0.67512238408369296</v>
      </c>
      <c r="P9" s="17"/>
      <c r="Q9" s="17">
        <v>0.67801015850445601</v>
      </c>
      <c r="R9" s="17">
        <v>0.61692658084254703</v>
      </c>
      <c r="S9" s="17">
        <v>0.64613922167682303</v>
      </c>
      <c r="T9" s="17">
        <v>0.70262023912372396</v>
      </c>
      <c r="U9" s="17">
        <v>0.719445960025897</v>
      </c>
      <c r="V9" s="17">
        <v>0.70448075704569801</v>
      </c>
      <c r="W9" s="17">
        <v>0.67560992349436499</v>
      </c>
      <c r="X9" s="17">
        <v>0.74333079168438598</v>
      </c>
      <c r="Y9" s="17">
        <v>0.741266673297302</v>
      </c>
      <c r="Z9" s="17"/>
      <c r="AA9" s="17">
        <v>0.66492377173364703</v>
      </c>
      <c r="AB9" s="17">
        <v>0.68309312658207</v>
      </c>
      <c r="AC9" s="17">
        <v>0.69711716247333699</v>
      </c>
      <c r="AD9" s="17">
        <v>0.71363946735595796</v>
      </c>
      <c r="AE9" s="17">
        <v>0.80578637252809304</v>
      </c>
      <c r="AF9" s="17"/>
      <c r="AG9" s="17">
        <v>0.71962376693899199</v>
      </c>
      <c r="AH9" s="17">
        <v>0.645130416579065</v>
      </c>
      <c r="AI9" s="17"/>
      <c r="AJ9" s="17">
        <v>0.72776899419657304</v>
      </c>
      <c r="AK9" s="17">
        <v>0.68230060216543598</v>
      </c>
      <c r="AL9" s="17">
        <v>0.61572090347198405</v>
      </c>
      <c r="AM9" s="17">
        <v>0.70332722707631901</v>
      </c>
      <c r="AN9" s="17"/>
      <c r="AO9" s="17">
        <v>0.68181823101448202</v>
      </c>
      <c r="AP9" s="17">
        <v>0.65934707726272801</v>
      </c>
      <c r="AQ9" s="17">
        <v>0.69084256426285495</v>
      </c>
      <c r="AR9" s="17"/>
      <c r="AS9" s="17">
        <v>0.66125660797104902</v>
      </c>
      <c r="AT9" s="17">
        <v>0.69190253618395403</v>
      </c>
      <c r="AU9" s="17">
        <v>0.71090758987067104</v>
      </c>
      <c r="AV9" s="17">
        <v>0.73840197871958502</v>
      </c>
      <c r="AW9" s="17">
        <v>0.65830323501133703</v>
      </c>
      <c r="AX9" s="17"/>
      <c r="AY9" s="17">
        <v>0.67409489621659502</v>
      </c>
      <c r="AZ9" s="17">
        <v>0.68327934511914701</v>
      </c>
      <c r="BA9" s="17">
        <v>0.73058912869889303</v>
      </c>
    </row>
    <row r="10" spans="2:53" x14ac:dyDescent="0.35">
      <c r="B10" s="18" t="s">
        <v>387</v>
      </c>
      <c r="C10" s="17">
        <v>0.22769987708413</v>
      </c>
      <c r="D10" s="17">
        <v>0.196196582708869</v>
      </c>
      <c r="E10" s="17">
        <v>0.252236031502592</v>
      </c>
      <c r="F10" s="17"/>
      <c r="G10" s="17">
        <v>0.14019932820028899</v>
      </c>
      <c r="H10" s="17">
        <v>0.22385697745984801</v>
      </c>
      <c r="I10" s="17">
        <v>0.26695191944282998</v>
      </c>
      <c r="J10" s="17">
        <v>0.20574374790847699</v>
      </c>
      <c r="K10" s="17"/>
      <c r="L10" s="17">
        <v>0.210457140725895</v>
      </c>
      <c r="M10" s="17">
        <v>0.25219723964311802</v>
      </c>
      <c r="N10" s="17">
        <v>0.21620330834602799</v>
      </c>
      <c r="O10" s="17">
        <v>0.232254773684479</v>
      </c>
      <c r="P10" s="17"/>
      <c r="Q10" s="17">
        <v>0.22274079633086599</v>
      </c>
      <c r="R10" s="17">
        <v>0.304025714341565</v>
      </c>
      <c r="S10" s="17">
        <v>0.24154384940073201</v>
      </c>
      <c r="T10" s="17">
        <v>0.17758626602400801</v>
      </c>
      <c r="U10" s="17">
        <v>0.187309562549134</v>
      </c>
      <c r="V10" s="17">
        <v>0.20321396132283301</v>
      </c>
      <c r="W10" s="17">
        <v>0.249586015805286</v>
      </c>
      <c r="X10" s="17">
        <v>0.22009012117687099</v>
      </c>
      <c r="Y10" s="17">
        <v>0.20282174570768399</v>
      </c>
      <c r="Z10" s="17"/>
      <c r="AA10" s="17">
        <v>0.22124019810961201</v>
      </c>
      <c r="AB10" s="17">
        <v>0.23950687195218201</v>
      </c>
      <c r="AC10" s="17">
        <v>0.22015763156627099</v>
      </c>
      <c r="AD10" s="17">
        <v>0.18750245967847101</v>
      </c>
      <c r="AE10" s="17">
        <v>0.19421362747190701</v>
      </c>
      <c r="AF10" s="17"/>
      <c r="AG10" s="17">
        <v>0.20934493601734699</v>
      </c>
      <c r="AH10" s="17">
        <v>0.24789452656765701</v>
      </c>
      <c r="AI10" s="17"/>
      <c r="AJ10" s="17">
        <v>0.14972170441420299</v>
      </c>
      <c r="AK10" s="17">
        <v>0.244791436635696</v>
      </c>
      <c r="AL10" s="17">
        <v>0.292171162027756</v>
      </c>
      <c r="AM10" s="17">
        <v>0.22450333735870401</v>
      </c>
      <c r="AN10" s="17"/>
      <c r="AO10" s="17">
        <v>0.21528151331961501</v>
      </c>
      <c r="AP10" s="17">
        <v>0.256147096952688</v>
      </c>
      <c r="AQ10" s="17">
        <v>0.22530681904820099</v>
      </c>
      <c r="AR10" s="17"/>
      <c r="AS10" s="17">
        <v>0.25658241195883102</v>
      </c>
      <c r="AT10" s="17">
        <v>0.224276559071905</v>
      </c>
      <c r="AU10" s="17">
        <v>0.22328537406916599</v>
      </c>
      <c r="AV10" s="17">
        <v>0.13268842407283299</v>
      </c>
      <c r="AW10" s="17">
        <v>0.17800950237666499</v>
      </c>
      <c r="AX10" s="17"/>
      <c r="AY10" s="17">
        <v>0.22430111057025801</v>
      </c>
      <c r="AZ10" s="17">
        <v>0.221834423489049</v>
      </c>
      <c r="BA10" s="17">
        <v>0.229605484519988</v>
      </c>
    </row>
    <row r="11" spans="2:53" x14ac:dyDescent="0.35">
      <c r="B11" s="18" t="s">
        <v>92</v>
      </c>
      <c r="C11" s="19">
        <v>8.8145501983480506E-2</v>
      </c>
      <c r="D11" s="19">
        <v>9.7669572387067805E-2</v>
      </c>
      <c r="E11" s="19">
        <v>8.0727736103788E-2</v>
      </c>
      <c r="F11" s="19"/>
      <c r="G11" s="19">
        <v>8.1499014220439106E-2</v>
      </c>
      <c r="H11" s="19">
        <v>8.6861244092612602E-2</v>
      </c>
      <c r="I11" s="19">
        <v>9.5578965019741405E-2</v>
      </c>
      <c r="J11" s="19">
        <v>7.61854233258622E-2</v>
      </c>
      <c r="K11" s="19"/>
      <c r="L11" s="19">
        <v>7.6584656487035704E-2</v>
      </c>
      <c r="M11" s="19">
        <v>9.0262641982965797E-2</v>
      </c>
      <c r="N11" s="19">
        <v>0.100958000877134</v>
      </c>
      <c r="O11" s="19">
        <v>9.2622842231828095E-2</v>
      </c>
      <c r="P11" s="19"/>
      <c r="Q11" s="19">
        <v>9.9249045164678501E-2</v>
      </c>
      <c r="R11" s="19">
        <v>7.9047704815887798E-2</v>
      </c>
      <c r="S11" s="19">
        <v>0.11231692892244501</v>
      </c>
      <c r="T11" s="19">
        <v>0.11979349485226801</v>
      </c>
      <c r="U11" s="19">
        <v>9.3244477424969094E-2</v>
      </c>
      <c r="V11" s="19">
        <v>9.2305281631469199E-2</v>
      </c>
      <c r="W11" s="19">
        <v>7.4804060700349007E-2</v>
      </c>
      <c r="X11" s="19">
        <v>3.6579087138742798E-2</v>
      </c>
      <c r="Y11" s="19">
        <v>5.5911580995014802E-2</v>
      </c>
      <c r="Z11" s="19"/>
      <c r="AA11" s="19">
        <v>0.113836030156742</v>
      </c>
      <c r="AB11" s="19">
        <v>7.7400001465748006E-2</v>
      </c>
      <c r="AC11" s="19">
        <v>8.2725205960391401E-2</v>
      </c>
      <c r="AD11" s="19">
        <v>9.88580729655711E-2</v>
      </c>
      <c r="AE11" s="19">
        <v>0</v>
      </c>
      <c r="AF11" s="19"/>
      <c r="AG11" s="19">
        <v>7.1031297043660901E-2</v>
      </c>
      <c r="AH11" s="19">
        <v>0.106975056853279</v>
      </c>
      <c r="AI11" s="19"/>
      <c r="AJ11" s="19">
        <v>0.122509301389223</v>
      </c>
      <c r="AK11" s="19">
        <v>7.2907961198867999E-2</v>
      </c>
      <c r="AL11" s="19">
        <v>9.2107934500260599E-2</v>
      </c>
      <c r="AM11" s="19">
        <v>7.2169435564977596E-2</v>
      </c>
      <c r="AN11" s="19"/>
      <c r="AO11" s="19">
        <v>0.102900255665903</v>
      </c>
      <c r="AP11" s="19">
        <v>8.4505825784584196E-2</v>
      </c>
      <c r="AQ11" s="19">
        <v>8.3850616688943599E-2</v>
      </c>
      <c r="AR11" s="19"/>
      <c r="AS11" s="19">
        <v>8.2160980070119405E-2</v>
      </c>
      <c r="AT11" s="19">
        <v>8.3820904744140695E-2</v>
      </c>
      <c r="AU11" s="19">
        <v>6.5807036060163804E-2</v>
      </c>
      <c r="AV11" s="19">
        <v>0.12890959720758199</v>
      </c>
      <c r="AW11" s="19">
        <v>0.16368726261199801</v>
      </c>
      <c r="AX11" s="19"/>
      <c r="AY11" s="19">
        <v>0.101603993213146</v>
      </c>
      <c r="AZ11" s="19">
        <v>9.4886231391803605E-2</v>
      </c>
      <c r="BA11" s="19">
        <v>3.9805386781118599E-2</v>
      </c>
    </row>
    <row r="12" spans="2:53" x14ac:dyDescent="0.35">
      <c r="B12" s="16" t="s">
        <v>429</v>
      </c>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125</v>
      </c>
      <c r="D7" s="10">
        <v>45</v>
      </c>
      <c r="E7" s="10">
        <v>80</v>
      </c>
      <c r="F7" s="10"/>
      <c r="G7" s="10">
        <v>8</v>
      </c>
      <c r="H7" s="10">
        <v>56</v>
      </c>
      <c r="I7" s="10">
        <v>50</v>
      </c>
      <c r="J7" s="10">
        <v>11</v>
      </c>
      <c r="K7" s="10"/>
      <c r="L7" s="10">
        <v>38</v>
      </c>
      <c r="M7" s="10">
        <v>35</v>
      </c>
      <c r="N7" s="10">
        <v>22</v>
      </c>
      <c r="O7" s="10">
        <v>30</v>
      </c>
      <c r="P7" s="10"/>
      <c r="Q7" s="10">
        <v>18</v>
      </c>
      <c r="R7" s="10">
        <v>30</v>
      </c>
      <c r="S7" s="10">
        <v>13</v>
      </c>
      <c r="T7" s="10">
        <v>9</v>
      </c>
      <c r="U7" s="10">
        <v>8</v>
      </c>
      <c r="V7" s="10">
        <v>13</v>
      </c>
      <c r="W7" s="10">
        <v>14</v>
      </c>
      <c r="X7" s="10">
        <v>6</v>
      </c>
      <c r="Y7" s="10">
        <v>14</v>
      </c>
      <c r="Z7" s="10"/>
      <c r="AA7" s="10">
        <v>23</v>
      </c>
      <c r="AB7" s="10">
        <v>34</v>
      </c>
      <c r="AC7" s="10">
        <v>32</v>
      </c>
      <c r="AD7" s="10">
        <v>15</v>
      </c>
      <c r="AE7" s="10">
        <v>2</v>
      </c>
      <c r="AF7" s="10"/>
      <c r="AG7" s="10">
        <v>61</v>
      </c>
      <c r="AH7" s="10">
        <v>64</v>
      </c>
      <c r="AI7" s="10"/>
      <c r="AJ7" s="10">
        <v>18</v>
      </c>
      <c r="AK7" s="10">
        <v>40</v>
      </c>
      <c r="AL7" s="10">
        <v>35</v>
      </c>
      <c r="AM7" s="10">
        <v>32</v>
      </c>
      <c r="AN7" s="10"/>
      <c r="AO7" s="10">
        <v>29</v>
      </c>
      <c r="AP7" s="10">
        <v>30</v>
      </c>
      <c r="AQ7" s="10">
        <v>66</v>
      </c>
      <c r="AR7" s="10"/>
      <c r="AS7" s="10">
        <v>44</v>
      </c>
      <c r="AT7" s="10">
        <v>47</v>
      </c>
      <c r="AU7" s="10">
        <v>10</v>
      </c>
      <c r="AV7" s="10">
        <v>1</v>
      </c>
      <c r="AW7" s="10">
        <v>12</v>
      </c>
      <c r="AX7" s="10"/>
      <c r="AY7" s="10">
        <v>22</v>
      </c>
      <c r="AZ7" s="10">
        <v>63</v>
      </c>
      <c r="BA7" s="10">
        <v>12</v>
      </c>
    </row>
    <row r="8" spans="2:53" ht="30" customHeight="1" x14ac:dyDescent="0.35">
      <c r="B8" s="11" t="s">
        <v>20</v>
      </c>
      <c r="C8" s="11">
        <v>125</v>
      </c>
      <c r="D8" s="11">
        <v>47</v>
      </c>
      <c r="E8" s="11">
        <v>78</v>
      </c>
      <c r="F8" s="11"/>
      <c r="G8" s="11">
        <v>8</v>
      </c>
      <c r="H8" s="11">
        <v>54</v>
      </c>
      <c r="I8" s="11">
        <v>51</v>
      </c>
      <c r="J8" s="11">
        <v>12</v>
      </c>
      <c r="K8" s="11"/>
      <c r="L8" s="11">
        <v>38</v>
      </c>
      <c r="M8" s="11">
        <v>38</v>
      </c>
      <c r="N8" s="11">
        <v>21</v>
      </c>
      <c r="O8" s="11">
        <v>29</v>
      </c>
      <c r="P8" s="11"/>
      <c r="Q8" s="11">
        <v>24</v>
      </c>
      <c r="R8" s="11">
        <v>27</v>
      </c>
      <c r="S8" s="11">
        <v>13</v>
      </c>
      <c r="T8" s="11">
        <v>11</v>
      </c>
      <c r="U8" s="11">
        <v>8</v>
      </c>
      <c r="V8" s="11">
        <v>12</v>
      </c>
      <c r="W8" s="11">
        <v>13</v>
      </c>
      <c r="X8" s="11">
        <v>5</v>
      </c>
      <c r="Y8" s="11">
        <v>13</v>
      </c>
      <c r="Z8" s="11"/>
      <c r="AA8" s="11">
        <v>22</v>
      </c>
      <c r="AB8" s="11">
        <v>34</v>
      </c>
      <c r="AC8" s="11">
        <v>33</v>
      </c>
      <c r="AD8" s="11">
        <v>16</v>
      </c>
      <c r="AE8" s="11">
        <v>2</v>
      </c>
      <c r="AF8" s="11"/>
      <c r="AG8" s="11">
        <v>60</v>
      </c>
      <c r="AH8" s="11">
        <v>65</v>
      </c>
      <c r="AI8" s="11"/>
      <c r="AJ8" s="11">
        <v>19</v>
      </c>
      <c r="AK8" s="11">
        <v>40</v>
      </c>
      <c r="AL8" s="11">
        <v>34</v>
      </c>
      <c r="AM8" s="11">
        <v>33</v>
      </c>
      <c r="AN8" s="11"/>
      <c r="AO8" s="11">
        <v>29</v>
      </c>
      <c r="AP8" s="11">
        <v>30</v>
      </c>
      <c r="AQ8" s="11">
        <v>66</v>
      </c>
      <c r="AR8" s="11"/>
      <c r="AS8" s="11">
        <v>44</v>
      </c>
      <c r="AT8" s="11">
        <v>47</v>
      </c>
      <c r="AU8" s="11">
        <v>10</v>
      </c>
      <c r="AV8" s="11">
        <v>1</v>
      </c>
      <c r="AW8" s="11">
        <v>12</v>
      </c>
      <c r="AX8" s="11"/>
      <c r="AY8" s="11">
        <v>22</v>
      </c>
      <c r="AZ8" s="11">
        <v>63</v>
      </c>
      <c r="BA8" s="11">
        <v>12</v>
      </c>
    </row>
    <row r="9" spans="2:53" ht="43.5" x14ac:dyDescent="0.35">
      <c r="B9" s="18" t="s">
        <v>389</v>
      </c>
      <c r="C9" s="17">
        <v>0.49078103026132702</v>
      </c>
      <c r="D9" s="17">
        <v>0.47800628902303899</v>
      </c>
      <c r="E9" s="17">
        <v>0.49852006775232899</v>
      </c>
      <c r="F9" s="17"/>
      <c r="G9" s="17">
        <v>0.66683478941664398</v>
      </c>
      <c r="H9" s="17">
        <v>0.55337792369773697</v>
      </c>
      <c r="I9" s="17">
        <v>0.436632170440863</v>
      </c>
      <c r="J9" s="17">
        <v>0.31840991372605698</v>
      </c>
      <c r="K9" s="17"/>
      <c r="L9" s="17">
        <v>0.45385269686400598</v>
      </c>
      <c r="M9" s="17">
        <v>0.56787193809280601</v>
      </c>
      <c r="N9" s="17">
        <v>0.493020853245216</v>
      </c>
      <c r="O9" s="17">
        <v>0.436619381477311</v>
      </c>
      <c r="P9" s="17"/>
      <c r="Q9" s="17">
        <v>0.50111332706052103</v>
      </c>
      <c r="R9" s="17">
        <v>0.53293346388739304</v>
      </c>
      <c r="S9" s="17">
        <v>0.44541152019367802</v>
      </c>
      <c r="T9" s="17">
        <v>0.22078359323541999</v>
      </c>
      <c r="U9" s="17">
        <v>0.50390761795672301</v>
      </c>
      <c r="V9" s="17">
        <v>0.542529249658947</v>
      </c>
      <c r="W9" s="17">
        <v>0.58144307216034996</v>
      </c>
      <c r="X9" s="17">
        <v>0.67406437000214403</v>
      </c>
      <c r="Y9" s="17">
        <v>0.43390950445501297</v>
      </c>
      <c r="Z9" s="17"/>
      <c r="AA9" s="17">
        <v>0.421325388333115</v>
      </c>
      <c r="AB9" s="17">
        <v>0.54079057068112502</v>
      </c>
      <c r="AC9" s="17">
        <v>0.531223254294935</v>
      </c>
      <c r="AD9" s="17">
        <v>0.40470888532035298</v>
      </c>
      <c r="AE9" s="17">
        <v>1</v>
      </c>
      <c r="AF9" s="17"/>
      <c r="AG9" s="17">
        <v>0.49115263918964802</v>
      </c>
      <c r="AH9" s="17">
        <v>0.49043575537804801</v>
      </c>
      <c r="AI9" s="17"/>
      <c r="AJ9" s="17">
        <v>0.68838202808071303</v>
      </c>
      <c r="AK9" s="17">
        <v>0.508623464101989</v>
      </c>
      <c r="AL9" s="17">
        <v>0.51849293402019003</v>
      </c>
      <c r="AM9" s="17">
        <v>0.32596018154825201</v>
      </c>
      <c r="AN9" s="17"/>
      <c r="AO9" s="17">
        <v>0.56368147973497795</v>
      </c>
      <c r="AP9" s="17">
        <v>0.44052400014910797</v>
      </c>
      <c r="AQ9" s="17">
        <v>0.48075304001385299</v>
      </c>
      <c r="AR9" s="17"/>
      <c r="AS9" s="17">
        <v>0.508740338482365</v>
      </c>
      <c r="AT9" s="17">
        <v>0.43742285645846701</v>
      </c>
      <c r="AU9" s="17">
        <v>0.29867218756856301</v>
      </c>
      <c r="AV9" s="17">
        <v>0</v>
      </c>
      <c r="AW9" s="17">
        <v>0.85360437559193902</v>
      </c>
      <c r="AX9" s="17"/>
      <c r="AY9" s="17">
        <v>0.62663258459020399</v>
      </c>
      <c r="AZ9" s="17">
        <v>0.47847847918029002</v>
      </c>
      <c r="BA9" s="17">
        <v>0.51268663504836498</v>
      </c>
    </row>
    <row r="10" spans="2:53" ht="43.5" x14ac:dyDescent="0.35">
      <c r="B10" s="18" t="s">
        <v>390</v>
      </c>
      <c r="C10" s="17">
        <v>0.47708435978227698</v>
      </c>
      <c r="D10" s="17">
        <v>0.49891342908249597</v>
      </c>
      <c r="E10" s="17">
        <v>0.46386014000694897</v>
      </c>
      <c r="F10" s="17"/>
      <c r="G10" s="17">
        <v>0.33316521058335602</v>
      </c>
      <c r="H10" s="17">
        <v>0.42695082652661898</v>
      </c>
      <c r="I10" s="17">
        <v>0.52647376061359596</v>
      </c>
      <c r="J10" s="17">
        <v>0.59201065251327201</v>
      </c>
      <c r="K10" s="17"/>
      <c r="L10" s="17">
        <v>0.52047772360740197</v>
      </c>
      <c r="M10" s="17">
        <v>0.37521083711744702</v>
      </c>
      <c r="N10" s="17">
        <v>0.50697914675478395</v>
      </c>
      <c r="O10" s="17">
        <v>0.53205472328783698</v>
      </c>
      <c r="P10" s="17"/>
      <c r="Q10" s="17">
        <v>0.49888667293947903</v>
      </c>
      <c r="R10" s="17">
        <v>0.46706653611260701</v>
      </c>
      <c r="S10" s="17">
        <v>0.31282205807441599</v>
      </c>
      <c r="T10" s="17">
        <v>0.77921640676458004</v>
      </c>
      <c r="U10" s="17">
        <v>0.49609238204327699</v>
      </c>
      <c r="V10" s="17">
        <v>0.457470750341053</v>
      </c>
      <c r="W10" s="17">
        <v>0.34798597061508502</v>
      </c>
      <c r="X10" s="17">
        <v>0.32593562999785503</v>
      </c>
      <c r="Y10" s="17">
        <v>0.56609049554498703</v>
      </c>
      <c r="Z10" s="17"/>
      <c r="AA10" s="17">
        <v>0.53790273113932996</v>
      </c>
      <c r="AB10" s="17">
        <v>0.45920942931887498</v>
      </c>
      <c r="AC10" s="17">
        <v>0.43565079455779498</v>
      </c>
      <c r="AD10" s="17">
        <v>0.52751401395249597</v>
      </c>
      <c r="AE10" s="17">
        <v>0</v>
      </c>
      <c r="AF10" s="17"/>
      <c r="AG10" s="17">
        <v>0.460205898316492</v>
      </c>
      <c r="AH10" s="17">
        <v>0.49276673006027599</v>
      </c>
      <c r="AI10" s="17"/>
      <c r="AJ10" s="17">
        <v>0.31161797191928697</v>
      </c>
      <c r="AK10" s="17">
        <v>0.464679827305571</v>
      </c>
      <c r="AL10" s="17">
        <v>0.42075763337955702</v>
      </c>
      <c r="AM10" s="17">
        <v>0.64660116903812004</v>
      </c>
      <c r="AN10" s="17"/>
      <c r="AO10" s="17">
        <v>0.40602234859675002</v>
      </c>
      <c r="AP10" s="17">
        <v>0.52384021162847705</v>
      </c>
      <c r="AQ10" s="17">
        <v>0.48786563848519598</v>
      </c>
      <c r="AR10" s="17"/>
      <c r="AS10" s="17">
        <v>0.44523165249135599</v>
      </c>
      <c r="AT10" s="17">
        <v>0.52028672439610502</v>
      </c>
      <c r="AU10" s="17">
        <v>0.70132781243143705</v>
      </c>
      <c r="AV10" s="17">
        <v>1</v>
      </c>
      <c r="AW10" s="17">
        <v>0.146395624408061</v>
      </c>
      <c r="AX10" s="17"/>
      <c r="AY10" s="17">
        <v>0.32477170594976301</v>
      </c>
      <c r="AZ10" s="17">
        <v>0.490231226627172</v>
      </c>
      <c r="BA10" s="17">
        <v>0.48731336495163502</v>
      </c>
    </row>
    <row r="11" spans="2:53" x14ac:dyDescent="0.35">
      <c r="B11" s="18" t="s">
        <v>92</v>
      </c>
      <c r="C11" s="19">
        <v>3.2134609956395402E-2</v>
      </c>
      <c r="D11" s="19">
        <v>2.3080281894464399E-2</v>
      </c>
      <c r="E11" s="19">
        <v>3.7619792240721699E-2</v>
      </c>
      <c r="F11" s="19"/>
      <c r="G11" s="19">
        <v>0</v>
      </c>
      <c r="H11" s="19">
        <v>1.9671249775643902E-2</v>
      </c>
      <c r="I11" s="19">
        <v>3.6894068945541002E-2</v>
      </c>
      <c r="J11" s="19">
        <v>8.9579433760670193E-2</v>
      </c>
      <c r="K11" s="19"/>
      <c r="L11" s="19">
        <v>2.56695795285924E-2</v>
      </c>
      <c r="M11" s="19">
        <v>5.69172247897477E-2</v>
      </c>
      <c r="N11" s="19">
        <v>0</v>
      </c>
      <c r="O11" s="19">
        <v>3.1325895234852297E-2</v>
      </c>
      <c r="P11" s="19"/>
      <c r="Q11" s="19">
        <v>0</v>
      </c>
      <c r="R11" s="19">
        <v>0</v>
      </c>
      <c r="S11" s="19">
        <v>0.24176642173190499</v>
      </c>
      <c r="T11" s="19">
        <v>0</v>
      </c>
      <c r="U11" s="19">
        <v>0</v>
      </c>
      <c r="V11" s="19">
        <v>0</v>
      </c>
      <c r="W11" s="19">
        <v>7.0570957224564398E-2</v>
      </c>
      <c r="X11" s="19">
        <v>0</v>
      </c>
      <c r="Y11" s="19">
        <v>0</v>
      </c>
      <c r="Z11" s="19"/>
      <c r="AA11" s="19">
        <v>4.0771880527554802E-2</v>
      </c>
      <c r="AB11" s="19">
        <v>0</v>
      </c>
      <c r="AC11" s="19">
        <v>3.3125951147270398E-2</v>
      </c>
      <c r="AD11" s="19">
        <v>6.7777100727151193E-2</v>
      </c>
      <c r="AE11" s="19">
        <v>0</v>
      </c>
      <c r="AF11" s="19"/>
      <c r="AG11" s="19">
        <v>4.8641462493860199E-2</v>
      </c>
      <c r="AH11" s="19">
        <v>1.67975145616759E-2</v>
      </c>
      <c r="AI11" s="19"/>
      <c r="AJ11" s="19">
        <v>0</v>
      </c>
      <c r="AK11" s="19">
        <v>2.6696708592439999E-2</v>
      </c>
      <c r="AL11" s="19">
        <v>6.0749432600253103E-2</v>
      </c>
      <c r="AM11" s="19">
        <v>2.7438649413628301E-2</v>
      </c>
      <c r="AN11" s="19"/>
      <c r="AO11" s="19">
        <v>3.0296171668271501E-2</v>
      </c>
      <c r="AP11" s="19">
        <v>3.5635788222414498E-2</v>
      </c>
      <c r="AQ11" s="19">
        <v>3.1381321500950403E-2</v>
      </c>
      <c r="AR11" s="19"/>
      <c r="AS11" s="19">
        <v>4.6028009026279501E-2</v>
      </c>
      <c r="AT11" s="19">
        <v>4.2290419145427603E-2</v>
      </c>
      <c r="AU11" s="19">
        <v>0</v>
      </c>
      <c r="AV11" s="19">
        <v>0</v>
      </c>
      <c r="AW11" s="19">
        <v>0</v>
      </c>
      <c r="AX11" s="19"/>
      <c r="AY11" s="19">
        <v>4.8595709460033901E-2</v>
      </c>
      <c r="AZ11" s="19">
        <v>3.1290294192538502E-2</v>
      </c>
      <c r="BA11" s="19">
        <v>0</v>
      </c>
    </row>
    <row r="12" spans="2:53" x14ac:dyDescent="0.35">
      <c r="B12" s="16" t="s">
        <v>392</v>
      </c>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393</v>
      </c>
      <c r="C9" s="17">
        <v>7.6542466173835699E-2</v>
      </c>
      <c r="D9" s="17">
        <v>7.3419640123875002E-2</v>
      </c>
      <c r="E9" s="17">
        <v>7.9662215937649994E-2</v>
      </c>
      <c r="F9" s="17"/>
      <c r="G9" s="17">
        <v>0.116285278050216</v>
      </c>
      <c r="H9" s="17">
        <v>7.2320319300563096E-2</v>
      </c>
      <c r="I9" s="17">
        <v>7.5722410765694206E-2</v>
      </c>
      <c r="J9" s="17">
        <v>5.1850625130938702E-2</v>
      </c>
      <c r="K9" s="17"/>
      <c r="L9" s="17">
        <v>0.10166252447970001</v>
      </c>
      <c r="M9" s="17">
        <v>6.2665987243616994E-2</v>
      </c>
      <c r="N9" s="17">
        <v>5.3764429647724599E-2</v>
      </c>
      <c r="O9" s="17">
        <v>8.0195183298602604E-2</v>
      </c>
      <c r="P9" s="17"/>
      <c r="Q9" s="17">
        <v>9.8573653450110196E-2</v>
      </c>
      <c r="R9" s="17">
        <v>9.8288720410795699E-2</v>
      </c>
      <c r="S9" s="17">
        <v>8.3111954534776905E-2</v>
      </c>
      <c r="T9" s="17">
        <v>2.1189504192936099E-2</v>
      </c>
      <c r="U9" s="17">
        <v>8.4667727443033997E-2</v>
      </c>
      <c r="V9" s="17">
        <v>0.120551962465968</v>
      </c>
      <c r="W9" s="17">
        <v>1.9909965334354102E-2</v>
      </c>
      <c r="X9" s="17">
        <v>5.05923057260367E-2</v>
      </c>
      <c r="Y9" s="17">
        <v>7.2449128146137895E-2</v>
      </c>
      <c r="Z9" s="17"/>
      <c r="AA9" s="17">
        <v>8.6785603760347996E-2</v>
      </c>
      <c r="AB9" s="17">
        <v>9.0354608207241102E-2</v>
      </c>
      <c r="AC9" s="17">
        <v>7.0709959185979707E-2</v>
      </c>
      <c r="AD9" s="17">
        <v>8.6618481757696597E-2</v>
      </c>
      <c r="AE9" s="17">
        <v>0</v>
      </c>
      <c r="AF9" s="17"/>
      <c r="AG9" s="17">
        <v>8.8131384511752994E-2</v>
      </c>
      <c r="AH9" s="17">
        <v>6.3874328136041297E-2</v>
      </c>
      <c r="AI9" s="17"/>
      <c r="AJ9" s="17">
        <v>9.7237841621838003E-2</v>
      </c>
      <c r="AK9" s="17">
        <v>7.2676309737936803E-2</v>
      </c>
      <c r="AL9" s="17">
        <v>7.0900988022739406E-2</v>
      </c>
      <c r="AM9" s="17">
        <v>6.7427552005418195E-2</v>
      </c>
      <c r="AN9" s="17"/>
      <c r="AO9" s="17">
        <v>0.114586188377246</v>
      </c>
      <c r="AP9" s="17">
        <v>6.7688745159432406E-2</v>
      </c>
      <c r="AQ9" s="17">
        <v>6.1383053503832399E-2</v>
      </c>
      <c r="AR9" s="17"/>
      <c r="AS9" s="17">
        <v>9.3848037858155806E-2</v>
      </c>
      <c r="AT9" s="17">
        <v>5.5994625309288303E-2</v>
      </c>
      <c r="AU9" s="17">
        <v>8.8365404030117806E-2</v>
      </c>
      <c r="AV9" s="17">
        <v>0</v>
      </c>
      <c r="AW9" s="17">
        <v>7.1409859292538805E-2</v>
      </c>
      <c r="AX9" s="17"/>
      <c r="AY9" s="17">
        <v>0.106783094507604</v>
      </c>
      <c r="AZ9" s="17">
        <v>6.3811517629109193E-2</v>
      </c>
      <c r="BA9" s="17">
        <v>9.3330009172903697E-2</v>
      </c>
    </row>
    <row r="10" spans="2:53" x14ac:dyDescent="0.35">
      <c r="B10" s="18" t="s">
        <v>394</v>
      </c>
      <c r="C10" s="17">
        <v>0.35466716607089899</v>
      </c>
      <c r="D10" s="17">
        <v>0.35908301781582702</v>
      </c>
      <c r="E10" s="17">
        <v>0.35025566436767502</v>
      </c>
      <c r="F10" s="17"/>
      <c r="G10" s="17">
        <v>0.47196358261148402</v>
      </c>
      <c r="H10" s="17">
        <v>0.349705433585349</v>
      </c>
      <c r="I10" s="17">
        <v>0.321042001729413</v>
      </c>
      <c r="J10" s="17">
        <v>0.34741451655410699</v>
      </c>
      <c r="K10" s="17"/>
      <c r="L10" s="17">
        <v>0.344995244724214</v>
      </c>
      <c r="M10" s="17">
        <v>0.33245988499498302</v>
      </c>
      <c r="N10" s="17">
        <v>0.415462175589209</v>
      </c>
      <c r="O10" s="17">
        <v>0.33612747373244201</v>
      </c>
      <c r="P10" s="17"/>
      <c r="Q10" s="17">
        <v>0.35476248631839302</v>
      </c>
      <c r="R10" s="17">
        <v>0.29410428349430301</v>
      </c>
      <c r="S10" s="17">
        <v>0.31316050516372301</v>
      </c>
      <c r="T10" s="17">
        <v>0.33870105918631099</v>
      </c>
      <c r="U10" s="17">
        <v>0.30246280404939302</v>
      </c>
      <c r="V10" s="17">
        <v>0.46038931162061902</v>
      </c>
      <c r="W10" s="17">
        <v>0.34373828808745399</v>
      </c>
      <c r="X10" s="17">
        <v>0.41509225503171998</v>
      </c>
      <c r="Y10" s="17">
        <v>0.39999989841272798</v>
      </c>
      <c r="Z10" s="17"/>
      <c r="AA10" s="17">
        <v>0.36021927105064699</v>
      </c>
      <c r="AB10" s="17">
        <v>0.356196272448702</v>
      </c>
      <c r="AC10" s="17">
        <v>0.35087993494140801</v>
      </c>
      <c r="AD10" s="17">
        <v>0.36704500258929501</v>
      </c>
      <c r="AE10" s="17">
        <v>0.37161918806400002</v>
      </c>
      <c r="AF10" s="17"/>
      <c r="AG10" s="17">
        <v>0.36832211099552298</v>
      </c>
      <c r="AH10" s="17">
        <v>0.33974060242106902</v>
      </c>
      <c r="AI10" s="17"/>
      <c r="AJ10" s="17">
        <v>0.38647023729597701</v>
      </c>
      <c r="AK10" s="17">
        <v>0.36023800569924802</v>
      </c>
      <c r="AL10" s="17">
        <v>0.35839463854498799</v>
      </c>
      <c r="AM10" s="17">
        <v>0.31743861984499899</v>
      </c>
      <c r="AN10" s="17"/>
      <c r="AO10" s="17">
        <v>0.37476753195211399</v>
      </c>
      <c r="AP10" s="17">
        <v>0.34330255984319202</v>
      </c>
      <c r="AQ10" s="17">
        <v>0.352350882222569</v>
      </c>
      <c r="AR10" s="17"/>
      <c r="AS10" s="17">
        <v>0.371411678017596</v>
      </c>
      <c r="AT10" s="17">
        <v>0.34682465987940297</v>
      </c>
      <c r="AU10" s="17">
        <v>0.25979621234067801</v>
      </c>
      <c r="AV10" s="17">
        <v>0.33860781167076998</v>
      </c>
      <c r="AW10" s="17">
        <v>0.400666685498343</v>
      </c>
      <c r="AX10" s="17"/>
      <c r="AY10" s="17">
        <v>0.41837347514366302</v>
      </c>
      <c r="AZ10" s="17">
        <v>0.35864140889882801</v>
      </c>
      <c r="BA10" s="17">
        <v>0.32972444115879901</v>
      </c>
    </row>
    <row r="11" spans="2:53" x14ac:dyDescent="0.35">
      <c r="B11" s="18" t="s">
        <v>395</v>
      </c>
      <c r="C11" s="17">
        <v>0.34742952282515699</v>
      </c>
      <c r="D11" s="17">
        <v>0.35276344884909899</v>
      </c>
      <c r="E11" s="17">
        <v>0.34210085123501</v>
      </c>
      <c r="F11" s="17"/>
      <c r="G11" s="17">
        <v>0.28162865684846</v>
      </c>
      <c r="H11" s="17">
        <v>0.33807654489045602</v>
      </c>
      <c r="I11" s="17">
        <v>0.37622329049694098</v>
      </c>
      <c r="J11" s="17">
        <v>0.37139236298427197</v>
      </c>
      <c r="K11" s="17"/>
      <c r="L11" s="17">
        <v>0.30392760868732299</v>
      </c>
      <c r="M11" s="17">
        <v>0.370467013714606</v>
      </c>
      <c r="N11" s="17">
        <v>0.34433453413226001</v>
      </c>
      <c r="O11" s="17">
        <v>0.374565907710041</v>
      </c>
      <c r="P11" s="17"/>
      <c r="Q11" s="17">
        <v>0.38744357647907601</v>
      </c>
      <c r="R11" s="17">
        <v>0.359786534108404</v>
      </c>
      <c r="S11" s="17">
        <v>0.38281544093342501</v>
      </c>
      <c r="T11" s="17">
        <v>0.38969942075909297</v>
      </c>
      <c r="U11" s="17">
        <v>0.34974568334122103</v>
      </c>
      <c r="V11" s="17">
        <v>0.25041134263058801</v>
      </c>
      <c r="W11" s="17">
        <v>0.41677484743434601</v>
      </c>
      <c r="X11" s="17">
        <v>0.30996518864639999</v>
      </c>
      <c r="Y11" s="17">
        <v>0.26273203362058001</v>
      </c>
      <c r="Z11" s="17"/>
      <c r="AA11" s="17">
        <v>0.38002419849088398</v>
      </c>
      <c r="AB11" s="17">
        <v>0.35079655706021101</v>
      </c>
      <c r="AC11" s="17">
        <v>0.29138942529912798</v>
      </c>
      <c r="AD11" s="17">
        <v>0.338827163917237</v>
      </c>
      <c r="AE11" s="17">
        <v>0.24461547744913301</v>
      </c>
      <c r="AF11" s="17"/>
      <c r="AG11" s="17">
        <v>0.33531722957832699</v>
      </c>
      <c r="AH11" s="17">
        <v>0.36066977513611298</v>
      </c>
      <c r="AI11" s="17"/>
      <c r="AJ11" s="17">
        <v>0.33198977937676999</v>
      </c>
      <c r="AK11" s="17">
        <v>0.33033628766097001</v>
      </c>
      <c r="AL11" s="17">
        <v>0.35642160747764701</v>
      </c>
      <c r="AM11" s="17">
        <v>0.37087295813063997</v>
      </c>
      <c r="AN11" s="17"/>
      <c r="AO11" s="17">
        <v>0.32952443876459397</v>
      </c>
      <c r="AP11" s="17">
        <v>0.37510006947297603</v>
      </c>
      <c r="AQ11" s="17">
        <v>0.34393376684619498</v>
      </c>
      <c r="AR11" s="17"/>
      <c r="AS11" s="17">
        <v>0.361469379186725</v>
      </c>
      <c r="AT11" s="17">
        <v>0.32056250071494402</v>
      </c>
      <c r="AU11" s="17">
        <v>0.41068322444115002</v>
      </c>
      <c r="AV11" s="17">
        <v>0.35244277466289797</v>
      </c>
      <c r="AW11" s="17">
        <v>0.38103114567712099</v>
      </c>
      <c r="AX11" s="17"/>
      <c r="AY11" s="17">
        <v>0.33290099841387899</v>
      </c>
      <c r="AZ11" s="17">
        <v>0.35585411288364599</v>
      </c>
      <c r="BA11" s="17">
        <v>0.338511436247035</v>
      </c>
    </row>
    <row r="12" spans="2:53" x14ac:dyDescent="0.35">
      <c r="B12" s="18" t="s">
        <v>396</v>
      </c>
      <c r="C12" s="17">
        <v>0.137387458999219</v>
      </c>
      <c r="D12" s="17">
        <v>0.13394451852664099</v>
      </c>
      <c r="E12" s="17">
        <v>0.140827007841938</v>
      </c>
      <c r="F12" s="17"/>
      <c r="G12" s="17">
        <v>7.9181538070698596E-2</v>
      </c>
      <c r="H12" s="17">
        <v>0.15861035006306301</v>
      </c>
      <c r="I12" s="17">
        <v>0.13270013107343001</v>
      </c>
      <c r="J12" s="17">
        <v>0.128950470465515</v>
      </c>
      <c r="K12" s="17"/>
      <c r="L12" s="17">
        <v>0.131934553735023</v>
      </c>
      <c r="M12" s="17">
        <v>0.17247191608562801</v>
      </c>
      <c r="N12" s="17">
        <v>0.103605245890918</v>
      </c>
      <c r="O12" s="17">
        <v>0.137066658685988</v>
      </c>
      <c r="P12" s="17"/>
      <c r="Q12" s="17">
        <v>7.6653687270964901E-2</v>
      </c>
      <c r="R12" s="17">
        <v>0.17352474499401499</v>
      </c>
      <c r="S12" s="17">
        <v>0.114351071460243</v>
      </c>
      <c r="T12" s="17">
        <v>0.13243423656256101</v>
      </c>
      <c r="U12" s="17">
        <v>0.19009323357390501</v>
      </c>
      <c r="V12" s="17">
        <v>7.9901704489797096E-2</v>
      </c>
      <c r="W12" s="17">
        <v>0.12583351276033899</v>
      </c>
      <c r="X12" s="17">
        <v>0.18945642337844601</v>
      </c>
      <c r="Y12" s="17">
        <v>0.19784921124738</v>
      </c>
      <c r="Z12" s="17"/>
      <c r="AA12" s="17">
        <v>0.126308134913374</v>
      </c>
      <c r="AB12" s="17">
        <v>0.12730175830496901</v>
      </c>
      <c r="AC12" s="17">
        <v>0.16610345033916599</v>
      </c>
      <c r="AD12" s="17">
        <v>0.10200803441030699</v>
      </c>
      <c r="AE12" s="17">
        <v>0.32079323381931801</v>
      </c>
      <c r="AF12" s="17"/>
      <c r="AG12" s="17">
        <v>0.12609522403457901</v>
      </c>
      <c r="AH12" s="17">
        <v>0.14973128498159899</v>
      </c>
      <c r="AI12" s="17"/>
      <c r="AJ12" s="17">
        <v>8.4717209550053005E-2</v>
      </c>
      <c r="AK12" s="17">
        <v>0.169310111450995</v>
      </c>
      <c r="AL12" s="17">
        <v>0.128777553480731</v>
      </c>
      <c r="AM12" s="17">
        <v>0.158091549678298</v>
      </c>
      <c r="AN12" s="17"/>
      <c r="AO12" s="17">
        <v>0.107105532791116</v>
      </c>
      <c r="AP12" s="17">
        <v>0.14922309602049899</v>
      </c>
      <c r="AQ12" s="17">
        <v>0.14573189594092301</v>
      </c>
      <c r="AR12" s="17"/>
      <c r="AS12" s="17">
        <v>0.122552274551325</v>
      </c>
      <c r="AT12" s="17">
        <v>0.17827024819071699</v>
      </c>
      <c r="AU12" s="17">
        <v>0.119631908992978</v>
      </c>
      <c r="AV12" s="17">
        <v>0.23297565905359299</v>
      </c>
      <c r="AW12" s="17">
        <v>7.7652958235985697E-2</v>
      </c>
      <c r="AX12" s="17"/>
      <c r="AY12" s="17">
        <v>9.7782307292155701E-2</v>
      </c>
      <c r="AZ12" s="17">
        <v>0.140561240283191</v>
      </c>
      <c r="BA12" s="17">
        <v>0.15979736735247599</v>
      </c>
    </row>
    <row r="13" spans="2:53" x14ac:dyDescent="0.35">
      <c r="B13" s="18" t="s">
        <v>397</v>
      </c>
      <c r="C13" s="17">
        <v>5.9189251799265902E-2</v>
      </c>
      <c r="D13" s="17">
        <v>6.0516469939551697E-2</v>
      </c>
      <c r="E13" s="17">
        <v>5.7863341097406998E-2</v>
      </c>
      <c r="F13" s="17"/>
      <c r="G13" s="17">
        <v>7.57139329684619E-3</v>
      </c>
      <c r="H13" s="17">
        <v>5.4317271325716301E-2</v>
      </c>
      <c r="I13" s="17">
        <v>7.54013871832247E-2</v>
      </c>
      <c r="J13" s="17">
        <v>8.7492423121994095E-2</v>
      </c>
      <c r="K13" s="17"/>
      <c r="L13" s="17">
        <v>9.9413256520360704E-2</v>
      </c>
      <c r="M13" s="17">
        <v>5.2968140322308697E-2</v>
      </c>
      <c r="N13" s="17">
        <v>4.9718250728926203E-2</v>
      </c>
      <c r="O13" s="17">
        <v>3.0788520585615001E-2</v>
      </c>
      <c r="P13" s="17"/>
      <c r="Q13" s="17">
        <v>4.4619153335098E-2</v>
      </c>
      <c r="R13" s="17">
        <v>4.7089703061228803E-2</v>
      </c>
      <c r="S13" s="17">
        <v>9.5966322757324904E-2</v>
      </c>
      <c r="T13" s="17">
        <v>9.6613495524401904E-2</v>
      </c>
      <c r="U13" s="17">
        <v>4.9738911578732198E-2</v>
      </c>
      <c r="V13" s="17">
        <v>4.9958779541294997E-2</v>
      </c>
      <c r="W13" s="17">
        <v>6.5811457793254494E-2</v>
      </c>
      <c r="X13" s="17">
        <v>1.6361141617944799E-2</v>
      </c>
      <c r="Y13" s="17">
        <v>5.9905574202227301E-2</v>
      </c>
      <c r="Z13" s="17"/>
      <c r="AA13" s="17">
        <v>2.4362413887704201E-2</v>
      </c>
      <c r="AB13" s="17">
        <v>4.9850714922824502E-2</v>
      </c>
      <c r="AC13" s="17">
        <v>7.7947996784516804E-2</v>
      </c>
      <c r="AD13" s="17">
        <v>9.7810466874854701E-2</v>
      </c>
      <c r="AE13" s="17">
        <v>6.2972100667549005E-2</v>
      </c>
      <c r="AF13" s="17"/>
      <c r="AG13" s="17">
        <v>5.4410982548043399E-2</v>
      </c>
      <c r="AH13" s="17">
        <v>6.4412498067054694E-2</v>
      </c>
      <c r="AI13" s="17"/>
      <c r="AJ13" s="17">
        <v>6.1902373021047501E-2</v>
      </c>
      <c r="AK13" s="17">
        <v>4.3149533793203299E-2</v>
      </c>
      <c r="AL13" s="17">
        <v>7.4044608387450805E-2</v>
      </c>
      <c r="AM13" s="17">
        <v>6.0251999639501001E-2</v>
      </c>
      <c r="AN13" s="17"/>
      <c r="AO13" s="17">
        <v>3.6451378393978703E-2</v>
      </c>
      <c r="AP13" s="17">
        <v>4.2017104938705599E-2</v>
      </c>
      <c r="AQ13" s="17">
        <v>7.8687686623207201E-2</v>
      </c>
      <c r="AR13" s="17"/>
      <c r="AS13" s="17">
        <v>3.9503382357543297E-2</v>
      </c>
      <c r="AT13" s="17">
        <v>7.6286761938712505E-2</v>
      </c>
      <c r="AU13" s="17">
        <v>0.102915992241357</v>
      </c>
      <c r="AV13" s="17">
        <v>7.5973754612739197E-2</v>
      </c>
      <c r="AW13" s="17">
        <v>4.0814355651974603E-2</v>
      </c>
      <c r="AX13" s="17"/>
      <c r="AY13" s="17">
        <v>2.9853687140977799E-2</v>
      </c>
      <c r="AZ13" s="17">
        <v>6.2963037618330997E-2</v>
      </c>
      <c r="BA13" s="17">
        <v>6.4317502127279699E-2</v>
      </c>
    </row>
    <row r="14" spans="2:53" x14ac:dyDescent="0.35">
      <c r="B14" s="18" t="s">
        <v>114</v>
      </c>
      <c r="C14" s="19">
        <v>2.4784134131623101E-2</v>
      </c>
      <c r="D14" s="19">
        <v>2.0272904745007401E-2</v>
      </c>
      <c r="E14" s="19">
        <v>2.9290919520320601E-2</v>
      </c>
      <c r="F14" s="19"/>
      <c r="G14" s="19">
        <v>4.3369551122295402E-2</v>
      </c>
      <c r="H14" s="19">
        <v>2.6970080834853399E-2</v>
      </c>
      <c r="I14" s="19">
        <v>1.8910778751297701E-2</v>
      </c>
      <c r="J14" s="19">
        <v>1.2899601743173899E-2</v>
      </c>
      <c r="K14" s="19"/>
      <c r="L14" s="19">
        <v>1.80668118533787E-2</v>
      </c>
      <c r="M14" s="19">
        <v>8.9670576388572801E-3</v>
      </c>
      <c r="N14" s="19">
        <v>3.3115364010962399E-2</v>
      </c>
      <c r="O14" s="19">
        <v>4.1256255987311398E-2</v>
      </c>
      <c r="P14" s="19"/>
      <c r="Q14" s="19">
        <v>3.7947443146358499E-2</v>
      </c>
      <c r="R14" s="19">
        <v>2.7206013931252999E-2</v>
      </c>
      <c r="S14" s="19">
        <v>1.05947051505067E-2</v>
      </c>
      <c r="T14" s="19">
        <v>2.1362283774697201E-2</v>
      </c>
      <c r="U14" s="19">
        <v>2.3291640013714799E-2</v>
      </c>
      <c r="V14" s="19">
        <v>3.8786899251733099E-2</v>
      </c>
      <c r="W14" s="19">
        <v>2.79319285902517E-2</v>
      </c>
      <c r="X14" s="19">
        <v>1.8532685599452699E-2</v>
      </c>
      <c r="Y14" s="19">
        <v>7.0641543709468102E-3</v>
      </c>
      <c r="Z14" s="19"/>
      <c r="AA14" s="19">
        <v>2.2300377897043401E-2</v>
      </c>
      <c r="AB14" s="19">
        <v>2.5500089056052101E-2</v>
      </c>
      <c r="AC14" s="19">
        <v>4.2969233449801199E-2</v>
      </c>
      <c r="AD14" s="19">
        <v>7.6908504506085704E-3</v>
      </c>
      <c r="AE14" s="19">
        <v>0</v>
      </c>
      <c r="AF14" s="19"/>
      <c r="AG14" s="19">
        <v>2.7723068331775E-2</v>
      </c>
      <c r="AH14" s="19">
        <v>2.15715112581229E-2</v>
      </c>
      <c r="AI14" s="19"/>
      <c r="AJ14" s="19">
        <v>3.7682559134315001E-2</v>
      </c>
      <c r="AK14" s="19">
        <v>2.4289751657646599E-2</v>
      </c>
      <c r="AL14" s="19">
        <v>1.1460604086443799E-2</v>
      </c>
      <c r="AM14" s="19">
        <v>2.59173207011433E-2</v>
      </c>
      <c r="AN14" s="19"/>
      <c r="AO14" s="19">
        <v>3.7564929720951303E-2</v>
      </c>
      <c r="AP14" s="19">
        <v>2.2668424565195699E-2</v>
      </c>
      <c r="AQ14" s="19">
        <v>1.7912714863274001E-2</v>
      </c>
      <c r="AR14" s="19"/>
      <c r="AS14" s="19">
        <v>1.1215248028654401E-2</v>
      </c>
      <c r="AT14" s="19">
        <v>2.20612039669347E-2</v>
      </c>
      <c r="AU14" s="19">
        <v>1.8607257953719598E-2</v>
      </c>
      <c r="AV14" s="19">
        <v>0</v>
      </c>
      <c r="AW14" s="19">
        <v>2.8424995644037599E-2</v>
      </c>
      <c r="AX14" s="19"/>
      <c r="AY14" s="19">
        <v>1.43064375017211E-2</v>
      </c>
      <c r="AZ14" s="19">
        <v>1.8168682686894099E-2</v>
      </c>
      <c r="BA14" s="19">
        <v>1.4319243941506601E-2</v>
      </c>
    </row>
    <row r="15" spans="2:53" x14ac:dyDescent="0.35">
      <c r="B15" s="16"/>
    </row>
    <row r="16" spans="2:53" x14ac:dyDescent="0.35">
      <c r="B16" t="s">
        <v>85</v>
      </c>
    </row>
    <row r="17" spans="2:2" x14ac:dyDescent="0.35">
      <c r="B17" t="s">
        <v>86</v>
      </c>
    </row>
    <row r="19" spans="2:2" x14ac:dyDescent="0.35">
      <c r="B19"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43.5" x14ac:dyDescent="0.35">
      <c r="B9" s="18" t="s">
        <v>399</v>
      </c>
      <c r="C9" s="17">
        <v>0.56561811420450403</v>
      </c>
      <c r="D9" s="17">
        <v>0.56958680110359505</v>
      </c>
      <c r="E9" s="17">
        <v>0.56165333684642704</v>
      </c>
      <c r="F9" s="17"/>
      <c r="G9" s="17">
        <v>0.62860695783771303</v>
      </c>
      <c r="H9" s="17">
        <v>0.56696652754776999</v>
      </c>
      <c r="I9" s="17">
        <v>0.55700523044662997</v>
      </c>
      <c r="J9" s="17">
        <v>0.51558625969202998</v>
      </c>
      <c r="K9" s="17"/>
      <c r="L9" s="17">
        <v>0.54939553479951397</v>
      </c>
      <c r="M9" s="17">
        <v>0.62611345200226898</v>
      </c>
      <c r="N9" s="17">
        <v>0.48923167491931502</v>
      </c>
      <c r="O9" s="17">
        <v>0.58570588767999998</v>
      </c>
      <c r="P9" s="17"/>
      <c r="Q9" s="17">
        <v>0.56955188413941304</v>
      </c>
      <c r="R9" s="17">
        <v>0.52155263951682496</v>
      </c>
      <c r="S9" s="17">
        <v>0.597426287557283</v>
      </c>
      <c r="T9" s="17">
        <v>0.62392362609633301</v>
      </c>
      <c r="U9" s="17">
        <v>0.55653261203398396</v>
      </c>
      <c r="V9" s="17">
        <v>0.52890532964634895</v>
      </c>
      <c r="W9" s="17">
        <v>0.493898868006795</v>
      </c>
      <c r="X9" s="17">
        <v>0.67885959297818899</v>
      </c>
      <c r="Y9" s="17">
        <v>0.58626911814383798</v>
      </c>
      <c r="Z9" s="17"/>
      <c r="AA9" s="17">
        <v>0.63141320646302002</v>
      </c>
      <c r="AB9" s="17">
        <v>0.54159618865603898</v>
      </c>
      <c r="AC9" s="17">
        <v>0.561025654788739</v>
      </c>
      <c r="AD9" s="17">
        <v>0.49816760451240399</v>
      </c>
      <c r="AE9" s="17">
        <v>0.30779700172809998</v>
      </c>
      <c r="AF9" s="17"/>
      <c r="AG9" s="17">
        <v>0.54896144369739097</v>
      </c>
      <c r="AH9" s="17">
        <v>0.58382593956675199</v>
      </c>
      <c r="AI9" s="17"/>
      <c r="AJ9" s="17">
        <v>0.58065893790534095</v>
      </c>
      <c r="AK9" s="17">
        <v>0.53942402948911905</v>
      </c>
      <c r="AL9" s="17">
        <v>0.59982769401692804</v>
      </c>
      <c r="AM9" s="17">
        <v>0.549050766271309</v>
      </c>
      <c r="AN9" s="17"/>
      <c r="AO9" s="17">
        <v>0.55661343009813202</v>
      </c>
      <c r="AP9" s="17">
        <v>0.55603660128551402</v>
      </c>
      <c r="AQ9" s="17">
        <v>0.572994829784499</v>
      </c>
      <c r="AR9" s="17"/>
      <c r="AS9" s="17">
        <v>0.558840819368008</v>
      </c>
      <c r="AT9" s="17">
        <v>0.53811071189395199</v>
      </c>
      <c r="AU9" s="17">
        <v>0.612583249616243</v>
      </c>
      <c r="AV9" s="17">
        <v>0.467148317663165</v>
      </c>
      <c r="AW9" s="17">
        <v>0.64252265974715495</v>
      </c>
      <c r="AX9" s="17"/>
      <c r="AY9" s="17">
        <v>0.57973692496122198</v>
      </c>
      <c r="AZ9" s="17">
        <v>0.56846886220444703</v>
      </c>
      <c r="BA9" s="17">
        <v>0.55546759265231305</v>
      </c>
    </row>
    <row r="10" spans="2:53" x14ac:dyDescent="0.35">
      <c r="B10" s="18" t="s">
        <v>400</v>
      </c>
      <c r="C10" s="17">
        <v>0.30358000964987097</v>
      </c>
      <c r="D10" s="17">
        <v>0.33025339030058198</v>
      </c>
      <c r="E10" s="17">
        <v>0.276932904862773</v>
      </c>
      <c r="F10" s="17"/>
      <c r="G10" s="17">
        <v>0.22068613036482801</v>
      </c>
      <c r="H10" s="17">
        <v>0.29514978263950098</v>
      </c>
      <c r="I10" s="17">
        <v>0.33454564395109099</v>
      </c>
      <c r="J10" s="17">
        <v>0.33624396951110302</v>
      </c>
      <c r="K10" s="17"/>
      <c r="L10" s="17">
        <v>0.33724519566271199</v>
      </c>
      <c r="M10" s="17">
        <v>0.275582360010102</v>
      </c>
      <c r="N10" s="17">
        <v>0.36915674456987102</v>
      </c>
      <c r="O10" s="17">
        <v>0.23984595769036399</v>
      </c>
      <c r="P10" s="17"/>
      <c r="Q10" s="17">
        <v>0.297662734233894</v>
      </c>
      <c r="R10" s="17">
        <v>0.33199895794437501</v>
      </c>
      <c r="S10" s="17">
        <v>0.26036873342939998</v>
      </c>
      <c r="T10" s="17">
        <v>0.24793057282744799</v>
      </c>
      <c r="U10" s="17">
        <v>0.27316343088977202</v>
      </c>
      <c r="V10" s="17">
        <v>0.32588239548359299</v>
      </c>
      <c r="W10" s="17">
        <v>0.36231413550832697</v>
      </c>
      <c r="X10" s="17">
        <v>0.28678384190295497</v>
      </c>
      <c r="Y10" s="17">
        <v>0.32066999955098102</v>
      </c>
      <c r="Z10" s="17"/>
      <c r="AA10" s="17">
        <v>0.24798176696997901</v>
      </c>
      <c r="AB10" s="17">
        <v>0.30643283829318102</v>
      </c>
      <c r="AC10" s="17">
        <v>0.30294535471823197</v>
      </c>
      <c r="AD10" s="17">
        <v>0.40170707288400298</v>
      </c>
      <c r="AE10" s="17">
        <v>0.54101954519444595</v>
      </c>
      <c r="AF10" s="17"/>
      <c r="AG10" s="17">
        <v>0.30239758191485799</v>
      </c>
      <c r="AH10" s="17">
        <v>0.30487255113908601</v>
      </c>
      <c r="AI10" s="17"/>
      <c r="AJ10" s="17">
        <v>0.26735775225194403</v>
      </c>
      <c r="AK10" s="17">
        <v>0.305860130401717</v>
      </c>
      <c r="AL10" s="17">
        <v>0.31228584512791302</v>
      </c>
      <c r="AM10" s="17">
        <v>0.32528844470998203</v>
      </c>
      <c r="AN10" s="17"/>
      <c r="AO10" s="17">
        <v>0.27775126810960199</v>
      </c>
      <c r="AP10" s="17">
        <v>0.32022272698214999</v>
      </c>
      <c r="AQ10" s="17">
        <v>0.312089878838472</v>
      </c>
      <c r="AR10" s="17"/>
      <c r="AS10" s="17">
        <v>0.33454351241333802</v>
      </c>
      <c r="AT10" s="17">
        <v>0.32723974073749901</v>
      </c>
      <c r="AU10" s="17">
        <v>0.33127714488797599</v>
      </c>
      <c r="AV10" s="17">
        <v>0.45904158040887799</v>
      </c>
      <c r="AW10" s="17">
        <v>0.17787433960410601</v>
      </c>
      <c r="AX10" s="17"/>
      <c r="AY10" s="17">
        <v>0.33034880041275499</v>
      </c>
      <c r="AZ10" s="17">
        <v>0.28863029165409698</v>
      </c>
      <c r="BA10" s="17">
        <v>0.34098090064133502</v>
      </c>
    </row>
    <row r="11" spans="2:53" x14ac:dyDescent="0.35">
      <c r="B11" s="18" t="s">
        <v>92</v>
      </c>
      <c r="C11" s="19">
        <v>0.130801876145625</v>
      </c>
      <c r="D11" s="19">
        <v>0.100159808595823</v>
      </c>
      <c r="E11" s="19">
        <v>0.16141375829080001</v>
      </c>
      <c r="F11" s="19"/>
      <c r="G11" s="19">
        <v>0.15070691179745899</v>
      </c>
      <c r="H11" s="19">
        <v>0.137883689812729</v>
      </c>
      <c r="I11" s="19">
        <v>0.108449125602279</v>
      </c>
      <c r="J11" s="19">
        <v>0.148169770796867</v>
      </c>
      <c r="K11" s="19"/>
      <c r="L11" s="19">
        <v>0.11335926953777301</v>
      </c>
      <c r="M11" s="19">
        <v>9.8304187987629202E-2</v>
      </c>
      <c r="N11" s="19">
        <v>0.14161158051081399</v>
      </c>
      <c r="O11" s="19">
        <v>0.174448154629636</v>
      </c>
      <c r="P11" s="19"/>
      <c r="Q11" s="19">
        <v>0.13278538162669301</v>
      </c>
      <c r="R11" s="19">
        <v>0.14644840253879901</v>
      </c>
      <c r="S11" s="19">
        <v>0.142204979013317</v>
      </c>
      <c r="T11" s="19">
        <v>0.12814580107622001</v>
      </c>
      <c r="U11" s="19">
        <v>0.17030395707624399</v>
      </c>
      <c r="V11" s="19">
        <v>0.145212274870059</v>
      </c>
      <c r="W11" s="19">
        <v>0.143786996484878</v>
      </c>
      <c r="X11" s="19">
        <v>3.4356565118855001E-2</v>
      </c>
      <c r="Y11" s="19">
        <v>9.30608823051816E-2</v>
      </c>
      <c r="Z11" s="19"/>
      <c r="AA11" s="19">
        <v>0.12060502656700101</v>
      </c>
      <c r="AB11" s="19">
        <v>0.15197097305078</v>
      </c>
      <c r="AC11" s="19">
        <v>0.136028990493029</v>
      </c>
      <c r="AD11" s="19">
        <v>0.100125322603593</v>
      </c>
      <c r="AE11" s="19">
        <v>0.15118345307745401</v>
      </c>
      <c r="AF11" s="19"/>
      <c r="AG11" s="19">
        <v>0.14864097438775101</v>
      </c>
      <c r="AH11" s="19">
        <v>0.11130150929416199</v>
      </c>
      <c r="AI11" s="19"/>
      <c r="AJ11" s="19">
        <v>0.15198330984271499</v>
      </c>
      <c r="AK11" s="19">
        <v>0.154715840109164</v>
      </c>
      <c r="AL11" s="19">
        <v>8.7886460855159207E-2</v>
      </c>
      <c r="AM11" s="19">
        <v>0.125660789018709</v>
      </c>
      <c r="AN11" s="19"/>
      <c r="AO11" s="19">
        <v>0.16563530179226599</v>
      </c>
      <c r="AP11" s="19">
        <v>0.12374067173233699</v>
      </c>
      <c r="AQ11" s="19">
        <v>0.11491529137702999</v>
      </c>
      <c r="AR11" s="19"/>
      <c r="AS11" s="19">
        <v>0.10661566821865399</v>
      </c>
      <c r="AT11" s="19">
        <v>0.13464954736854901</v>
      </c>
      <c r="AU11" s="19">
        <v>5.6139605495780599E-2</v>
      </c>
      <c r="AV11" s="19">
        <v>7.3810101927957505E-2</v>
      </c>
      <c r="AW11" s="19">
        <v>0.17960300064873899</v>
      </c>
      <c r="AX11" s="19"/>
      <c r="AY11" s="19">
        <v>8.9914274626023499E-2</v>
      </c>
      <c r="AZ11" s="19">
        <v>0.14290084614145601</v>
      </c>
      <c r="BA11" s="19">
        <v>0.10355150670635099</v>
      </c>
    </row>
    <row r="12" spans="2:53" x14ac:dyDescent="0.35">
      <c r="B12" s="16"/>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A2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402</v>
      </c>
      <c r="C9" s="17">
        <v>0.77263061417573697</v>
      </c>
      <c r="D9" s="17">
        <v>0.76021896779859999</v>
      </c>
      <c r="E9" s="17">
        <v>0.78503003387896098</v>
      </c>
      <c r="F9" s="17"/>
      <c r="G9" s="17">
        <v>0.776068945846483</v>
      </c>
      <c r="H9" s="17">
        <v>0.74429594695934898</v>
      </c>
      <c r="I9" s="17">
        <v>0.81038977837902904</v>
      </c>
      <c r="J9" s="17">
        <v>0.76989491142696098</v>
      </c>
      <c r="K9" s="17"/>
      <c r="L9" s="17">
        <v>0.77008098381671497</v>
      </c>
      <c r="M9" s="17">
        <v>0.74619823352600201</v>
      </c>
      <c r="N9" s="17">
        <v>0.809132064318971</v>
      </c>
      <c r="O9" s="17">
        <v>0.76984313716986297</v>
      </c>
      <c r="P9" s="17"/>
      <c r="Q9" s="17">
        <v>0.76192720614637799</v>
      </c>
      <c r="R9" s="17">
        <v>0.76320771084993499</v>
      </c>
      <c r="S9" s="17">
        <v>0.76524783514428296</v>
      </c>
      <c r="T9" s="17">
        <v>0.79913026263689402</v>
      </c>
      <c r="U9" s="17">
        <v>0.832565532792091</v>
      </c>
      <c r="V9" s="17">
        <v>0.76675360518934499</v>
      </c>
      <c r="W9" s="17">
        <v>0.78749802495772603</v>
      </c>
      <c r="X9" s="17">
        <v>0.76220382565806599</v>
      </c>
      <c r="Y9" s="17">
        <v>0.73988140914053402</v>
      </c>
      <c r="Z9" s="17"/>
      <c r="AA9" s="17">
        <v>0.79603759536254304</v>
      </c>
      <c r="AB9" s="17">
        <v>0.82225085626850702</v>
      </c>
      <c r="AC9" s="17">
        <v>0.77101702267788597</v>
      </c>
      <c r="AD9" s="17">
        <v>0.67072564956117098</v>
      </c>
      <c r="AE9" s="17">
        <v>0.62781722474180601</v>
      </c>
      <c r="AF9" s="17"/>
      <c r="AG9" s="17">
        <v>0.74574013098153402</v>
      </c>
      <c r="AH9" s="17">
        <v>0.802025277514816</v>
      </c>
      <c r="AI9" s="17"/>
      <c r="AJ9" s="17">
        <v>0.80316870556025199</v>
      </c>
      <c r="AK9" s="17">
        <v>0.78271839256905995</v>
      </c>
      <c r="AL9" s="17">
        <v>0.76762705209998505</v>
      </c>
      <c r="AM9" s="17">
        <v>0.73963509406208805</v>
      </c>
      <c r="AN9" s="17"/>
      <c r="AO9" s="17">
        <v>0.78322578142148902</v>
      </c>
      <c r="AP9" s="17">
        <v>0.75728573709924096</v>
      </c>
      <c r="AQ9" s="17">
        <v>0.77485334111637605</v>
      </c>
      <c r="AR9" s="17"/>
      <c r="AS9" s="17">
        <v>0.79250631108333003</v>
      </c>
      <c r="AT9" s="17">
        <v>0.75576848355942805</v>
      </c>
      <c r="AU9" s="17">
        <v>0.78152654247319397</v>
      </c>
      <c r="AV9" s="17">
        <v>0.72178084001087905</v>
      </c>
      <c r="AW9" s="17">
        <v>0.781075545774365</v>
      </c>
      <c r="AX9" s="17"/>
      <c r="AY9" s="17">
        <v>0.81296905902968897</v>
      </c>
      <c r="AZ9" s="17">
        <v>0.76651013309619997</v>
      </c>
      <c r="BA9" s="17">
        <v>0.76586383746523801</v>
      </c>
    </row>
    <row r="10" spans="2:53" x14ac:dyDescent="0.35">
      <c r="B10" s="18" t="s">
        <v>344</v>
      </c>
      <c r="C10" s="17">
        <v>0.48113045485637002</v>
      </c>
      <c r="D10" s="17">
        <v>0.469054303839467</v>
      </c>
      <c r="E10" s="17">
        <v>0.49319470969478602</v>
      </c>
      <c r="F10" s="17"/>
      <c r="G10" s="17">
        <v>0.390244691505019</v>
      </c>
      <c r="H10" s="17">
        <v>0.46844432377294998</v>
      </c>
      <c r="I10" s="17">
        <v>0.51354892249581896</v>
      </c>
      <c r="J10" s="17">
        <v>0.53610796088109103</v>
      </c>
      <c r="K10" s="17"/>
      <c r="L10" s="17">
        <v>0.46770348033071202</v>
      </c>
      <c r="M10" s="17">
        <v>0.50013566470476101</v>
      </c>
      <c r="N10" s="17">
        <v>0.49868479239317398</v>
      </c>
      <c r="O10" s="17">
        <v>0.46234287388879097</v>
      </c>
      <c r="P10" s="17"/>
      <c r="Q10" s="17">
        <v>0.46844997462807197</v>
      </c>
      <c r="R10" s="17">
        <v>0.49991853419647198</v>
      </c>
      <c r="S10" s="17">
        <v>0.41295070629876002</v>
      </c>
      <c r="T10" s="17">
        <v>0.49842092372260099</v>
      </c>
      <c r="U10" s="17">
        <v>0.50539172328251802</v>
      </c>
      <c r="V10" s="17">
        <v>0.48556252902403202</v>
      </c>
      <c r="W10" s="17">
        <v>0.47124269661164803</v>
      </c>
      <c r="X10" s="17">
        <v>0.37895471908617101</v>
      </c>
      <c r="Y10" s="17">
        <v>0.53755504008282795</v>
      </c>
      <c r="Z10" s="17"/>
      <c r="AA10" s="17">
        <v>0.48993030118009501</v>
      </c>
      <c r="AB10" s="17">
        <v>0.49184420748339203</v>
      </c>
      <c r="AC10" s="17">
        <v>0.46192901001879</v>
      </c>
      <c r="AD10" s="17">
        <v>0.48672689965270499</v>
      </c>
      <c r="AE10" s="17">
        <v>0.32280851616100997</v>
      </c>
      <c r="AF10" s="17"/>
      <c r="AG10" s="17">
        <v>0.46697789184145899</v>
      </c>
      <c r="AH10" s="17">
        <v>0.49660097735326902</v>
      </c>
      <c r="AI10" s="17"/>
      <c r="AJ10" s="17">
        <v>0.46403583283857502</v>
      </c>
      <c r="AK10" s="17">
        <v>0.46883773065496798</v>
      </c>
      <c r="AL10" s="17">
        <v>0.487009325639365</v>
      </c>
      <c r="AM10" s="17">
        <v>0.50379989860475904</v>
      </c>
      <c r="AN10" s="17"/>
      <c r="AO10" s="17">
        <v>0.43210186400344802</v>
      </c>
      <c r="AP10" s="17">
        <v>0.489873789813768</v>
      </c>
      <c r="AQ10" s="17">
        <v>0.50236037111857401</v>
      </c>
      <c r="AR10" s="17"/>
      <c r="AS10" s="17">
        <v>0.53571063202073399</v>
      </c>
      <c r="AT10" s="17">
        <v>0.44361303711643602</v>
      </c>
      <c r="AU10" s="17">
        <v>0.42611972060421599</v>
      </c>
      <c r="AV10" s="17">
        <v>0.76767750131724799</v>
      </c>
      <c r="AW10" s="17">
        <v>0.46767476864114699</v>
      </c>
      <c r="AX10" s="17"/>
      <c r="AY10" s="17">
        <v>0.52323247569723497</v>
      </c>
      <c r="AZ10" s="17">
        <v>0.44195855834123299</v>
      </c>
      <c r="BA10" s="17">
        <v>0.47184483812289102</v>
      </c>
    </row>
    <row r="11" spans="2:53" x14ac:dyDescent="0.35">
      <c r="B11" s="18" t="s">
        <v>403</v>
      </c>
      <c r="C11" s="17">
        <v>0.45965344784565199</v>
      </c>
      <c r="D11" s="17">
        <v>0.45309936973879</v>
      </c>
      <c r="E11" s="17">
        <v>0.46620106955073098</v>
      </c>
      <c r="F11" s="17"/>
      <c r="G11" s="17">
        <v>0.48452560726472799</v>
      </c>
      <c r="H11" s="17">
        <v>0.47556862711650999</v>
      </c>
      <c r="I11" s="17">
        <v>0.42707305377003302</v>
      </c>
      <c r="J11" s="17">
        <v>0.46625316375769998</v>
      </c>
      <c r="K11" s="17"/>
      <c r="L11" s="17">
        <v>0.43475584582669902</v>
      </c>
      <c r="M11" s="17">
        <v>0.476315889948975</v>
      </c>
      <c r="N11" s="17">
        <v>0.45990773334455298</v>
      </c>
      <c r="O11" s="17">
        <v>0.47082876079101699</v>
      </c>
      <c r="P11" s="17"/>
      <c r="Q11" s="17">
        <v>0.36375702789035003</v>
      </c>
      <c r="R11" s="17">
        <v>0.40461110583969401</v>
      </c>
      <c r="S11" s="17">
        <v>0.58483073627025195</v>
      </c>
      <c r="T11" s="17">
        <v>0.51740406556655605</v>
      </c>
      <c r="U11" s="17">
        <v>0.51673514776072005</v>
      </c>
      <c r="V11" s="17">
        <v>0.43061285489645101</v>
      </c>
      <c r="W11" s="17">
        <v>0.49267071415342301</v>
      </c>
      <c r="X11" s="17">
        <v>0.41868084817580498</v>
      </c>
      <c r="Y11" s="17">
        <v>0.49011373687851501</v>
      </c>
      <c r="Z11" s="17"/>
      <c r="AA11" s="17">
        <v>0.51438448318081498</v>
      </c>
      <c r="AB11" s="17">
        <v>0.44470852520468701</v>
      </c>
      <c r="AC11" s="17">
        <v>0.43996647027312402</v>
      </c>
      <c r="AD11" s="17">
        <v>0.42464071659631603</v>
      </c>
      <c r="AE11" s="17">
        <v>0.37019916912874701</v>
      </c>
      <c r="AF11" s="17"/>
      <c r="AG11" s="17">
        <v>0.47563063857114302</v>
      </c>
      <c r="AH11" s="17">
        <v>0.44218837891817098</v>
      </c>
      <c r="AI11" s="17"/>
      <c r="AJ11" s="17">
        <v>0.44851922858270199</v>
      </c>
      <c r="AK11" s="17">
        <v>0.45693865119660898</v>
      </c>
      <c r="AL11" s="17">
        <v>0.49533668519866902</v>
      </c>
      <c r="AM11" s="17">
        <v>0.4402166096415</v>
      </c>
      <c r="AN11" s="17"/>
      <c r="AO11" s="17">
        <v>0.45473855379633399</v>
      </c>
      <c r="AP11" s="17">
        <v>0.441112378565713</v>
      </c>
      <c r="AQ11" s="17">
        <v>0.47413694723771199</v>
      </c>
      <c r="AR11" s="17"/>
      <c r="AS11" s="17">
        <v>0.37785319907548098</v>
      </c>
      <c r="AT11" s="17">
        <v>0.51066977116134604</v>
      </c>
      <c r="AU11" s="17">
        <v>0.51501049799077603</v>
      </c>
      <c r="AV11" s="17">
        <v>0.49089412167978302</v>
      </c>
      <c r="AW11" s="17">
        <v>0.51953541728643704</v>
      </c>
      <c r="AX11" s="17"/>
      <c r="AY11" s="17">
        <v>0.34954630043996499</v>
      </c>
      <c r="AZ11" s="17">
        <v>0.47972846214915899</v>
      </c>
      <c r="BA11" s="17">
        <v>0.51183019680117803</v>
      </c>
    </row>
    <row r="12" spans="2:53" ht="29" x14ac:dyDescent="0.35">
      <c r="B12" s="18" t="s">
        <v>349</v>
      </c>
      <c r="C12" s="17">
        <v>0.369531488728705</v>
      </c>
      <c r="D12" s="17">
        <v>0.26895854005235098</v>
      </c>
      <c r="E12" s="17">
        <v>0.470005363308789</v>
      </c>
      <c r="F12" s="17"/>
      <c r="G12" s="17">
        <v>0.441929329842148</v>
      </c>
      <c r="H12" s="17">
        <v>0.36857128429284303</v>
      </c>
      <c r="I12" s="17">
        <v>0.36577741016993998</v>
      </c>
      <c r="J12" s="17">
        <v>0.303423688751844</v>
      </c>
      <c r="K12" s="17"/>
      <c r="L12" s="17">
        <v>0.318057533374697</v>
      </c>
      <c r="M12" s="17">
        <v>0.31305933857227702</v>
      </c>
      <c r="N12" s="17">
        <v>0.40183521564867097</v>
      </c>
      <c r="O12" s="17">
        <v>0.45690524293906398</v>
      </c>
      <c r="P12" s="17"/>
      <c r="Q12" s="17">
        <v>0.32224687055090501</v>
      </c>
      <c r="R12" s="17">
        <v>0.33393409190231099</v>
      </c>
      <c r="S12" s="17">
        <v>0.46086639293568099</v>
      </c>
      <c r="T12" s="17">
        <v>0.318020365428972</v>
      </c>
      <c r="U12" s="17">
        <v>0.42220094673407499</v>
      </c>
      <c r="V12" s="17">
        <v>0.28340326253950499</v>
      </c>
      <c r="W12" s="17">
        <v>0.44170434989838597</v>
      </c>
      <c r="X12" s="17">
        <v>0.492272272685432</v>
      </c>
      <c r="Y12" s="17">
        <v>0.389509400678476</v>
      </c>
      <c r="Z12" s="17"/>
      <c r="AA12" s="17">
        <v>0.42087667173505899</v>
      </c>
      <c r="AB12" s="17">
        <v>0.37038265496518802</v>
      </c>
      <c r="AC12" s="17">
        <v>0.36115044895265702</v>
      </c>
      <c r="AD12" s="17">
        <v>0.211369346807907</v>
      </c>
      <c r="AE12" s="17">
        <v>0.61966586094036502</v>
      </c>
      <c r="AF12" s="17"/>
      <c r="AG12" s="17">
        <v>0.362556287203391</v>
      </c>
      <c r="AH12" s="17">
        <v>0.37715625690702598</v>
      </c>
      <c r="AI12" s="17"/>
      <c r="AJ12" s="17">
        <v>0.38650814104307302</v>
      </c>
      <c r="AK12" s="17">
        <v>0.36081077706321701</v>
      </c>
      <c r="AL12" s="17">
        <v>0.40754085192966499</v>
      </c>
      <c r="AM12" s="17">
        <v>0.32951929208424302</v>
      </c>
      <c r="AN12" s="17"/>
      <c r="AO12" s="17">
        <v>0.43473491974254902</v>
      </c>
      <c r="AP12" s="17">
        <v>0.366971509839572</v>
      </c>
      <c r="AQ12" s="17">
        <v>0.33544878058685601</v>
      </c>
      <c r="AR12" s="17"/>
      <c r="AS12" s="17">
        <v>0.31156250215833797</v>
      </c>
      <c r="AT12" s="17">
        <v>0.40724276840380302</v>
      </c>
      <c r="AU12" s="17">
        <v>0.38166561827453099</v>
      </c>
      <c r="AV12" s="17">
        <v>0.37197299228818298</v>
      </c>
      <c r="AW12" s="17">
        <v>0.40963904733048701</v>
      </c>
      <c r="AX12" s="17"/>
      <c r="AY12" s="17">
        <v>0.31060110991642498</v>
      </c>
      <c r="AZ12" s="17">
        <v>0.38358401270478498</v>
      </c>
      <c r="BA12" s="17">
        <v>0.41283911514418697</v>
      </c>
    </row>
    <row r="13" spans="2:53" ht="29" x14ac:dyDescent="0.35">
      <c r="B13" s="18" t="s">
        <v>348</v>
      </c>
      <c r="C13" s="17">
        <v>0.36571672018582402</v>
      </c>
      <c r="D13" s="17">
        <v>0.38630473136417998</v>
      </c>
      <c r="E13" s="17">
        <v>0.34514899019270001</v>
      </c>
      <c r="F13" s="17"/>
      <c r="G13" s="17">
        <v>0.312887360895028</v>
      </c>
      <c r="H13" s="17">
        <v>0.34782537691264298</v>
      </c>
      <c r="I13" s="17">
        <v>0.38258769938166898</v>
      </c>
      <c r="J13" s="17">
        <v>0.44779410579261703</v>
      </c>
      <c r="K13" s="17"/>
      <c r="L13" s="17">
        <v>0.40685490962884502</v>
      </c>
      <c r="M13" s="17">
        <v>0.41806099934074897</v>
      </c>
      <c r="N13" s="17">
        <v>0.34608036487220101</v>
      </c>
      <c r="O13" s="17">
        <v>0.28159228482297</v>
      </c>
      <c r="P13" s="17"/>
      <c r="Q13" s="17">
        <v>0.425259386007387</v>
      </c>
      <c r="R13" s="17">
        <v>0.44960401578625198</v>
      </c>
      <c r="S13" s="17">
        <v>0.32685007506763097</v>
      </c>
      <c r="T13" s="17">
        <v>0.31283395830314198</v>
      </c>
      <c r="U13" s="17">
        <v>0.29059408642326101</v>
      </c>
      <c r="V13" s="17">
        <v>0.38931710887721799</v>
      </c>
      <c r="W13" s="17">
        <v>0.246507506484168</v>
      </c>
      <c r="X13" s="17">
        <v>0.36837604741455598</v>
      </c>
      <c r="Y13" s="17">
        <v>0.375659780012078</v>
      </c>
      <c r="Z13" s="17"/>
      <c r="AA13" s="17">
        <v>0.28692645107671999</v>
      </c>
      <c r="AB13" s="17">
        <v>0.37908934571011599</v>
      </c>
      <c r="AC13" s="17">
        <v>0.41439164798410499</v>
      </c>
      <c r="AD13" s="17">
        <v>0.46888100043841702</v>
      </c>
      <c r="AE13" s="17">
        <v>0.36252467935733201</v>
      </c>
      <c r="AF13" s="17"/>
      <c r="AG13" s="17">
        <v>0.35364894360235799</v>
      </c>
      <c r="AH13" s="17">
        <v>0.378908310212688</v>
      </c>
      <c r="AI13" s="17"/>
      <c r="AJ13" s="17">
        <v>0.34152787897875703</v>
      </c>
      <c r="AK13" s="17">
        <v>0.32901961351014702</v>
      </c>
      <c r="AL13" s="17">
        <v>0.36746140028630597</v>
      </c>
      <c r="AM13" s="17">
        <v>0.42394597328892197</v>
      </c>
      <c r="AN13" s="17"/>
      <c r="AO13" s="17">
        <v>0.32557964226719099</v>
      </c>
      <c r="AP13" s="17">
        <v>0.35612815826529098</v>
      </c>
      <c r="AQ13" s="17">
        <v>0.38932895572696802</v>
      </c>
      <c r="AR13" s="17"/>
      <c r="AS13" s="17">
        <v>0.41509157065580199</v>
      </c>
      <c r="AT13" s="17">
        <v>0.33882823087172198</v>
      </c>
      <c r="AU13" s="17">
        <v>0.43242583193314099</v>
      </c>
      <c r="AV13" s="17">
        <v>0.25533204835206702</v>
      </c>
      <c r="AW13" s="17">
        <v>0.34323713323146399</v>
      </c>
      <c r="AX13" s="17"/>
      <c r="AY13" s="17">
        <v>0.42061511407792901</v>
      </c>
      <c r="AZ13" s="17">
        <v>0.36412555104321997</v>
      </c>
      <c r="BA13" s="17">
        <v>0.38692809627817398</v>
      </c>
    </row>
    <row r="14" spans="2:53" ht="29" x14ac:dyDescent="0.35">
      <c r="B14" s="18" t="s">
        <v>404</v>
      </c>
      <c r="C14" s="17">
        <v>0.33528133091110801</v>
      </c>
      <c r="D14" s="17">
        <v>0.38327233714775799</v>
      </c>
      <c r="E14" s="17">
        <v>0.28733760046416501</v>
      </c>
      <c r="F14" s="17"/>
      <c r="G14" s="17">
        <v>0.332692666249082</v>
      </c>
      <c r="H14" s="17">
        <v>0.30687512494696501</v>
      </c>
      <c r="I14" s="17">
        <v>0.38030976607085298</v>
      </c>
      <c r="J14" s="17">
        <v>0.31706001654213001</v>
      </c>
      <c r="K14" s="17"/>
      <c r="L14" s="17">
        <v>0.36481308482694702</v>
      </c>
      <c r="M14" s="17">
        <v>0.36455159664053399</v>
      </c>
      <c r="N14" s="17">
        <v>0.25995439403967502</v>
      </c>
      <c r="O14" s="17">
        <v>0.33657479009390401</v>
      </c>
      <c r="P14" s="17"/>
      <c r="Q14" s="17">
        <v>0.34099662154585603</v>
      </c>
      <c r="R14" s="17">
        <v>0.33177052538355101</v>
      </c>
      <c r="S14" s="17">
        <v>0.42126531035784098</v>
      </c>
      <c r="T14" s="17">
        <v>0.33697833073919697</v>
      </c>
      <c r="U14" s="17">
        <v>0.35368246703564599</v>
      </c>
      <c r="V14" s="17">
        <v>0.34224110396962898</v>
      </c>
      <c r="W14" s="17">
        <v>0.29658108630861801</v>
      </c>
      <c r="X14" s="17">
        <v>0.37693207720211702</v>
      </c>
      <c r="Y14" s="17">
        <v>0.26201564122300303</v>
      </c>
      <c r="Z14" s="17"/>
      <c r="AA14" s="17">
        <v>0.33179191373941203</v>
      </c>
      <c r="AB14" s="17">
        <v>0.315177407442854</v>
      </c>
      <c r="AC14" s="17">
        <v>0.32395024442804099</v>
      </c>
      <c r="AD14" s="17">
        <v>0.38544154690632199</v>
      </c>
      <c r="AE14" s="17">
        <v>0.38110173509325002</v>
      </c>
      <c r="AF14" s="17"/>
      <c r="AG14" s="17">
        <v>0.33253510848430201</v>
      </c>
      <c r="AH14" s="17">
        <v>0.33828329569943799</v>
      </c>
      <c r="AI14" s="17"/>
      <c r="AJ14" s="17">
        <v>0.36057320857619102</v>
      </c>
      <c r="AK14" s="17">
        <v>0.32633348434693599</v>
      </c>
      <c r="AL14" s="17">
        <v>0.31536933530033701</v>
      </c>
      <c r="AM14" s="17">
        <v>0.34027933936006299</v>
      </c>
      <c r="AN14" s="17"/>
      <c r="AO14" s="17">
        <v>0.30872333526218199</v>
      </c>
      <c r="AP14" s="17">
        <v>0.39294644678330898</v>
      </c>
      <c r="AQ14" s="17">
        <v>0.32100928789397998</v>
      </c>
      <c r="AR14" s="17"/>
      <c r="AS14" s="17">
        <v>0.36110527338209802</v>
      </c>
      <c r="AT14" s="17">
        <v>0.326775551246062</v>
      </c>
      <c r="AU14" s="17">
        <v>0.36776403456823398</v>
      </c>
      <c r="AV14" s="17">
        <v>0.28108678535710102</v>
      </c>
      <c r="AW14" s="17">
        <v>0.30677809679921803</v>
      </c>
      <c r="AX14" s="17"/>
      <c r="AY14" s="17">
        <v>0.34626576438706602</v>
      </c>
      <c r="AZ14" s="17">
        <v>0.31974947515602498</v>
      </c>
      <c r="BA14" s="17">
        <v>0.33940880427555198</v>
      </c>
    </row>
    <row r="15" spans="2:53" ht="29" x14ac:dyDescent="0.35">
      <c r="B15" s="18" t="s">
        <v>405</v>
      </c>
      <c r="C15" s="17">
        <v>0.30692356073031002</v>
      </c>
      <c r="D15" s="17">
        <v>0.31473333620128602</v>
      </c>
      <c r="E15" s="17">
        <v>0.29912147864465299</v>
      </c>
      <c r="F15" s="17"/>
      <c r="G15" s="17">
        <v>0.27085548949113297</v>
      </c>
      <c r="H15" s="17">
        <v>0.29606027601110502</v>
      </c>
      <c r="I15" s="17">
        <v>0.33772377745135901</v>
      </c>
      <c r="J15" s="17">
        <v>0.29737606988051302</v>
      </c>
      <c r="K15" s="17"/>
      <c r="L15" s="17">
        <v>0.311876720740349</v>
      </c>
      <c r="M15" s="17">
        <v>0.35757284265943401</v>
      </c>
      <c r="N15" s="17">
        <v>0.28217261400161298</v>
      </c>
      <c r="O15" s="17">
        <v>0.26790742207735302</v>
      </c>
      <c r="P15" s="17"/>
      <c r="Q15" s="17">
        <v>0.28935988354379699</v>
      </c>
      <c r="R15" s="17">
        <v>0.36280804747499801</v>
      </c>
      <c r="S15" s="17">
        <v>0.35684041338636102</v>
      </c>
      <c r="T15" s="17">
        <v>0.34602989922834998</v>
      </c>
      <c r="U15" s="17">
        <v>0.32741529280583997</v>
      </c>
      <c r="V15" s="17">
        <v>0.30437881071953099</v>
      </c>
      <c r="W15" s="17">
        <v>0.21984404419109799</v>
      </c>
      <c r="X15" s="17">
        <v>0.225724054683034</v>
      </c>
      <c r="Y15" s="17">
        <v>0.27750027627440099</v>
      </c>
      <c r="Z15" s="17"/>
      <c r="AA15" s="17">
        <v>0.26855519391363902</v>
      </c>
      <c r="AB15" s="17">
        <v>0.32868449952596701</v>
      </c>
      <c r="AC15" s="17">
        <v>0.32048830085677299</v>
      </c>
      <c r="AD15" s="17">
        <v>0.30679292143722903</v>
      </c>
      <c r="AE15" s="17">
        <v>0.34827676293078402</v>
      </c>
      <c r="AF15" s="17"/>
      <c r="AG15" s="17">
        <v>0.29720641250402402</v>
      </c>
      <c r="AH15" s="17">
        <v>0.31754561979354001</v>
      </c>
      <c r="AI15" s="17"/>
      <c r="AJ15" s="17">
        <v>0.304624036925007</v>
      </c>
      <c r="AK15" s="17">
        <v>0.29330009608464902</v>
      </c>
      <c r="AL15" s="17">
        <v>0.344030612168501</v>
      </c>
      <c r="AM15" s="17">
        <v>0.289855551687621</v>
      </c>
      <c r="AN15" s="17"/>
      <c r="AO15" s="17">
        <v>0.270162000085925</v>
      </c>
      <c r="AP15" s="17">
        <v>0.30229029780029898</v>
      </c>
      <c r="AQ15" s="17">
        <v>0.319524595978596</v>
      </c>
      <c r="AR15" s="17"/>
      <c r="AS15" s="17">
        <v>0.291252429117281</v>
      </c>
      <c r="AT15" s="17">
        <v>0.346595858884303</v>
      </c>
      <c r="AU15" s="17">
        <v>0.30378685179564502</v>
      </c>
      <c r="AV15" s="17">
        <v>0.15273325185152301</v>
      </c>
      <c r="AW15" s="17">
        <v>0.27794132844583302</v>
      </c>
      <c r="AX15" s="17"/>
      <c r="AY15" s="17">
        <v>0.30022500414215503</v>
      </c>
      <c r="AZ15" s="17">
        <v>0.33784185534463901</v>
      </c>
      <c r="BA15" s="17">
        <v>0.33470947332549</v>
      </c>
    </row>
    <row r="16" spans="2:53" x14ac:dyDescent="0.35">
      <c r="B16" s="18" t="s">
        <v>346</v>
      </c>
      <c r="C16" s="17">
        <v>0.24326129721371201</v>
      </c>
      <c r="D16" s="17">
        <v>0.25361139069278799</v>
      </c>
      <c r="E16" s="17">
        <v>0.23292139957925601</v>
      </c>
      <c r="F16" s="17"/>
      <c r="G16" s="17">
        <v>0.186003981139792</v>
      </c>
      <c r="H16" s="17">
        <v>0.237944004428261</v>
      </c>
      <c r="I16" s="17">
        <v>0.24783702822373099</v>
      </c>
      <c r="J16" s="17">
        <v>0.315965703116182</v>
      </c>
      <c r="K16" s="17"/>
      <c r="L16" s="17">
        <v>0.258913762630191</v>
      </c>
      <c r="M16" s="17">
        <v>0.24600075218824399</v>
      </c>
      <c r="N16" s="17">
        <v>0.22123844926889899</v>
      </c>
      <c r="O16" s="17">
        <v>0.243860752770691</v>
      </c>
      <c r="P16" s="17"/>
      <c r="Q16" s="17">
        <v>0.22807991231600599</v>
      </c>
      <c r="R16" s="17">
        <v>0.30087664499204397</v>
      </c>
      <c r="S16" s="17">
        <v>0.273168460850504</v>
      </c>
      <c r="T16" s="17">
        <v>0.26888776079960802</v>
      </c>
      <c r="U16" s="17">
        <v>0.20526930057200601</v>
      </c>
      <c r="V16" s="17">
        <v>0.26080784974302801</v>
      </c>
      <c r="W16" s="17">
        <v>0.165536333032063</v>
      </c>
      <c r="X16" s="17">
        <v>0.226877293309832</v>
      </c>
      <c r="Y16" s="17">
        <v>0.224107311148076</v>
      </c>
      <c r="Z16" s="17"/>
      <c r="AA16" s="17">
        <v>0.23927395857209999</v>
      </c>
      <c r="AB16" s="17">
        <v>0.229125756787531</v>
      </c>
      <c r="AC16" s="17">
        <v>0.26299492597488699</v>
      </c>
      <c r="AD16" s="17">
        <v>0.223888700701003</v>
      </c>
      <c r="AE16" s="17">
        <v>0.43346291475670801</v>
      </c>
      <c r="AF16" s="17"/>
      <c r="AG16" s="17">
        <v>0.206561295593024</v>
      </c>
      <c r="AH16" s="17">
        <v>0.28337899180449999</v>
      </c>
      <c r="AI16" s="17"/>
      <c r="AJ16" s="17">
        <v>0.18787771073773399</v>
      </c>
      <c r="AK16" s="17">
        <v>0.264613967445333</v>
      </c>
      <c r="AL16" s="17">
        <v>0.27245203491659298</v>
      </c>
      <c r="AM16" s="17">
        <v>0.24343675500148401</v>
      </c>
      <c r="AN16" s="17"/>
      <c r="AO16" s="17">
        <v>0.20703141644598899</v>
      </c>
      <c r="AP16" s="17">
        <v>0.21987474382696201</v>
      </c>
      <c r="AQ16" s="17">
        <v>0.271448129663451</v>
      </c>
      <c r="AR16" s="17"/>
      <c r="AS16" s="17">
        <v>0.27196677013625398</v>
      </c>
      <c r="AT16" s="17">
        <v>0.23547214403886299</v>
      </c>
      <c r="AU16" s="17">
        <v>0.28239708473140102</v>
      </c>
      <c r="AV16" s="17">
        <v>0.27081810690796199</v>
      </c>
      <c r="AW16" s="17">
        <v>0.18111177441462001</v>
      </c>
      <c r="AX16" s="17"/>
      <c r="AY16" s="17">
        <v>0.30598161551681702</v>
      </c>
      <c r="AZ16" s="17">
        <v>0.24114563054886301</v>
      </c>
      <c r="BA16" s="17">
        <v>0.226876831505923</v>
      </c>
    </row>
    <row r="17" spans="2:53" ht="29" x14ac:dyDescent="0.35">
      <c r="B17" s="18" t="s">
        <v>351</v>
      </c>
      <c r="C17" s="17">
        <v>0.22096031462040899</v>
      </c>
      <c r="D17" s="17">
        <v>0.22729832935364899</v>
      </c>
      <c r="E17" s="17">
        <v>0.214628543445602</v>
      </c>
      <c r="F17" s="17"/>
      <c r="G17" s="17">
        <v>0.24678298711555799</v>
      </c>
      <c r="H17" s="17">
        <v>0.19946714424088</v>
      </c>
      <c r="I17" s="17">
        <v>0.23138534053197399</v>
      </c>
      <c r="J17" s="17">
        <v>0.24927943360572899</v>
      </c>
      <c r="K17" s="17"/>
      <c r="L17" s="17">
        <v>0.21268737848133701</v>
      </c>
      <c r="M17" s="17">
        <v>0.26660762065403798</v>
      </c>
      <c r="N17" s="17">
        <v>0.17454222265979999</v>
      </c>
      <c r="O17" s="17">
        <v>0.224153649559451</v>
      </c>
      <c r="P17" s="17"/>
      <c r="Q17" s="17">
        <v>0.22417944959547201</v>
      </c>
      <c r="R17" s="17">
        <v>0.22173202833981001</v>
      </c>
      <c r="S17" s="17">
        <v>0.11356911313284999</v>
      </c>
      <c r="T17" s="17">
        <v>0.20927748375260799</v>
      </c>
      <c r="U17" s="17">
        <v>0.25003930845364902</v>
      </c>
      <c r="V17" s="17">
        <v>0.21479839964976299</v>
      </c>
      <c r="W17" s="17">
        <v>0.27415993340042799</v>
      </c>
      <c r="X17" s="17">
        <v>0.27674364603437401</v>
      </c>
      <c r="Y17" s="17">
        <v>0.230009743969531</v>
      </c>
      <c r="Z17" s="17"/>
      <c r="AA17" s="17">
        <v>0.22643680995632201</v>
      </c>
      <c r="AB17" s="17">
        <v>0.222780689395394</v>
      </c>
      <c r="AC17" s="17">
        <v>0.20144984383145401</v>
      </c>
      <c r="AD17" s="17">
        <v>0.21601588078022299</v>
      </c>
      <c r="AE17" s="17">
        <v>0.28530466226323498</v>
      </c>
      <c r="AF17" s="17"/>
      <c r="AG17" s="17">
        <v>0.234735502934313</v>
      </c>
      <c r="AH17" s="17">
        <v>0.20590230989824501</v>
      </c>
      <c r="AI17" s="17"/>
      <c r="AJ17" s="17">
        <v>0.220947550461049</v>
      </c>
      <c r="AK17" s="17">
        <v>0.22141548862122801</v>
      </c>
      <c r="AL17" s="17">
        <v>0.20218443217205001</v>
      </c>
      <c r="AM17" s="17">
        <v>0.23738379954963601</v>
      </c>
      <c r="AN17" s="17"/>
      <c r="AO17" s="17">
        <v>0.216679662100281</v>
      </c>
      <c r="AP17" s="17">
        <v>0.223152324331228</v>
      </c>
      <c r="AQ17" s="17">
        <v>0.224103130289867</v>
      </c>
      <c r="AR17" s="17"/>
      <c r="AS17" s="17">
        <v>0.242218084248843</v>
      </c>
      <c r="AT17" s="17">
        <v>0.212634414908347</v>
      </c>
      <c r="AU17" s="17">
        <v>0.18380038463964599</v>
      </c>
      <c r="AV17" s="17">
        <v>0.42231436216764101</v>
      </c>
      <c r="AW17" s="17">
        <v>0.180807086627706</v>
      </c>
      <c r="AX17" s="17"/>
      <c r="AY17" s="17">
        <v>0.235513180000647</v>
      </c>
      <c r="AZ17" s="17">
        <v>0.21951866628383701</v>
      </c>
      <c r="BA17" s="17">
        <v>0.13554683102140699</v>
      </c>
    </row>
    <row r="18" spans="2:53" x14ac:dyDescent="0.35">
      <c r="B18" s="18" t="s">
        <v>406</v>
      </c>
      <c r="C18" s="17">
        <v>0.208952156919366</v>
      </c>
      <c r="D18" s="17">
        <v>0.198327868990512</v>
      </c>
      <c r="E18" s="17">
        <v>0.219565978895507</v>
      </c>
      <c r="F18" s="17"/>
      <c r="G18" s="17">
        <v>0.25603750816771598</v>
      </c>
      <c r="H18" s="17">
        <v>0.20806719777833399</v>
      </c>
      <c r="I18" s="17">
        <v>0.19296868239691201</v>
      </c>
      <c r="J18" s="17">
        <v>0.20913722431790899</v>
      </c>
      <c r="K18" s="17"/>
      <c r="L18" s="17">
        <v>0.24887327882103299</v>
      </c>
      <c r="M18" s="17">
        <v>0.21311402447632399</v>
      </c>
      <c r="N18" s="17">
        <v>0.17089813274393101</v>
      </c>
      <c r="O18" s="17">
        <v>0.19583235290838999</v>
      </c>
      <c r="P18" s="17"/>
      <c r="Q18" s="17">
        <v>0.25828689039834202</v>
      </c>
      <c r="R18" s="17">
        <v>0.14727645401053899</v>
      </c>
      <c r="S18" s="17">
        <v>0.20239357168109801</v>
      </c>
      <c r="T18" s="17">
        <v>0.21578886392779401</v>
      </c>
      <c r="U18" s="17">
        <v>0.25340832560774401</v>
      </c>
      <c r="V18" s="17">
        <v>0.13925867589302099</v>
      </c>
      <c r="W18" s="17">
        <v>0.28022109559884001</v>
      </c>
      <c r="X18" s="17">
        <v>0.24323857224304599</v>
      </c>
      <c r="Y18" s="17">
        <v>0.18120060182887601</v>
      </c>
      <c r="Z18" s="17"/>
      <c r="AA18" s="17">
        <v>0.144731232260214</v>
      </c>
      <c r="AB18" s="17">
        <v>0.19929640145988201</v>
      </c>
      <c r="AC18" s="17">
        <v>0.276757242648763</v>
      </c>
      <c r="AD18" s="17">
        <v>0.14433821939596</v>
      </c>
      <c r="AE18" s="17">
        <v>0.22772075544665801</v>
      </c>
      <c r="AF18" s="17"/>
      <c r="AG18" s="17">
        <v>0.20531499249310001</v>
      </c>
      <c r="AH18" s="17">
        <v>0.21292803280998701</v>
      </c>
      <c r="AI18" s="17"/>
      <c r="AJ18" s="17">
        <v>0.22559127445739299</v>
      </c>
      <c r="AK18" s="17">
        <v>0.22587872527361699</v>
      </c>
      <c r="AL18" s="17">
        <v>0.20623798708263799</v>
      </c>
      <c r="AM18" s="17">
        <v>0.17897903514503299</v>
      </c>
      <c r="AN18" s="17"/>
      <c r="AO18" s="17">
        <v>0.21822174863796301</v>
      </c>
      <c r="AP18" s="17">
        <v>0.224410336160976</v>
      </c>
      <c r="AQ18" s="17">
        <v>0.195876337308584</v>
      </c>
      <c r="AR18" s="17"/>
      <c r="AS18" s="17">
        <v>0.15826215615730699</v>
      </c>
      <c r="AT18" s="17">
        <v>0.26102732244148202</v>
      </c>
      <c r="AU18" s="17">
        <v>0.35231363005287297</v>
      </c>
      <c r="AV18" s="17">
        <v>0</v>
      </c>
      <c r="AW18" s="17">
        <v>0.15721485911062399</v>
      </c>
      <c r="AX18" s="17"/>
      <c r="AY18" s="17">
        <v>0.20075721959738399</v>
      </c>
      <c r="AZ18" s="17">
        <v>0.24248434184359899</v>
      </c>
      <c r="BA18" s="17">
        <v>0.19056277953464701</v>
      </c>
    </row>
    <row r="19" spans="2:53" ht="29" x14ac:dyDescent="0.35">
      <c r="B19" s="18" t="s">
        <v>407</v>
      </c>
      <c r="C19" s="17">
        <v>0.18775677628714299</v>
      </c>
      <c r="D19" s="17">
        <v>0.21643171619000601</v>
      </c>
      <c r="E19" s="17">
        <v>0.15911008397763299</v>
      </c>
      <c r="F19" s="17"/>
      <c r="G19" s="17">
        <v>0.18193249444992701</v>
      </c>
      <c r="H19" s="17">
        <v>0.17001692576730601</v>
      </c>
      <c r="I19" s="17">
        <v>0.201726720372984</v>
      </c>
      <c r="J19" s="17">
        <v>0.225113002594378</v>
      </c>
      <c r="K19" s="17"/>
      <c r="L19" s="17">
        <v>0.23308640818520099</v>
      </c>
      <c r="M19" s="17">
        <v>0.170382008371988</v>
      </c>
      <c r="N19" s="17">
        <v>0.20759532827940899</v>
      </c>
      <c r="O19" s="17">
        <v>0.14016363382095701</v>
      </c>
      <c r="P19" s="17"/>
      <c r="Q19" s="17">
        <v>0.26895233532224799</v>
      </c>
      <c r="R19" s="17">
        <v>0.223549956226962</v>
      </c>
      <c r="S19" s="17">
        <v>0.16287105080604899</v>
      </c>
      <c r="T19" s="17">
        <v>0.16187234512371099</v>
      </c>
      <c r="U19" s="17">
        <v>0.14840450130546901</v>
      </c>
      <c r="V19" s="17">
        <v>0.152240619240404</v>
      </c>
      <c r="W19" s="17">
        <v>0.146899170350307</v>
      </c>
      <c r="X19" s="17">
        <v>0.18326175248314899</v>
      </c>
      <c r="Y19" s="17">
        <v>0.16563251292970099</v>
      </c>
      <c r="Z19" s="17"/>
      <c r="AA19" s="17">
        <v>0.158753983198896</v>
      </c>
      <c r="AB19" s="17">
        <v>0.17483901875205701</v>
      </c>
      <c r="AC19" s="17">
        <v>0.19488627952619</v>
      </c>
      <c r="AD19" s="17">
        <v>0.26624873266388299</v>
      </c>
      <c r="AE19" s="17">
        <v>0.46260569801385598</v>
      </c>
      <c r="AF19" s="17"/>
      <c r="AG19" s="17">
        <v>0.20087648088667501</v>
      </c>
      <c r="AH19" s="17">
        <v>0.17341529729525501</v>
      </c>
      <c r="AI19" s="17"/>
      <c r="AJ19" s="17">
        <v>0.18468133345349899</v>
      </c>
      <c r="AK19" s="17">
        <v>0.174259962499802</v>
      </c>
      <c r="AL19" s="17">
        <v>0.183530060707154</v>
      </c>
      <c r="AM19" s="17">
        <v>0.20842092410631399</v>
      </c>
      <c r="AN19" s="17"/>
      <c r="AO19" s="17">
        <v>0.19074373695428601</v>
      </c>
      <c r="AP19" s="17">
        <v>0.14882901286388101</v>
      </c>
      <c r="AQ19" s="17">
        <v>0.204552423490725</v>
      </c>
      <c r="AR19" s="17"/>
      <c r="AS19" s="17">
        <v>0.21755028584435299</v>
      </c>
      <c r="AT19" s="17">
        <v>0.160501490963634</v>
      </c>
      <c r="AU19" s="17">
        <v>0.24326722862856701</v>
      </c>
      <c r="AV19" s="17">
        <v>0</v>
      </c>
      <c r="AW19" s="17">
        <v>0.16496651882664401</v>
      </c>
      <c r="AX19" s="17"/>
      <c r="AY19" s="17">
        <v>0.19295271056042501</v>
      </c>
      <c r="AZ19" s="17">
        <v>0.18050166311107599</v>
      </c>
      <c r="BA19" s="17">
        <v>0.20620437350929699</v>
      </c>
    </row>
    <row r="20" spans="2:53" ht="29" x14ac:dyDescent="0.35">
      <c r="B20" s="18" t="s">
        <v>352</v>
      </c>
      <c r="C20" s="17">
        <v>0.16940158223174701</v>
      </c>
      <c r="D20" s="17">
        <v>0.16912694721107299</v>
      </c>
      <c r="E20" s="17">
        <v>0.16967594671032399</v>
      </c>
      <c r="F20" s="17"/>
      <c r="G20" s="17">
        <v>0.172037400250933</v>
      </c>
      <c r="H20" s="17">
        <v>0.17635017048676599</v>
      </c>
      <c r="I20" s="17">
        <v>0.17406304726258301</v>
      </c>
      <c r="J20" s="17">
        <v>0.122872924832892</v>
      </c>
      <c r="K20" s="17"/>
      <c r="L20" s="17">
        <v>0.16834121825706599</v>
      </c>
      <c r="M20" s="17">
        <v>0.153090947625591</v>
      </c>
      <c r="N20" s="17">
        <v>0.23217231872362401</v>
      </c>
      <c r="O20" s="17">
        <v>0.12894919353088</v>
      </c>
      <c r="P20" s="17"/>
      <c r="Q20" s="17">
        <v>0.19714623163108499</v>
      </c>
      <c r="R20" s="17">
        <v>0.175984072890189</v>
      </c>
      <c r="S20" s="17">
        <v>0.187943916027483</v>
      </c>
      <c r="T20" s="17">
        <v>0.11524580148958501</v>
      </c>
      <c r="U20" s="17">
        <v>0.26169307089527999</v>
      </c>
      <c r="V20" s="17">
        <v>0.17869840144697799</v>
      </c>
      <c r="W20" s="17">
        <v>0.16485829590120801</v>
      </c>
      <c r="X20" s="17">
        <v>0.1051634776691</v>
      </c>
      <c r="Y20" s="17">
        <v>0.117130563522925</v>
      </c>
      <c r="Z20" s="17"/>
      <c r="AA20" s="17">
        <v>0.16901970215153</v>
      </c>
      <c r="AB20" s="17">
        <v>0.15603216136617001</v>
      </c>
      <c r="AC20" s="17">
        <v>0.124925183196588</v>
      </c>
      <c r="AD20" s="17">
        <v>0.244813048773111</v>
      </c>
      <c r="AE20" s="17">
        <v>0.30639349080571998</v>
      </c>
      <c r="AF20" s="17"/>
      <c r="AG20" s="17">
        <v>0.17269341158207499</v>
      </c>
      <c r="AH20" s="17">
        <v>0.165803200796064</v>
      </c>
      <c r="AI20" s="17"/>
      <c r="AJ20" s="17">
        <v>0.14187407587693701</v>
      </c>
      <c r="AK20" s="17">
        <v>0.17339294987892301</v>
      </c>
      <c r="AL20" s="17">
        <v>0.205434809874497</v>
      </c>
      <c r="AM20" s="17">
        <v>0.15706950678213799</v>
      </c>
      <c r="AN20" s="17"/>
      <c r="AO20" s="17">
        <v>0.17083395417192501</v>
      </c>
      <c r="AP20" s="17">
        <v>0.16415265919709099</v>
      </c>
      <c r="AQ20" s="17">
        <v>0.17011591958186401</v>
      </c>
      <c r="AR20" s="17"/>
      <c r="AS20" s="17">
        <v>0.20720395329536601</v>
      </c>
      <c r="AT20" s="17">
        <v>0.154992393091922</v>
      </c>
      <c r="AU20" s="17">
        <v>0.15812303513060399</v>
      </c>
      <c r="AV20" s="17">
        <v>8.4992754764215903E-2</v>
      </c>
      <c r="AW20" s="17">
        <v>0.14691919869915801</v>
      </c>
      <c r="AX20" s="17"/>
      <c r="AY20" s="17">
        <v>0.17901182097646601</v>
      </c>
      <c r="AZ20" s="17">
        <v>0.15793407104368001</v>
      </c>
      <c r="BA20" s="17">
        <v>0.198280494121823</v>
      </c>
    </row>
    <row r="21" spans="2:53" ht="43.5" x14ac:dyDescent="0.35">
      <c r="B21" s="18" t="s">
        <v>354</v>
      </c>
      <c r="C21" s="17">
        <v>0.128442827382106</v>
      </c>
      <c r="D21" s="17">
        <v>0.164289526901821</v>
      </c>
      <c r="E21" s="17">
        <v>9.2631440333646203E-2</v>
      </c>
      <c r="F21" s="17"/>
      <c r="G21" s="17">
        <v>0.105077724749965</v>
      </c>
      <c r="H21" s="17">
        <v>0.12175637143717701</v>
      </c>
      <c r="I21" s="17">
        <v>0.125550260141405</v>
      </c>
      <c r="J21" s="17">
        <v>0.191796218384819</v>
      </c>
      <c r="K21" s="17"/>
      <c r="L21" s="17">
        <v>0.18401347384265401</v>
      </c>
      <c r="M21" s="17">
        <v>0.14582289571649101</v>
      </c>
      <c r="N21" s="17">
        <v>9.9160150164378902E-2</v>
      </c>
      <c r="O21" s="17">
        <v>7.6633785398082604E-2</v>
      </c>
      <c r="P21" s="17"/>
      <c r="Q21" s="17">
        <v>0.182460270435883</v>
      </c>
      <c r="R21" s="17">
        <v>0.16402641162357201</v>
      </c>
      <c r="S21" s="17">
        <v>8.5259997908383706E-2</v>
      </c>
      <c r="T21" s="17">
        <v>5.3223284818793799E-2</v>
      </c>
      <c r="U21" s="17">
        <v>4.7243310540694798E-2</v>
      </c>
      <c r="V21" s="17">
        <v>0.14652265923371299</v>
      </c>
      <c r="W21" s="17">
        <v>0.14926848206994101</v>
      </c>
      <c r="X21" s="17">
        <v>8.7493976808238103E-2</v>
      </c>
      <c r="Y21" s="17">
        <v>0.14839497690161099</v>
      </c>
      <c r="Z21" s="17"/>
      <c r="AA21" s="17">
        <v>0.107260257475792</v>
      </c>
      <c r="AB21" s="17">
        <v>0.110613786691444</v>
      </c>
      <c r="AC21" s="17">
        <v>0.16110852299857101</v>
      </c>
      <c r="AD21" s="17">
        <v>0.15873057236506999</v>
      </c>
      <c r="AE21" s="17">
        <v>8.7870944153251307E-2</v>
      </c>
      <c r="AF21" s="17"/>
      <c r="AG21" s="17">
        <v>0.14290488774188001</v>
      </c>
      <c r="AH21" s="17">
        <v>0.11263398555524599</v>
      </c>
      <c r="AI21" s="17"/>
      <c r="AJ21" s="17">
        <v>9.9533911889150395E-2</v>
      </c>
      <c r="AK21" s="17">
        <v>0.109819707040748</v>
      </c>
      <c r="AL21" s="17">
        <v>0.13457065949586799</v>
      </c>
      <c r="AM21" s="17">
        <v>0.16793998456179399</v>
      </c>
      <c r="AN21" s="17"/>
      <c r="AO21" s="17">
        <v>0.105096772224341</v>
      </c>
      <c r="AP21" s="17">
        <v>9.4097944024195496E-2</v>
      </c>
      <c r="AQ21" s="17">
        <v>0.15683863776971499</v>
      </c>
      <c r="AR21" s="17"/>
      <c r="AS21" s="17">
        <v>0.13133020266370901</v>
      </c>
      <c r="AT21" s="17">
        <v>0.149166141720394</v>
      </c>
      <c r="AU21" s="17">
        <v>0.15719697371831301</v>
      </c>
      <c r="AV21" s="17">
        <v>0.154912683115115</v>
      </c>
      <c r="AW21" s="17">
        <v>9.2532876129658201E-2</v>
      </c>
      <c r="AX21" s="17"/>
      <c r="AY21" s="17">
        <v>0.13927910286623599</v>
      </c>
      <c r="AZ21" s="17">
        <v>0.13798857440095899</v>
      </c>
      <c r="BA21" s="17">
        <v>0.12452822587213799</v>
      </c>
    </row>
    <row r="22" spans="2:53" x14ac:dyDescent="0.35">
      <c r="B22" s="18" t="s">
        <v>92</v>
      </c>
      <c r="C22" s="17">
        <v>3.0079398833499402E-2</v>
      </c>
      <c r="D22" s="17">
        <v>2.91725886996646E-2</v>
      </c>
      <c r="E22" s="17">
        <v>3.0985315671515901E-2</v>
      </c>
      <c r="F22" s="17"/>
      <c r="G22" s="17">
        <v>2.47293010919938E-2</v>
      </c>
      <c r="H22" s="17">
        <v>3.7890320841694497E-2</v>
      </c>
      <c r="I22" s="17">
        <v>2.4723010594199801E-2</v>
      </c>
      <c r="J22" s="17">
        <v>2.0103022057766502E-2</v>
      </c>
      <c r="K22" s="17"/>
      <c r="L22" s="17">
        <v>2.0646397096405599E-2</v>
      </c>
      <c r="M22" s="17">
        <v>1.78680491530844E-2</v>
      </c>
      <c r="N22" s="17">
        <v>4.1254277976769102E-2</v>
      </c>
      <c r="O22" s="17">
        <v>4.3253268326449101E-2</v>
      </c>
      <c r="P22" s="17"/>
      <c r="Q22" s="17">
        <v>1.54524172583185E-2</v>
      </c>
      <c r="R22" s="17">
        <v>2.79885324763973E-2</v>
      </c>
      <c r="S22" s="17">
        <v>1.0287564909441599E-2</v>
      </c>
      <c r="T22" s="17">
        <v>5.31572581887658E-2</v>
      </c>
      <c r="U22" s="17">
        <v>1.19083319701622E-2</v>
      </c>
      <c r="V22" s="17">
        <v>4.8037841812359802E-2</v>
      </c>
      <c r="W22" s="17">
        <v>3.7499873563475297E-2</v>
      </c>
      <c r="X22" s="17">
        <v>1.7145558588151501E-2</v>
      </c>
      <c r="Y22" s="17">
        <v>4.30093524370289E-2</v>
      </c>
      <c r="Z22" s="17"/>
      <c r="AA22" s="17">
        <v>4.6672034447907802E-2</v>
      </c>
      <c r="AB22" s="17">
        <v>2.4595764004043799E-2</v>
      </c>
      <c r="AC22" s="17">
        <v>2.7932628258219901E-2</v>
      </c>
      <c r="AD22" s="17">
        <v>2.5958220949283298E-2</v>
      </c>
      <c r="AE22" s="17">
        <v>0</v>
      </c>
      <c r="AF22" s="17"/>
      <c r="AG22" s="17">
        <v>2.9302661527650799E-2</v>
      </c>
      <c r="AH22" s="17">
        <v>3.0928469913532899E-2</v>
      </c>
      <c r="AI22" s="17"/>
      <c r="AJ22" s="17">
        <v>4.6224195303280098E-2</v>
      </c>
      <c r="AK22" s="17">
        <v>4.2328282586233897E-2</v>
      </c>
      <c r="AL22" s="17">
        <v>1.16006924987059E-2</v>
      </c>
      <c r="AM22" s="17">
        <v>1.9627131663068301E-2</v>
      </c>
      <c r="AN22" s="17"/>
      <c r="AO22" s="17">
        <v>3.5878928026155298E-2</v>
      </c>
      <c r="AP22" s="17">
        <v>3.31577666192997E-2</v>
      </c>
      <c r="AQ22" s="17">
        <v>2.6421090006204798E-2</v>
      </c>
      <c r="AR22" s="17"/>
      <c r="AS22" s="17">
        <v>2.2662028263927301E-2</v>
      </c>
      <c r="AT22" s="17">
        <v>2.83198819891659E-2</v>
      </c>
      <c r="AU22" s="17">
        <v>0</v>
      </c>
      <c r="AV22" s="17">
        <v>7.9961476711453996E-2</v>
      </c>
      <c r="AW22" s="17">
        <v>5.0416778337165E-2</v>
      </c>
      <c r="AX22" s="17"/>
      <c r="AY22" s="17">
        <v>1.15990413102725E-2</v>
      </c>
      <c r="AZ22" s="17">
        <v>3.30905854286416E-2</v>
      </c>
      <c r="BA22" s="17">
        <v>1.1485767604530401E-2</v>
      </c>
    </row>
    <row r="23" spans="2:53" x14ac:dyDescent="0.35">
      <c r="B23" s="18" t="s">
        <v>82</v>
      </c>
      <c r="C23" s="19">
        <v>4.8659044985019601E-3</v>
      </c>
      <c r="D23" s="19">
        <v>6.1810336973864496E-3</v>
      </c>
      <c r="E23" s="19">
        <v>3.5520708292660699E-3</v>
      </c>
      <c r="F23" s="19"/>
      <c r="G23" s="19">
        <v>8.1241372948579298E-3</v>
      </c>
      <c r="H23" s="19">
        <v>4.6273883613548103E-3</v>
      </c>
      <c r="I23" s="19">
        <v>0</v>
      </c>
      <c r="J23" s="19">
        <v>1.7306363329620801E-2</v>
      </c>
      <c r="K23" s="19"/>
      <c r="L23" s="19">
        <v>7.0790257048204703E-3</v>
      </c>
      <c r="M23" s="19">
        <v>0</v>
      </c>
      <c r="N23" s="19">
        <v>1.34519702849952E-2</v>
      </c>
      <c r="O23" s="19">
        <v>0</v>
      </c>
      <c r="P23" s="19"/>
      <c r="Q23" s="19">
        <v>7.3237759654696697E-3</v>
      </c>
      <c r="R23" s="19">
        <v>0</v>
      </c>
      <c r="S23" s="19">
        <v>0</v>
      </c>
      <c r="T23" s="19">
        <v>0</v>
      </c>
      <c r="U23" s="19">
        <v>0</v>
      </c>
      <c r="V23" s="19">
        <v>0</v>
      </c>
      <c r="W23" s="19">
        <v>1.9358128448499601E-2</v>
      </c>
      <c r="X23" s="19">
        <v>1.6058720664646101E-2</v>
      </c>
      <c r="Y23" s="19">
        <v>7.5029392724556797E-3</v>
      </c>
      <c r="Z23" s="19"/>
      <c r="AA23" s="19">
        <v>0</v>
      </c>
      <c r="AB23" s="19">
        <v>1.11859076035382E-2</v>
      </c>
      <c r="AC23" s="19">
        <v>3.9837365853795199E-3</v>
      </c>
      <c r="AD23" s="19">
        <v>8.14853818026684E-3</v>
      </c>
      <c r="AE23" s="19">
        <v>0</v>
      </c>
      <c r="AF23" s="19"/>
      <c r="AG23" s="19">
        <v>5.7245198258944197E-3</v>
      </c>
      <c r="AH23" s="19">
        <v>3.9273304943012802E-3</v>
      </c>
      <c r="AI23" s="19"/>
      <c r="AJ23" s="19">
        <v>0</v>
      </c>
      <c r="AK23" s="19">
        <v>4.5724227107410403E-3</v>
      </c>
      <c r="AL23" s="19">
        <v>3.4168885437939498E-3</v>
      </c>
      <c r="AM23" s="19">
        <v>1.0766384315808401E-2</v>
      </c>
      <c r="AN23" s="19"/>
      <c r="AO23" s="19">
        <v>3.8785846575954699E-3</v>
      </c>
      <c r="AP23" s="19">
        <v>9.1719372734178906E-3</v>
      </c>
      <c r="AQ23" s="19">
        <v>3.55872308740915E-3</v>
      </c>
      <c r="AR23" s="19"/>
      <c r="AS23" s="19">
        <v>5.7586975153706404E-3</v>
      </c>
      <c r="AT23" s="19">
        <v>0</v>
      </c>
      <c r="AU23" s="19">
        <v>1.4385602552792901E-2</v>
      </c>
      <c r="AV23" s="19">
        <v>0</v>
      </c>
      <c r="AW23" s="19">
        <v>0</v>
      </c>
      <c r="AX23" s="19"/>
      <c r="AY23" s="19">
        <v>4.7861450184123197E-3</v>
      </c>
      <c r="AZ23" s="19">
        <v>3.5669194264906202E-3</v>
      </c>
      <c r="BA23" s="19">
        <v>1.10704625426996E-2</v>
      </c>
    </row>
    <row r="24" spans="2:53" x14ac:dyDescent="0.35">
      <c r="B24" s="16"/>
    </row>
    <row r="25" spans="2:53" x14ac:dyDescent="0.35">
      <c r="B25" t="s">
        <v>85</v>
      </c>
    </row>
    <row r="26" spans="2:53" x14ac:dyDescent="0.35">
      <c r="B26" t="s">
        <v>86</v>
      </c>
    </row>
    <row r="28" spans="2:53" x14ac:dyDescent="0.35">
      <c r="B28"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409</v>
      </c>
      <c r="C9" s="17">
        <v>0.47298871309422102</v>
      </c>
      <c r="D9" s="17">
        <v>0.48931769240223999</v>
      </c>
      <c r="E9" s="17">
        <v>0.45667581941250002</v>
      </c>
      <c r="F9" s="17"/>
      <c r="G9" s="17">
        <v>0.467938783173108</v>
      </c>
      <c r="H9" s="17">
        <v>0.44872792428630098</v>
      </c>
      <c r="I9" s="17">
        <v>0.48551852025526199</v>
      </c>
      <c r="J9" s="17">
        <v>0.54121997273255296</v>
      </c>
      <c r="K9" s="17"/>
      <c r="L9" s="17">
        <v>0.49443024094604199</v>
      </c>
      <c r="M9" s="17">
        <v>0.47025023969976798</v>
      </c>
      <c r="N9" s="17">
        <v>0.45084871817050798</v>
      </c>
      <c r="O9" s="17">
        <v>0.47005502572973201</v>
      </c>
      <c r="P9" s="17"/>
      <c r="Q9" s="17">
        <v>0.51808855117950403</v>
      </c>
      <c r="R9" s="17">
        <v>0.45461534318782498</v>
      </c>
      <c r="S9" s="17">
        <v>0.37887689305787903</v>
      </c>
      <c r="T9" s="17">
        <v>0.44725000808262899</v>
      </c>
      <c r="U9" s="17">
        <v>0.37917181867262001</v>
      </c>
      <c r="V9" s="17">
        <v>0.56435182368020098</v>
      </c>
      <c r="W9" s="17">
        <v>0.46760184887886802</v>
      </c>
      <c r="X9" s="17">
        <v>0.511344460297805</v>
      </c>
      <c r="Y9" s="17">
        <v>0.49926708172772299</v>
      </c>
      <c r="Z9" s="17"/>
      <c r="AA9" s="17">
        <v>0.43884987616788301</v>
      </c>
      <c r="AB9" s="17">
        <v>0.47513401241897602</v>
      </c>
      <c r="AC9" s="17">
        <v>0.47006893516286202</v>
      </c>
      <c r="AD9" s="17">
        <v>0.52438506691917097</v>
      </c>
      <c r="AE9" s="17">
        <v>0.68108682879507698</v>
      </c>
      <c r="AF9" s="17"/>
      <c r="AG9" s="17">
        <v>0.49655934505971</v>
      </c>
      <c r="AH9" s="17">
        <v>0.447223062610699</v>
      </c>
      <c r="AI9" s="17"/>
      <c r="AJ9" s="17">
        <v>0.509618872934539</v>
      </c>
      <c r="AK9" s="17">
        <v>0.439938139006117</v>
      </c>
      <c r="AL9" s="17">
        <v>0.47721587948387201</v>
      </c>
      <c r="AM9" s="17">
        <v>0.47154910712988601</v>
      </c>
      <c r="AN9" s="17"/>
      <c r="AO9" s="17">
        <v>0.49943637147229297</v>
      </c>
      <c r="AP9" s="17">
        <v>0.50162015554796702</v>
      </c>
      <c r="AQ9" s="17">
        <v>0.44780853602265802</v>
      </c>
      <c r="AR9" s="17"/>
      <c r="AS9" s="17">
        <v>0.55941546469465497</v>
      </c>
      <c r="AT9" s="17">
        <v>0.41215814445392601</v>
      </c>
      <c r="AU9" s="17">
        <v>0.51896453128347197</v>
      </c>
      <c r="AV9" s="17">
        <v>0.38252779277917398</v>
      </c>
      <c r="AW9" s="17">
        <v>0.42861154226436998</v>
      </c>
      <c r="AX9" s="17"/>
      <c r="AY9" s="17">
        <v>0.60341608228646004</v>
      </c>
      <c r="AZ9" s="17">
        <v>0.46047930066734999</v>
      </c>
      <c r="BA9" s="17">
        <v>0.54198005664000004</v>
      </c>
    </row>
    <row r="10" spans="2:53" ht="29" x14ac:dyDescent="0.35">
      <c r="B10" s="18" t="s">
        <v>410</v>
      </c>
      <c r="C10" s="17">
        <v>0.259820982395158</v>
      </c>
      <c r="D10" s="17">
        <v>0.26346979350285099</v>
      </c>
      <c r="E10" s="17">
        <v>0.25617576571984302</v>
      </c>
      <c r="F10" s="17"/>
      <c r="G10" s="17">
        <v>0.29961000772913599</v>
      </c>
      <c r="H10" s="17">
        <v>0.28068294710538799</v>
      </c>
      <c r="I10" s="17">
        <v>0.222401199717425</v>
      </c>
      <c r="J10" s="17">
        <v>0.24391986668273</v>
      </c>
      <c r="K10" s="17"/>
      <c r="L10" s="17">
        <v>0.26568633187948898</v>
      </c>
      <c r="M10" s="17">
        <v>0.23643067943984999</v>
      </c>
      <c r="N10" s="17">
        <v>0.29350015189738099</v>
      </c>
      <c r="O10" s="17">
        <v>0.24921393479322701</v>
      </c>
      <c r="P10" s="17"/>
      <c r="Q10" s="17">
        <v>0.28542608283558002</v>
      </c>
      <c r="R10" s="17">
        <v>0.23395962154452199</v>
      </c>
      <c r="S10" s="17">
        <v>0.26708571765073402</v>
      </c>
      <c r="T10" s="17">
        <v>0.24483451066161299</v>
      </c>
      <c r="U10" s="17">
        <v>0.37976504079801698</v>
      </c>
      <c r="V10" s="17">
        <v>0.20255487392042101</v>
      </c>
      <c r="W10" s="17">
        <v>0.222715127475302</v>
      </c>
      <c r="X10" s="17">
        <v>0.20872004668309099</v>
      </c>
      <c r="Y10" s="17">
        <v>0.28115643089180098</v>
      </c>
      <c r="Z10" s="17"/>
      <c r="AA10" s="17">
        <v>0.28622927134441301</v>
      </c>
      <c r="AB10" s="17">
        <v>0.23876532315773699</v>
      </c>
      <c r="AC10" s="17">
        <v>0.25122759905700098</v>
      </c>
      <c r="AD10" s="17">
        <v>0.261006468760897</v>
      </c>
      <c r="AE10" s="17">
        <v>0.12618830376649601</v>
      </c>
      <c r="AF10" s="17"/>
      <c r="AG10" s="17">
        <v>0.24991233876273999</v>
      </c>
      <c r="AH10" s="17">
        <v>0.270652369901971</v>
      </c>
      <c r="AI10" s="17"/>
      <c r="AJ10" s="17">
        <v>0.270072674731549</v>
      </c>
      <c r="AK10" s="17">
        <v>0.27116465699297099</v>
      </c>
      <c r="AL10" s="17">
        <v>0.224050156015558</v>
      </c>
      <c r="AM10" s="17">
        <v>0.27106740995338802</v>
      </c>
      <c r="AN10" s="17"/>
      <c r="AO10" s="17">
        <v>0.27479371576598299</v>
      </c>
      <c r="AP10" s="17">
        <v>0.24222940672336299</v>
      </c>
      <c r="AQ10" s="17">
        <v>0.260622658092245</v>
      </c>
      <c r="AR10" s="17"/>
      <c r="AS10" s="17">
        <v>0.25498808554393498</v>
      </c>
      <c r="AT10" s="17">
        <v>0.27647822699717101</v>
      </c>
      <c r="AU10" s="17">
        <v>0.189577432280467</v>
      </c>
      <c r="AV10" s="17">
        <v>0.45866935052865199</v>
      </c>
      <c r="AW10" s="17">
        <v>0.27476303430707599</v>
      </c>
      <c r="AX10" s="17"/>
      <c r="AY10" s="17">
        <v>0.27271572224345098</v>
      </c>
      <c r="AZ10" s="17">
        <v>0.259954478642835</v>
      </c>
      <c r="BA10" s="17">
        <v>0.176252708329838</v>
      </c>
    </row>
    <row r="11" spans="2:53" ht="29" x14ac:dyDescent="0.35">
      <c r="B11" s="18" t="s">
        <v>411</v>
      </c>
      <c r="C11" s="17">
        <v>0.108685240710058</v>
      </c>
      <c r="D11" s="17">
        <v>0.102925679672513</v>
      </c>
      <c r="E11" s="17">
        <v>0.11443912802209</v>
      </c>
      <c r="F11" s="17"/>
      <c r="G11" s="17">
        <v>7.5448187703536507E-2</v>
      </c>
      <c r="H11" s="17">
        <v>0.123484572239472</v>
      </c>
      <c r="I11" s="17">
        <v>0.102937198718157</v>
      </c>
      <c r="J11" s="17">
        <v>0.102202762420337</v>
      </c>
      <c r="K11" s="17"/>
      <c r="L11" s="17">
        <v>0.111274690452334</v>
      </c>
      <c r="M11" s="17">
        <v>0.14275898357473099</v>
      </c>
      <c r="N11" s="17">
        <v>7.9084901791067003E-2</v>
      </c>
      <c r="O11" s="17">
        <v>9.6934981620690003E-2</v>
      </c>
      <c r="P11" s="17"/>
      <c r="Q11" s="17">
        <v>5.3041027930674702E-2</v>
      </c>
      <c r="R11" s="17">
        <v>0.13938763708174001</v>
      </c>
      <c r="S11" s="17">
        <v>0.18856710007523</v>
      </c>
      <c r="T11" s="17">
        <v>0.118843106850906</v>
      </c>
      <c r="U11" s="17">
        <v>0.12080770495021199</v>
      </c>
      <c r="V11" s="17">
        <v>9.8365296753099296E-2</v>
      </c>
      <c r="W11" s="17">
        <v>0.118172395249343</v>
      </c>
      <c r="X11" s="17">
        <v>0.105216004173374</v>
      </c>
      <c r="Y11" s="17">
        <v>7.3565608673375499E-2</v>
      </c>
      <c r="Z11" s="17"/>
      <c r="AA11" s="17">
        <v>8.6253847276069107E-2</v>
      </c>
      <c r="AB11" s="17">
        <v>9.4690873835184E-2</v>
      </c>
      <c r="AC11" s="17">
        <v>0.14099385098983699</v>
      </c>
      <c r="AD11" s="17">
        <v>8.6869419150048699E-2</v>
      </c>
      <c r="AE11" s="17">
        <v>0.126284609591752</v>
      </c>
      <c r="AF11" s="17"/>
      <c r="AG11" s="17">
        <v>0.10203816024373</v>
      </c>
      <c r="AH11" s="17">
        <v>0.115951331508217</v>
      </c>
      <c r="AI11" s="17"/>
      <c r="AJ11" s="17">
        <v>8.0715107363097394E-2</v>
      </c>
      <c r="AK11" s="17">
        <v>0.11401218613027</v>
      </c>
      <c r="AL11" s="17">
        <v>0.122114948268698</v>
      </c>
      <c r="AM11" s="17">
        <v>0.115675572824749</v>
      </c>
      <c r="AN11" s="17"/>
      <c r="AO11" s="17">
        <v>8.33519501943423E-2</v>
      </c>
      <c r="AP11" s="17">
        <v>9.9848631282368802E-2</v>
      </c>
      <c r="AQ11" s="17">
        <v>0.12665170923983199</v>
      </c>
      <c r="AR11" s="17"/>
      <c r="AS11" s="17">
        <v>8.2840346786862307E-2</v>
      </c>
      <c r="AT11" s="17">
        <v>0.152827174977339</v>
      </c>
      <c r="AU11" s="17">
        <v>0.110677079379946</v>
      </c>
      <c r="AV11" s="17">
        <v>8.4992754764215903E-2</v>
      </c>
      <c r="AW11" s="17">
        <v>8.1252906560928498E-2</v>
      </c>
      <c r="AX11" s="17"/>
      <c r="AY11" s="17">
        <v>3.0802571541020601E-2</v>
      </c>
      <c r="AZ11" s="17">
        <v>0.124674024172592</v>
      </c>
      <c r="BA11" s="17">
        <v>0.15677243657642501</v>
      </c>
    </row>
    <row r="12" spans="2:53" x14ac:dyDescent="0.35">
      <c r="B12" s="18" t="s">
        <v>92</v>
      </c>
      <c r="C12" s="19">
        <v>0.15850506380056201</v>
      </c>
      <c r="D12" s="19">
        <v>0.14428683442239701</v>
      </c>
      <c r="E12" s="19">
        <v>0.172709286845566</v>
      </c>
      <c r="F12" s="19"/>
      <c r="G12" s="19">
        <v>0.15700302139422001</v>
      </c>
      <c r="H12" s="19">
        <v>0.14710455636883901</v>
      </c>
      <c r="I12" s="19">
        <v>0.189143081309155</v>
      </c>
      <c r="J12" s="19">
        <v>0.11265739816438</v>
      </c>
      <c r="K12" s="19"/>
      <c r="L12" s="19">
        <v>0.12860873672213499</v>
      </c>
      <c r="M12" s="19">
        <v>0.15056009728565001</v>
      </c>
      <c r="N12" s="19">
        <v>0.176566228141044</v>
      </c>
      <c r="O12" s="19">
        <v>0.183796057856351</v>
      </c>
      <c r="P12" s="19"/>
      <c r="Q12" s="19">
        <v>0.14344433805424101</v>
      </c>
      <c r="R12" s="19">
        <v>0.17203739818591299</v>
      </c>
      <c r="S12" s="19">
        <v>0.165470289216156</v>
      </c>
      <c r="T12" s="19">
        <v>0.189072374404853</v>
      </c>
      <c r="U12" s="19">
        <v>0.120255435579151</v>
      </c>
      <c r="V12" s="19">
        <v>0.13472800564627899</v>
      </c>
      <c r="W12" s="19">
        <v>0.191510628396487</v>
      </c>
      <c r="X12" s="19">
        <v>0.17471948884572999</v>
      </c>
      <c r="Y12" s="19">
        <v>0.1460108787071</v>
      </c>
      <c r="Z12" s="19"/>
      <c r="AA12" s="19">
        <v>0.18866700521163501</v>
      </c>
      <c r="AB12" s="19">
        <v>0.19140979058810301</v>
      </c>
      <c r="AC12" s="19">
        <v>0.1377096147903</v>
      </c>
      <c r="AD12" s="19">
        <v>0.12773904516988299</v>
      </c>
      <c r="AE12" s="19">
        <v>6.6440257846674899E-2</v>
      </c>
      <c r="AF12" s="19"/>
      <c r="AG12" s="19">
        <v>0.15149015593382001</v>
      </c>
      <c r="AH12" s="19">
        <v>0.16617323597911299</v>
      </c>
      <c r="AI12" s="19"/>
      <c r="AJ12" s="19">
        <v>0.13959334497081499</v>
      </c>
      <c r="AK12" s="19">
        <v>0.17488501787064301</v>
      </c>
      <c r="AL12" s="19">
        <v>0.17661901623187201</v>
      </c>
      <c r="AM12" s="19">
        <v>0.141707910091976</v>
      </c>
      <c r="AN12" s="19"/>
      <c r="AO12" s="19">
        <v>0.14241796256738101</v>
      </c>
      <c r="AP12" s="19">
        <v>0.15630180644630101</v>
      </c>
      <c r="AQ12" s="19">
        <v>0.16491709664526499</v>
      </c>
      <c r="AR12" s="19"/>
      <c r="AS12" s="19">
        <v>0.102756102974547</v>
      </c>
      <c r="AT12" s="19">
        <v>0.15853645357156401</v>
      </c>
      <c r="AU12" s="19">
        <v>0.18078095705611499</v>
      </c>
      <c r="AV12" s="19">
        <v>7.3810101927957505E-2</v>
      </c>
      <c r="AW12" s="19">
        <v>0.21537251686762601</v>
      </c>
      <c r="AX12" s="19"/>
      <c r="AY12" s="19">
        <v>9.3065623929069197E-2</v>
      </c>
      <c r="AZ12" s="19">
        <v>0.154892196517222</v>
      </c>
      <c r="BA12" s="19">
        <v>0.124994798453736</v>
      </c>
    </row>
    <row r="13" spans="2:53" x14ac:dyDescent="0.35">
      <c r="B13" s="16"/>
    </row>
    <row r="14" spans="2:53" x14ac:dyDescent="0.35">
      <c r="B14" t="s">
        <v>85</v>
      </c>
    </row>
    <row r="15" spans="2:53" x14ac:dyDescent="0.35">
      <c r="B15" t="s">
        <v>86</v>
      </c>
    </row>
    <row r="17" spans="2:2" x14ac:dyDescent="0.35">
      <c r="B17"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29" x14ac:dyDescent="0.35">
      <c r="B9" s="18" t="s">
        <v>412</v>
      </c>
      <c r="C9" s="17">
        <v>0.24320312202856201</v>
      </c>
      <c r="D9" s="17">
        <v>0.26162652886007398</v>
      </c>
      <c r="E9" s="17">
        <v>0.22479786403733101</v>
      </c>
      <c r="F9" s="17"/>
      <c r="G9" s="17">
        <v>0.307306859794581</v>
      </c>
      <c r="H9" s="17">
        <v>0.22481504900163499</v>
      </c>
      <c r="I9" s="17">
        <v>0.231309052486423</v>
      </c>
      <c r="J9" s="17">
        <v>0.28465762549720502</v>
      </c>
      <c r="K9" s="17"/>
      <c r="L9" s="17">
        <v>0.222325896654919</v>
      </c>
      <c r="M9" s="17">
        <v>0.253157903129967</v>
      </c>
      <c r="N9" s="17">
        <v>0.210326082558324</v>
      </c>
      <c r="O9" s="17">
        <v>0.28130216030855998</v>
      </c>
      <c r="P9" s="17"/>
      <c r="Q9" s="17">
        <v>0.23533599353533499</v>
      </c>
      <c r="R9" s="17">
        <v>0.26119917078570298</v>
      </c>
      <c r="S9" s="17">
        <v>0.21372668753319299</v>
      </c>
      <c r="T9" s="17">
        <v>0.15876844038687599</v>
      </c>
      <c r="U9" s="17">
        <v>0.18310456296840899</v>
      </c>
      <c r="V9" s="17">
        <v>0.30288499469783497</v>
      </c>
      <c r="W9" s="17">
        <v>0.23390448422591001</v>
      </c>
      <c r="X9" s="17">
        <v>0.290333917594711</v>
      </c>
      <c r="Y9" s="17">
        <v>0.30248852753198502</v>
      </c>
      <c r="Z9" s="17"/>
      <c r="AA9" s="17">
        <v>0.28046403076855703</v>
      </c>
      <c r="AB9" s="17">
        <v>0.21943026003449201</v>
      </c>
      <c r="AC9" s="17">
        <v>0.23735538897281</v>
      </c>
      <c r="AD9" s="17">
        <v>0.262421123432377</v>
      </c>
      <c r="AE9" s="17">
        <v>0.29812714498253301</v>
      </c>
      <c r="AF9" s="17"/>
      <c r="AG9" s="17">
        <v>0.25944195287897498</v>
      </c>
      <c r="AH9" s="17">
        <v>0.22545204770160401</v>
      </c>
      <c r="AI9" s="17"/>
      <c r="AJ9" s="17">
        <v>0.26948946044347999</v>
      </c>
      <c r="AK9" s="17">
        <v>0.208020553375524</v>
      </c>
      <c r="AL9" s="17">
        <v>0.26213757038910901</v>
      </c>
      <c r="AM9" s="17">
        <v>0.239887385391028</v>
      </c>
      <c r="AN9" s="17"/>
      <c r="AO9" s="17">
        <v>0.29123158273930599</v>
      </c>
      <c r="AP9" s="17">
        <v>0.19842415305091901</v>
      </c>
      <c r="AQ9" s="17">
        <v>0.23983305230195701</v>
      </c>
      <c r="AR9" s="17"/>
      <c r="AS9" s="17">
        <v>0.29148133303749602</v>
      </c>
      <c r="AT9" s="17">
        <v>0.20612270707336999</v>
      </c>
      <c r="AU9" s="17">
        <v>0.201650735266619</v>
      </c>
      <c r="AV9" s="17">
        <v>0.23237170635825199</v>
      </c>
      <c r="AW9" s="17">
        <v>0.24128674177169701</v>
      </c>
      <c r="AX9" s="17"/>
      <c r="AY9" s="17">
        <v>0.32326427562222199</v>
      </c>
      <c r="AZ9" s="17">
        <v>0.23094085601294601</v>
      </c>
      <c r="BA9" s="17">
        <v>0.284214303306835</v>
      </c>
    </row>
    <row r="10" spans="2:53" ht="43.5" x14ac:dyDescent="0.35">
      <c r="B10" s="18" t="s">
        <v>413</v>
      </c>
      <c r="C10" s="17">
        <v>0.60353077778870901</v>
      </c>
      <c r="D10" s="17">
        <v>0.58337786491879695</v>
      </c>
      <c r="E10" s="17">
        <v>0.62366383808736603</v>
      </c>
      <c r="F10" s="17"/>
      <c r="G10" s="17">
        <v>0.53794108391787598</v>
      </c>
      <c r="H10" s="17">
        <v>0.59246022093950901</v>
      </c>
      <c r="I10" s="17">
        <v>0.63026514158281999</v>
      </c>
      <c r="J10" s="17">
        <v>0.64083969512904404</v>
      </c>
      <c r="K10" s="17"/>
      <c r="L10" s="17">
        <v>0.64253287060334396</v>
      </c>
      <c r="M10" s="17">
        <v>0.61961698649703301</v>
      </c>
      <c r="N10" s="17">
        <v>0.58251035456393296</v>
      </c>
      <c r="O10" s="17">
        <v>0.56559095604120202</v>
      </c>
      <c r="P10" s="17"/>
      <c r="Q10" s="17">
        <v>0.62069298655316496</v>
      </c>
      <c r="R10" s="17">
        <v>0.58346862284057099</v>
      </c>
      <c r="S10" s="17">
        <v>0.65252287440430801</v>
      </c>
      <c r="T10" s="17">
        <v>0.62091761724469297</v>
      </c>
      <c r="U10" s="17">
        <v>0.72137239583253798</v>
      </c>
      <c r="V10" s="17">
        <v>0.49493631839208102</v>
      </c>
      <c r="W10" s="17">
        <v>0.61280637720712094</v>
      </c>
      <c r="X10" s="17">
        <v>0.57219050887139</v>
      </c>
      <c r="Y10" s="17">
        <v>0.57449702469195696</v>
      </c>
      <c r="Z10" s="17"/>
      <c r="AA10" s="17">
        <v>0.53396572853675806</v>
      </c>
      <c r="AB10" s="17">
        <v>0.61418248142491805</v>
      </c>
      <c r="AC10" s="17">
        <v>0.63230504642639096</v>
      </c>
      <c r="AD10" s="17">
        <v>0.64475971159285295</v>
      </c>
      <c r="AE10" s="17">
        <v>0.54161463665961795</v>
      </c>
      <c r="AF10" s="17"/>
      <c r="AG10" s="17">
        <v>0.57501435063970396</v>
      </c>
      <c r="AH10" s="17">
        <v>0.634702801349038</v>
      </c>
      <c r="AI10" s="17"/>
      <c r="AJ10" s="17">
        <v>0.55253866261428397</v>
      </c>
      <c r="AK10" s="17">
        <v>0.62371966209153196</v>
      </c>
      <c r="AL10" s="17">
        <v>0.605648996563796</v>
      </c>
      <c r="AM10" s="17">
        <v>0.62540785934463405</v>
      </c>
      <c r="AN10" s="17"/>
      <c r="AO10" s="17">
        <v>0.53402299047809598</v>
      </c>
      <c r="AP10" s="17">
        <v>0.63958039366476205</v>
      </c>
      <c r="AQ10" s="17">
        <v>0.62205280409121599</v>
      </c>
      <c r="AR10" s="17"/>
      <c r="AS10" s="17">
        <v>0.58532612109460203</v>
      </c>
      <c r="AT10" s="17">
        <v>0.65390379250424102</v>
      </c>
      <c r="AU10" s="17">
        <v>0.69047844271714398</v>
      </c>
      <c r="AV10" s="17">
        <v>0.76762829364174801</v>
      </c>
      <c r="AW10" s="17">
        <v>0.52808144259200196</v>
      </c>
      <c r="AX10" s="17"/>
      <c r="AY10" s="17">
        <v>0.58289300235844299</v>
      </c>
      <c r="AZ10" s="17">
        <v>0.62681684217014599</v>
      </c>
      <c r="BA10" s="17">
        <v>0.60063400657725097</v>
      </c>
    </row>
    <row r="11" spans="2:53" ht="29" x14ac:dyDescent="0.35">
      <c r="B11" s="18" t="s">
        <v>414</v>
      </c>
      <c r="C11" s="17">
        <v>2.5707860817330001E-2</v>
      </c>
      <c r="D11" s="17">
        <v>2.25863514613013E-2</v>
      </c>
      <c r="E11" s="17">
        <v>2.8826295184283399E-2</v>
      </c>
      <c r="F11" s="17"/>
      <c r="G11" s="17">
        <v>0</v>
      </c>
      <c r="H11" s="17">
        <v>3.1376148487874601E-2</v>
      </c>
      <c r="I11" s="17">
        <v>3.3055529355690103E-2</v>
      </c>
      <c r="J11" s="17">
        <v>8.2064507497970098E-3</v>
      </c>
      <c r="K11" s="17"/>
      <c r="L11" s="17">
        <v>2.8469073819111599E-2</v>
      </c>
      <c r="M11" s="17">
        <v>2.6240954043050602E-2</v>
      </c>
      <c r="N11" s="17">
        <v>3.4527378989319499E-2</v>
      </c>
      <c r="O11" s="17">
        <v>1.4512989272574999E-2</v>
      </c>
      <c r="P11" s="17"/>
      <c r="Q11" s="17">
        <v>7.9691112970713095E-3</v>
      </c>
      <c r="R11" s="17">
        <v>3.4835139659271097E-2</v>
      </c>
      <c r="S11" s="17">
        <v>3.1662531973085703E-2</v>
      </c>
      <c r="T11" s="17">
        <v>5.3913781825701799E-2</v>
      </c>
      <c r="U11" s="17">
        <v>2.4701154224936701E-2</v>
      </c>
      <c r="V11" s="17">
        <v>2.4212856914383199E-2</v>
      </c>
      <c r="W11" s="17">
        <v>9.0305318918325606E-3</v>
      </c>
      <c r="X11" s="17">
        <v>4.9269473720640798E-2</v>
      </c>
      <c r="Y11" s="17">
        <v>1.5010212671824801E-2</v>
      </c>
      <c r="Z11" s="17"/>
      <c r="AA11" s="17">
        <v>1.7679840390941299E-2</v>
      </c>
      <c r="AB11" s="17">
        <v>2.17622341646335E-2</v>
      </c>
      <c r="AC11" s="17">
        <v>3.7758845484425797E-2</v>
      </c>
      <c r="AD11" s="17">
        <v>3.2511238439302002E-2</v>
      </c>
      <c r="AE11" s="17">
        <v>0</v>
      </c>
      <c r="AF11" s="17"/>
      <c r="AG11" s="17">
        <v>2.61024334375697E-2</v>
      </c>
      <c r="AH11" s="17">
        <v>2.5276543564642401E-2</v>
      </c>
      <c r="AI11" s="17"/>
      <c r="AJ11" s="17">
        <v>8.3721323167423693E-3</v>
      </c>
      <c r="AK11" s="17">
        <v>2.4614533518925799E-2</v>
      </c>
      <c r="AL11" s="17">
        <v>3.24402481449226E-2</v>
      </c>
      <c r="AM11" s="17">
        <v>3.6079800750227098E-2</v>
      </c>
      <c r="AN11" s="17"/>
      <c r="AO11" s="17">
        <v>2.3346881856860499E-2</v>
      </c>
      <c r="AP11" s="17">
        <v>2.4870919079521901E-2</v>
      </c>
      <c r="AQ11" s="17">
        <v>2.7646795201328501E-2</v>
      </c>
      <c r="AR11" s="17"/>
      <c r="AS11" s="17">
        <v>1.22378085917279E-2</v>
      </c>
      <c r="AT11" s="17">
        <v>3.5502371488979098E-2</v>
      </c>
      <c r="AU11" s="17">
        <v>1.4412883277885501E-2</v>
      </c>
      <c r="AV11" s="17">
        <v>0</v>
      </c>
      <c r="AW11" s="17">
        <v>3.3875628224397103E-2</v>
      </c>
      <c r="AX11" s="17"/>
      <c r="AY11" s="17">
        <v>4.4586544529852503E-3</v>
      </c>
      <c r="AZ11" s="17">
        <v>3.1766094436186998E-2</v>
      </c>
      <c r="BA11" s="17">
        <v>3.4148604754112202E-2</v>
      </c>
    </row>
    <row r="12" spans="2:53" x14ac:dyDescent="0.35">
      <c r="B12" s="18" t="s">
        <v>92</v>
      </c>
      <c r="C12" s="19">
        <v>0.12755823936539901</v>
      </c>
      <c r="D12" s="19">
        <v>0.13240925475982701</v>
      </c>
      <c r="E12" s="19">
        <v>0.12271200269102001</v>
      </c>
      <c r="F12" s="19"/>
      <c r="G12" s="19">
        <v>0.15475205628754299</v>
      </c>
      <c r="H12" s="19">
        <v>0.15134858157098199</v>
      </c>
      <c r="I12" s="19">
        <v>0.10537027657506701</v>
      </c>
      <c r="J12" s="19">
        <v>6.6296228623954401E-2</v>
      </c>
      <c r="K12" s="19"/>
      <c r="L12" s="19">
        <v>0.10667215892262499</v>
      </c>
      <c r="M12" s="19">
        <v>0.100984156329949</v>
      </c>
      <c r="N12" s="19">
        <v>0.172636183888423</v>
      </c>
      <c r="O12" s="19">
        <v>0.13859389437766301</v>
      </c>
      <c r="P12" s="19"/>
      <c r="Q12" s="19">
        <v>0.13600190861442901</v>
      </c>
      <c r="R12" s="19">
        <v>0.120497066714455</v>
      </c>
      <c r="S12" s="19">
        <v>0.102087906089413</v>
      </c>
      <c r="T12" s="19">
        <v>0.16640016054272999</v>
      </c>
      <c r="U12" s="19">
        <v>7.0821886974116205E-2</v>
      </c>
      <c r="V12" s="19">
        <v>0.17796582999570201</v>
      </c>
      <c r="W12" s="19">
        <v>0.14425860667513599</v>
      </c>
      <c r="X12" s="19">
        <v>8.8206099813258304E-2</v>
      </c>
      <c r="Y12" s="19">
        <v>0.108004235104233</v>
      </c>
      <c r="Z12" s="19"/>
      <c r="AA12" s="19">
        <v>0.167890400303744</v>
      </c>
      <c r="AB12" s="19">
        <v>0.14462502437595601</v>
      </c>
      <c r="AC12" s="19">
        <v>9.2580719116373403E-2</v>
      </c>
      <c r="AD12" s="19">
        <v>6.0307926535468501E-2</v>
      </c>
      <c r="AE12" s="19">
        <v>0.16025821835785001</v>
      </c>
      <c r="AF12" s="19"/>
      <c r="AG12" s="19">
        <v>0.13944126304375101</v>
      </c>
      <c r="AH12" s="19">
        <v>0.114568607384716</v>
      </c>
      <c r="AI12" s="19"/>
      <c r="AJ12" s="19">
        <v>0.16959974462549399</v>
      </c>
      <c r="AK12" s="19">
        <v>0.14364525101401701</v>
      </c>
      <c r="AL12" s="19">
        <v>9.9773184902172796E-2</v>
      </c>
      <c r="AM12" s="19">
        <v>9.8624954514110796E-2</v>
      </c>
      <c r="AN12" s="19"/>
      <c r="AO12" s="19">
        <v>0.15139854492573701</v>
      </c>
      <c r="AP12" s="19">
        <v>0.13712453420479601</v>
      </c>
      <c r="AQ12" s="19">
        <v>0.110467348405499</v>
      </c>
      <c r="AR12" s="19"/>
      <c r="AS12" s="19">
        <v>0.110954737276174</v>
      </c>
      <c r="AT12" s="19">
        <v>0.10447112893341</v>
      </c>
      <c r="AU12" s="19">
        <v>9.3457938738351301E-2</v>
      </c>
      <c r="AV12" s="19">
        <v>0</v>
      </c>
      <c r="AW12" s="19">
        <v>0.19675618741190401</v>
      </c>
      <c r="AX12" s="19"/>
      <c r="AY12" s="19">
        <v>8.9384067566349604E-2</v>
      </c>
      <c r="AZ12" s="19">
        <v>0.110476207380721</v>
      </c>
      <c r="BA12" s="19">
        <v>8.1003085361802396E-2</v>
      </c>
    </row>
    <row r="13" spans="2:53" x14ac:dyDescent="0.35">
      <c r="B13" s="16"/>
    </row>
    <row r="14" spans="2:53" x14ac:dyDescent="0.35">
      <c r="B14" t="s">
        <v>85</v>
      </c>
    </row>
    <row r="15" spans="2:53" x14ac:dyDescent="0.35">
      <c r="B15" t="s">
        <v>86</v>
      </c>
    </row>
    <row r="17" spans="2:2" x14ac:dyDescent="0.35">
      <c r="B17"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A24"/>
  <sheetViews>
    <sheetView showGridLines="0" topLeftCell="A6" workbookViewId="0">
      <pane xSplit="2" topLeftCell="C1" activePane="topRight" state="frozen"/>
      <selection pane="topRight" activeCell="C10" sqref="C10"/>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ht="43.5" x14ac:dyDescent="0.35">
      <c r="B9" s="18" t="s">
        <v>415</v>
      </c>
      <c r="C9" s="17">
        <v>0.42298265992186102</v>
      </c>
      <c r="D9" s="17">
        <v>0.42989040711951299</v>
      </c>
      <c r="E9" s="17">
        <v>0.41608171752430601</v>
      </c>
      <c r="F9" s="17"/>
      <c r="G9" s="17">
        <v>0.41998157205646502</v>
      </c>
      <c r="H9" s="17">
        <v>0.37926026742820901</v>
      </c>
      <c r="I9" s="17">
        <v>0.44458802447537699</v>
      </c>
      <c r="J9" s="17">
        <v>0.54208903867800196</v>
      </c>
      <c r="K9" s="17"/>
      <c r="L9" s="17">
        <v>0.46551597522850702</v>
      </c>
      <c r="M9" s="17">
        <v>0.42664451618336102</v>
      </c>
      <c r="N9" s="17">
        <v>0.40765418338930098</v>
      </c>
      <c r="O9" s="17">
        <v>0.38441933886706497</v>
      </c>
      <c r="P9" s="17"/>
      <c r="Q9" s="17">
        <v>0.41620499106418102</v>
      </c>
      <c r="R9" s="17">
        <v>0.44849110094345501</v>
      </c>
      <c r="S9" s="17">
        <v>0.43500889738488802</v>
      </c>
      <c r="T9" s="17">
        <v>0.43592808091655899</v>
      </c>
      <c r="U9" s="17">
        <v>0.47239154318290699</v>
      </c>
      <c r="V9" s="17">
        <v>0.36233090122731798</v>
      </c>
      <c r="W9" s="17">
        <v>0.446088042154068</v>
      </c>
      <c r="X9" s="17">
        <v>0.38176478792188501</v>
      </c>
      <c r="Y9" s="17">
        <v>0.399747110789204</v>
      </c>
      <c r="Z9" s="17"/>
      <c r="AA9" s="17">
        <v>0.36986370433040799</v>
      </c>
      <c r="AB9" s="17">
        <v>0.39911257740499101</v>
      </c>
      <c r="AC9" s="17">
        <v>0.49488510936150598</v>
      </c>
      <c r="AD9" s="17">
        <v>0.43199710620999199</v>
      </c>
      <c r="AE9" s="17">
        <v>0.46996900086768201</v>
      </c>
      <c r="AF9" s="17"/>
      <c r="AG9" s="17">
        <v>0.39879633740370901</v>
      </c>
      <c r="AH9" s="17">
        <v>0.44942133723</v>
      </c>
      <c r="AI9" s="17"/>
      <c r="AJ9" s="17">
        <v>0.439324226938127</v>
      </c>
      <c r="AK9" s="17">
        <v>0.38681770744682598</v>
      </c>
      <c r="AL9" s="17">
        <v>0.44451920406676398</v>
      </c>
      <c r="AM9" s="17">
        <v>0.42712266866690302</v>
      </c>
      <c r="AN9" s="17"/>
      <c r="AO9" s="17">
        <v>0.41012531807797797</v>
      </c>
      <c r="AP9" s="17">
        <v>0.41343089648729497</v>
      </c>
      <c r="AQ9" s="17">
        <v>0.435163135472453</v>
      </c>
      <c r="AR9" s="17"/>
      <c r="AS9" s="17">
        <v>0.46749387346927401</v>
      </c>
      <c r="AT9" s="17">
        <v>0.43563369404276098</v>
      </c>
      <c r="AU9" s="17">
        <v>0.42851354757390597</v>
      </c>
      <c r="AV9" s="17">
        <v>0.23263685827005701</v>
      </c>
      <c r="AW9" s="17">
        <v>0.33008025470239599</v>
      </c>
      <c r="AX9" s="17"/>
      <c r="AY9" s="17">
        <v>0.42952065970063202</v>
      </c>
      <c r="AZ9" s="17">
        <v>0.42602552339663102</v>
      </c>
      <c r="BA9" s="17">
        <v>0.46877311654409898</v>
      </c>
    </row>
    <row r="10" spans="2:53" ht="43.5" x14ac:dyDescent="0.35">
      <c r="B10" s="18" t="s">
        <v>416</v>
      </c>
      <c r="C10" s="17">
        <v>0.37185744971373602</v>
      </c>
      <c r="D10" s="17">
        <v>0.36744909085085597</v>
      </c>
      <c r="E10" s="17">
        <v>0.37626146591612702</v>
      </c>
      <c r="F10" s="17"/>
      <c r="G10" s="17">
        <v>0.29721626229670201</v>
      </c>
      <c r="H10" s="17">
        <v>0.36960929338971199</v>
      </c>
      <c r="I10" s="17">
        <v>0.38351287199383199</v>
      </c>
      <c r="J10" s="17">
        <v>0.42936017385623299</v>
      </c>
      <c r="K10" s="17"/>
      <c r="L10" s="17">
        <v>0.447026053042966</v>
      </c>
      <c r="M10" s="17">
        <v>0.38525932204326602</v>
      </c>
      <c r="N10" s="17">
        <v>0.30907328822784502</v>
      </c>
      <c r="O10" s="17">
        <v>0.33347490280189301</v>
      </c>
      <c r="P10" s="17"/>
      <c r="Q10" s="17">
        <v>0.431044439465323</v>
      </c>
      <c r="R10" s="17">
        <v>0.40340803741020997</v>
      </c>
      <c r="S10" s="17">
        <v>0.270903160386395</v>
      </c>
      <c r="T10" s="17">
        <v>0.34621625915563398</v>
      </c>
      <c r="U10" s="17">
        <v>0.30276189436907103</v>
      </c>
      <c r="V10" s="17">
        <v>0.34103357622878999</v>
      </c>
      <c r="W10" s="17">
        <v>0.43918394027012903</v>
      </c>
      <c r="X10" s="17">
        <v>0.38068948300759098</v>
      </c>
      <c r="Y10" s="17">
        <v>0.370421113284917</v>
      </c>
      <c r="Z10" s="17"/>
      <c r="AA10" s="17">
        <v>0.310336434162028</v>
      </c>
      <c r="AB10" s="17">
        <v>0.36077190039951101</v>
      </c>
      <c r="AC10" s="17">
        <v>0.42909889822081898</v>
      </c>
      <c r="AD10" s="17">
        <v>0.44180862143328797</v>
      </c>
      <c r="AE10" s="17">
        <v>0.641453213176573</v>
      </c>
      <c r="AF10" s="17"/>
      <c r="AG10" s="17">
        <v>0.36449124526679899</v>
      </c>
      <c r="AH10" s="17">
        <v>0.37990963301742497</v>
      </c>
      <c r="AI10" s="17"/>
      <c r="AJ10" s="17">
        <v>0.34230845508065499</v>
      </c>
      <c r="AK10" s="17">
        <v>0.34313972384069402</v>
      </c>
      <c r="AL10" s="17">
        <v>0.40654424200485401</v>
      </c>
      <c r="AM10" s="17">
        <v>0.39681313054630202</v>
      </c>
      <c r="AN10" s="17"/>
      <c r="AO10" s="17">
        <v>0.34641864541408901</v>
      </c>
      <c r="AP10" s="17">
        <v>0.40965217573711099</v>
      </c>
      <c r="AQ10" s="17">
        <v>0.366273419999389</v>
      </c>
      <c r="AR10" s="17"/>
      <c r="AS10" s="17">
        <v>0.41079529706433399</v>
      </c>
      <c r="AT10" s="17">
        <v>0.36789659521094897</v>
      </c>
      <c r="AU10" s="17">
        <v>0.41449627166862302</v>
      </c>
      <c r="AV10" s="17">
        <v>0.14764410350584201</v>
      </c>
      <c r="AW10" s="17">
        <v>0.30609881842320802</v>
      </c>
      <c r="AX10" s="17"/>
      <c r="AY10" s="17">
        <v>0.411536752239894</v>
      </c>
      <c r="AZ10" s="17">
        <v>0.35767706443027802</v>
      </c>
      <c r="BA10" s="17">
        <v>0.33404358495809799</v>
      </c>
    </row>
    <row r="11" spans="2:53" ht="43.5" x14ac:dyDescent="0.35">
      <c r="B11" s="18" t="s">
        <v>417</v>
      </c>
      <c r="C11" s="17">
        <v>0.360400087448421</v>
      </c>
      <c r="D11" s="17">
        <v>0.35585782923980602</v>
      </c>
      <c r="E11" s="17">
        <v>0.36493787109272302</v>
      </c>
      <c r="F11" s="17"/>
      <c r="G11" s="17">
        <v>0.38793739341621702</v>
      </c>
      <c r="H11" s="17">
        <v>0.33393788804711599</v>
      </c>
      <c r="I11" s="17">
        <v>0.37816975125505098</v>
      </c>
      <c r="J11" s="17">
        <v>0.384736856846363</v>
      </c>
      <c r="K11" s="17"/>
      <c r="L11" s="17">
        <v>0.35532957194901799</v>
      </c>
      <c r="M11" s="17">
        <v>0.36582807859256999</v>
      </c>
      <c r="N11" s="17">
        <v>0.31182634626768402</v>
      </c>
      <c r="O11" s="17">
        <v>0.40041762598670499</v>
      </c>
      <c r="P11" s="17"/>
      <c r="Q11" s="17">
        <v>0.399588200942469</v>
      </c>
      <c r="R11" s="17">
        <v>0.39468403560753901</v>
      </c>
      <c r="S11" s="17">
        <v>0.38492292427566199</v>
      </c>
      <c r="T11" s="17">
        <v>0.33814975632042998</v>
      </c>
      <c r="U11" s="17">
        <v>0.42075580244549798</v>
      </c>
      <c r="V11" s="17">
        <v>0.33403930115881197</v>
      </c>
      <c r="W11" s="17">
        <v>0.28395564734470302</v>
      </c>
      <c r="X11" s="17">
        <v>0.222623353916031</v>
      </c>
      <c r="Y11" s="17">
        <v>0.36057493552979702</v>
      </c>
      <c r="Z11" s="17"/>
      <c r="AA11" s="17">
        <v>0.34615548379053701</v>
      </c>
      <c r="AB11" s="17">
        <v>0.368863612552913</v>
      </c>
      <c r="AC11" s="17">
        <v>0.38576288532749697</v>
      </c>
      <c r="AD11" s="17">
        <v>0.33692625900420298</v>
      </c>
      <c r="AE11" s="17">
        <v>0.155865696043303</v>
      </c>
      <c r="AF11" s="17"/>
      <c r="AG11" s="17">
        <v>0.33969443707004399</v>
      </c>
      <c r="AH11" s="17">
        <v>0.38303395451929201</v>
      </c>
      <c r="AI11" s="17"/>
      <c r="AJ11" s="17">
        <v>0.38458889761718401</v>
      </c>
      <c r="AK11" s="17">
        <v>0.341516276712587</v>
      </c>
      <c r="AL11" s="17">
        <v>0.358077393283739</v>
      </c>
      <c r="AM11" s="17">
        <v>0.36096595474857401</v>
      </c>
      <c r="AN11" s="17"/>
      <c r="AO11" s="17">
        <v>0.42382392607446701</v>
      </c>
      <c r="AP11" s="17">
        <v>0.36133396392855899</v>
      </c>
      <c r="AQ11" s="17">
        <v>0.33260324162683702</v>
      </c>
      <c r="AR11" s="17"/>
      <c r="AS11" s="17">
        <v>0.433755590657117</v>
      </c>
      <c r="AT11" s="17">
        <v>0.327231736836473</v>
      </c>
      <c r="AU11" s="17">
        <v>0.27868630962376101</v>
      </c>
      <c r="AV11" s="17">
        <v>0.42369961081018098</v>
      </c>
      <c r="AW11" s="17">
        <v>0.30789526503783499</v>
      </c>
      <c r="AX11" s="17"/>
      <c r="AY11" s="17">
        <v>0.43324754127412402</v>
      </c>
      <c r="AZ11" s="17">
        <v>0.35783597805916501</v>
      </c>
      <c r="BA11" s="17">
        <v>0.27635250492469798</v>
      </c>
    </row>
    <row r="12" spans="2:53" ht="58" x14ac:dyDescent="0.35">
      <c r="B12" s="18" t="s">
        <v>418</v>
      </c>
      <c r="C12" s="17">
        <v>0.33667098560247299</v>
      </c>
      <c r="D12" s="17">
        <v>0.34474471110273802</v>
      </c>
      <c r="E12" s="17">
        <v>0.32860521350387401</v>
      </c>
      <c r="F12" s="17"/>
      <c r="G12" s="17">
        <v>0.344830960810943</v>
      </c>
      <c r="H12" s="17">
        <v>0.32504728002657501</v>
      </c>
      <c r="I12" s="17">
        <v>0.35304590263764501</v>
      </c>
      <c r="J12" s="17">
        <v>0.32517272888672299</v>
      </c>
      <c r="K12" s="17"/>
      <c r="L12" s="17">
        <v>0.35176621183294698</v>
      </c>
      <c r="M12" s="17">
        <v>0.39647932921071199</v>
      </c>
      <c r="N12" s="17">
        <v>0.26566277031746299</v>
      </c>
      <c r="O12" s="17">
        <v>0.32200137731421302</v>
      </c>
      <c r="P12" s="17"/>
      <c r="Q12" s="17">
        <v>0.36164269375651598</v>
      </c>
      <c r="R12" s="17">
        <v>0.32685520508084098</v>
      </c>
      <c r="S12" s="17">
        <v>0.35556109867576402</v>
      </c>
      <c r="T12" s="17">
        <v>0.29264744785205499</v>
      </c>
      <c r="U12" s="17">
        <v>0.39721867973761799</v>
      </c>
      <c r="V12" s="17">
        <v>0.29926687992988299</v>
      </c>
      <c r="W12" s="17">
        <v>0.32486042928546</v>
      </c>
      <c r="X12" s="17">
        <v>0.359745080907176</v>
      </c>
      <c r="Y12" s="17">
        <v>0.330754073142069</v>
      </c>
      <c r="Z12" s="17"/>
      <c r="AA12" s="17">
        <v>0.27538633549512498</v>
      </c>
      <c r="AB12" s="17">
        <v>0.327997168552144</v>
      </c>
      <c r="AC12" s="17">
        <v>0.40570089417345001</v>
      </c>
      <c r="AD12" s="17">
        <v>0.32889679314040998</v>
      </c>
      <c r="AE12" s="17">
        <v>0.42510234675879099</v>
      </c>
      <c r="AF12" s="17"/>
      <c r="AG12" s="17">
        <v>0.30267701611632902</v>
      </c>
      <c r="AH12" s="17">
        <v>0.373830648423986</v>
      </c>
      <c r="AI12" s="17"/>
      <c r="AJ12" s="17">
        <v>0.331823115650758</v>
      </c>
      <c r="AK12" s="17">
        <v>0.34207651125706301</v>
      </c>
      <c r="AL12" s="17">
        <v>0.33882415430999602</v>
      </c>
      <c r="AM12" s="17">
        <v>0.33334003262602402</v>
      </c>
      <c r="AN12" s="17"/>
      <c r="AO12" s="17">
        <v>0.35578801080075101</v>
      </c>
      <c r="AP12" s="17">
        <v>0.30526553873004802</v>
      </c>
      <c r="AQ12" s="17">
        <v>0.34658644387667797</v>
      </c>
      <c r="AR12" s="17"/>
      <c r="AS12" s="17">
        <v>0.331512690047503</v>
      </c>
      <c r="AT12" s="17">
        <v>0.40020597481162101</v>
      </c>
      <c r="AU12" s="17">
        <v>0.34793917446993</v>
      </c>
      <c r="AV12" s="17">
        <v>0.160966509376955</v>
      </c>
      <c r="AW12" s="17">
        <v>0.27833062505934197</v>
      </c>
      <c r="AX12" s="17"/>
      <c r="AY12" s="17">
        <v>0.27301689424620001</v>
      </c>
      <c r="AZ12" s="17">
        <v>0.38221851221918501</v>
      </c>
      <c r="BA12" s="17">
        <v>0.37606970479053897</v>
      </c>
    </row>
    <row r="13" spans="2:53" ht="101.5" x14ac:dyDescent="0.35">
      <c r="B13" s="18" t="s">
        <v>419</v>
      </c>
      <c r="C13" s="17">
        <v>0.33427923300298401</v>
      </c>
      <c r="D13" s="17">
        <v>0.334414659872383</v>
      </c>
      <c r="E13" s="17">
        <v>0.33414393954216998</v>
      </c>
      <c r="F13" s="17"/>
      <c r="G13" s="17">
        <v>0.31411037533434599</v>
      </c>
      <c r="H13" s="17">
        <v>0.31240749001903201</v>
      </c>
      <c r="I13" s="17">
        <v>0.34231740916971198</v>
      </c>
      <c r="J13" s="17">
        <v>0.423559660192875</v>
      </c>
      <c r="K13" s="17"/>
      <c r="L13" s="17">
        <v>0.357506245130431</v>
      </c>
      <c r="M13" s="17">
        <v>0.34984838245894601</v>
      </c>
      <c r="N13" s="17">
        <v>0.28486735920824802</v>
      </c>
      <c r="O13" s="17">
        <v>0.33782171034252101</v>
      </c>
      <c r="P13" s="17"/>
      <c r="Q13" s="17">
        <v>0.325327601463754</v>
      </c>
      <c r="R13" s="17">
        <v>0.360938295815175</v>
      </c>
      <c r="S13" s="17">
        <v>0.33236015582501299</v>
      </c>
      <c r="T13" s="17">
        <v>0.3512133607272</v>
      </c>
      <c r="U13" s="17">
        <v>0.42061264476159799</v>
      </c>
      <c r="V13" s="17">
        <v>0.29485109181890401</v>
      </c>
      <c r="W13" s="17">
        <v>0.242665880275031</v>
      </c>
      <c r="X13" s="17">
        <v>0.33310155829226901</v>
      </c>
      <c r="Y13" s="17">
        <v>0.34568265138019499</v>
      </c>
      <c r="Z13" s="17"/>
      <c r="AA13" s="17">
        <v>0.297316675394034</v>
      </c>
      <c r="AB13" s="17">
        <v>0.27826253340763102</v>
      </c>
      <c r="AC13" s="17">
        <v>0.36971528670845899</v>
      </c>
      <c r="AD13" s="17">
        <v>0.36824033450817401</v>
      </c>
      <c r="AE13" s="17">
        <v>0.55381035170149895</v>
      </c>
      <c r="AF13" s="17"/>
      <c r="AG13" s="17">
        <v>0.32666010796141498</v>
      </c>
      <c r="AH13" s="17">
        <v>0.34260789016833898</v>
      </c>
      <c r="AI13" s="17"/>
      <c r="AJ13" s="17">
        <v>0.37057285582361899</v>
      </c>
      <c r="AK13" s="17">
        <v>0.29406763068538</v>
      </c>
      <c r="AL13" s="17">
        <v>0.28734923504576199</v>
      </c>
      <c r="AM13" s="17">
        <v>0.38666184900794698</v>
      </c>
      <c r="AN13" s="17"/>
      <c r="AO13" s="17">
        <v>0.344671582248324</v>
      </c>
      <c r="AP13" s="17">
        <v>0.29582632946131199</v>
      </c>
      <c r="AQ13" s="17">
        <v>0.34981007471916897</v>
      </c>
      <c r="AR13" s="17"/>
      <c r="AS13" s="17">
        <v>0.33604342709646601</v>
      </c>
      <c r="AT13" s="17">
        <v>0.36545238763918497</v>
      </c>
      <c r="AU13" s="17">
        <v>0.42185574257646602</v>
      </c>
      <c r="AV13" s="17">
        <v>0.38493269772583399</v>
      </c>
      <c r="AW13" s="17">
        <v>0.27105552297100399</v>
      </c>
      <c r="AX13" s="17"/>
      <c r="AY13" s="17">
        <v>0.32971816069807802</v>
      </c>
      <c r="AZ13" s="17">
        <v>0.34951615892306198</v>
      </c>
      <c r="BA13" s="17">
        <v>0.38839783313917497</v>
      </c>
    </row>
    <row r="14" spans="2:53" ht="43.5" x14ac:dyDescent="0.35">
      <c r="B14" s="18" t="s">
        <v>420</v>
      </c>
      <c r="C14" s="17">
        <v>0.204705260371917</v>
      </c>
      <c r="D14" s="17">
        <v>0.20129807514933701</v>
      </c>
      <c r="E14" s="17">
        <v>0.20810908918702101</v>
      </c>
      <c r="F14" s="17"/>
      <c r="G14" s="17">
        <v>0.18180702171660801</v>
      </c>
      <c r="H14" s="17">
        <v>0.173422206156747</v>
      </c>
      <c r="I14" s="17">
        <v>0.244681499956593</v>
      </c>
      <c r="J14" s="17">
        <v>0.237164117669136</v>
      </c>
      <c r="K14" s="17"/>
      <c r="L14" s="17">
        <v>0.23451811507800099</v>
      </c>
      <c r="M14" s="17">
        <v>0.21494199618686399</v>
      </c>
      <c r="N14" s="17">
        <v>0.19260660829276199</v>
      </c>
      <c r="O14" s="17">
        <v>0.16932680691294499</v>
      </c>
      <c r="P14" s="17"/>
      <c r="Q14" s="17">
        <v>0.268674106003847</v>
      </c>
      <c r="R14" s="17">
        <v>0.18876359763226699</v>
      </c>
      <c r="S14" s="17">
        <v>0.26836847224830901</v>
      </c>
      <c r="T14" s="17">
        <v>0.17552186515948201</v>
      </c>
      <c r="U14" s="17">
        <v>0.14597877569641199</v>
      </c>
      <c r="V14" s="17">
        <v>0.234592515113316</v>
      </c>
      <c r="W14" s="17">
        <v>0.164453966259341</v>
      </c>
      <c r="X14" s="17">
        <v>0.20343287665013601</v>
      </c>
      <c r="Y14" s="17">
        <v>0.160682015944415</v>
      </c>
      <c r="Z14" s="17"/>
      <c r="AA14" s="17">
        <v>0.13706174117306</v>
      </c>
      <c r="AB14" s="17">
        <v>0.165946830308289</v>
      </c>
      <c r="AC14" s="17">
        <v>0.25687464893210299</v>
      </c>
      <c r="AD14" s="17">
        <v>0.31435846616062502</v>
      </c>
      <c r="AE14" s="17">
        <v>0.45750158065173302</v>
      </c>
      <c r="AF14" s="17"/>
      <c r="AG14" s="17">
        <v>0.209350621875767</v>
      </c>
      <c r="AH14" s="17">
        <v>0.19962729890473799</v>
      </c>
      <c r="AI14" s="17"/>
      <c r="AJ14" s="17">
        <v>0.19877616693823399</v>
      </c>
      <c r="AK14" s="17">
        <v>0.20976598970023499</v>
      </c>
      <c r="AL14" s="17">
        <v>0.186412121987173</v>
      </c>
      <c r="AM14" s="17">
        <v>0.22108099417193899</v>
      </c>
      <c r="AN14" s="17"/>
      <c r="AO14" s="17">
        <v>0.20207838585594601</v>
      </c>
      <c r="AP14" s="17">
        <v>0.18921197804158399</v>
      </c>
      <c r="AQ14" s="17">
        <v>0.216105562793137</v>
      </c>
      <c r="AR14" s="17"/>
      <c r="AS14" s="17">
        <v>0.24062140690452399</v>
      </c>
      <c r="AT14" s="17">
        <v>0.198787583663915</v>
      </c>
      <c r="AU14" s="17">
        <v>0.19583464908616299</v>
      </c>
      <c r="AV14" s="17">
        <v>0.25783450182038398</v>
      </c>
      <c r="AW14" s="17">
        <v>0.15985670734299201</v>
      </c>
      <c r="AX14" s="17"/>
      <c r="AY14" s="17">
        <v>0.200743555141397</v>
      </c>
      <c r="AZ14" s="17">
        <v>0.21224799519940801</v>
      </c>
      <c r="BA14" s="17">
        <v>0.24329055581921299</v>
      </c>
    </row>
    <row r="15" spans="2:53" x14ac:dyDescent="0.35">
      <c r="B15" s="18" t="s">
        <v>92</v>
      </c>
      <c r="C15" s="17">
        <v>0.113996802142199</v>
      </c>
      <c r="D15" s="17">
        <v>0.12111785491499601</v>
      </c>
      <c r="E15" s="17">
        <v>0.106882764296153</v>
      </c>
      <c r="F15" s="17"/>
      <c r="G15" s="17">
        <v>0.145408721058883</v>
      </c>
      <c r="H15" s="17">
        <v>0.119388245372888</v>
      </c>
      <c r="I15" s="17">
        <v>0.101634699498293</v>
      </c>
      <c r="J15" s="17">
        <v>9.4382384749897005E-2</v>
      </c>
      <c r="K15" s="17"/>
      <c r="L15" s="17">
        <v>9.3773379806146806E-2</v>
      </c>
      <c r="M15" s="17">
        <v>9.2334487551264097E-2</v>
      </c>
      <c r="N15" s="17">
        <v>0.157048013311686</v>
      </c>
      <c r="O15" s="17">
        <v>0.12093782681913</v>
      </c>
      <c r="P15" s="17"/>
      <c r="Q15" s="17">
        <v>0.119719738356152</v>
      </c>
      <c r="R15" s="17">
        <v>0.12557472212790999</v>
      </c>
      <c r="S15" s="17">
        <v>0.102923170053627</v>
      </c>
      <c r="T15" s="17">
        <v>0.11580775351579101</v>
      </c>
      <c r="U15" s="17">
        <v>8.3967396172033207E-2</v>
      </c>
      <c r="V15" s="17">
        <v>0.12788420601814501</v>
      </c>
      <c r="W15" s="17">
        <v>0.11507095181103601</v>
      </c>
      <c r="X15" s="17">
        <v>8.7960097878240801E-2</v>
      </c>
      <c r="Y15" s="17">
        <v>0.116332026201038</v>
      </c>
      <c r="Z15" s="17"/>
      <c r="AA15" s="17">
        <v>0.16829114422154001</v>
      </c>
      <c r="AB15" s="17">
        <v>0.119429766595473</v>
      </c>
      <c r="AC15" s="17">
        <v>7.6567919976026397E-2</v>
      </c>
      <c r="AD15" s="17">
        <v>7.8061180008965003E-2</v>
      </c>
      <c r="AE15" s="17">
        <v>0.16025821835785001</v>
      </c>
      <c r="AF15" s="17"/>
      <c r="AG15" s="17">
        <v>0.115378287201911</v>
      </c>
      <c r="AH15" s="17">
        <v>0.11248666608607399</v>
      </c>
      <c r="AI15" s="17"/>
      <c r="AJ15" s="17">
        <v>0.110461669284698</v>
      </c>
      <c r="AK15" s="17">
        <v>0.12893953005678399</v>
      </c>
      <c r="AL15" s="17">
        <v>0.114270792163384</v>
      </c>
      <c r="AM15" s="17">
        <v>0.101199527976909</v>
      </c>
      <c r="AN15" s="17"/>
      <c r="AO15" s="17">
        <v>0.12748137079744701</v>
      </c>
      <c r="AP15" s="17">
        <v>0.13274174291003099</v>
      </c>
      <c r="AQ15" s="17">
        <v>9.7452924696563498E-2</v>
      </c>
      <c r="AR15" s="17"/>
      <c r="AS15" s="17">
        <v>9.0752899335811293E-2</v>
      </c>
      <c r="AT15" s="17">
        <v>0.10127764273479301</v>
      </c>
      <c r="AU15" s="17">
        <v>0.12414405792028101</v>
      </c>
      <c r="AV15" s="17">
        <v>0</v>
      </c>
      <c r="AW15" s="17">
        <v>0.16552073789063201</v>
      </c>
      <c r="AX15" s="17"/>
      <c r="AY15" s="17">
        <v>0.11140349973409901</v>
      </c>
      <c r="AZ15" s="17">
        <v>8.7751686616472299E-2</v>
      </c>
      <c r="BA15" s="17">
        <v>0.11857084802985</v>
      </c>
    </row>
    <row r="16" spans="2:53" ht="43.5" x14ac:dyDescent="0.35">
      <c r="B16" s="18" t="s">
        <v>421</v>
      </c>
      <c r="C16" s="17">
        <v>0.104547352368657</v>
      </c>
      <c r="D16" s="17">
        <v>9.8612343852149703E-2</v>
      </c>
      <c r="E16" s="17">
        <v>0.110476514326891</v>
      </c>
      <c r="F16" s="17"/>
      <c r="G16" s="17">
        <v>0.115480196746788</v>
      </c>
      <c r="H16" s="17">
        <v>0.116971755208765</v>
      </c>
      <c r="I16" s="17">
        <v>8.9294799706392106E-2</v>
      </c>
      <c r="J16" s="17">
        <v>8.7637986236739601E-2</v>
      </c>
      <c r="K16" s="17"/>
      <c r="L16" s="17">
        <v>0.11817747231945799</v>
      </c>
      <c r="M16" s="17">
        <v>9.5441933705314994E-2</v>
      </c>
      <c r="N16" s="17">
        <v>0.108585270215124</v>
      </c>
      <c r="O16" s="17">
        <v>9.6161279936250899E-2</v>
      </c>
      <c r="P16" s="17"/>
      <c r="Q16" s="17">
        <v>0.12701481621420199</v>
      </c>
      <c r="R16" s="17">
        <v>0.10662060716102401</v>
      </c>
      <c r="S16" s="17">
        <v>0.148825556171786</v>
      </c>
      <c r="T16" s="17">
        <v>5.4183297106918903E-2</v>
      </c>
      <c r="U16" s="17">
        <v>8.5345345010891305E-2</v>
      </c>
      <c r="V16" s="17">
        <v>0.132819791787257</v>
      </c>
      <c r="W16" s="17">
        <v>9.6876674001124805E-2</v>
      </c>
      <c r="X16" s="17">
        <v>0.11705069829956199</v>
      </c>
      <c r="Y16" s="17">
        <v>7.2164224946301897E-2</v>
      </c>
      <c r="Z16" s="17"/>
      <c r="AA16" s="17">
        <v>0.116697480153462</v>
      </c>
      <c r="AB16" s="17">
        <v>8.62063965072392E-2</v>
      </c>
      <c r="AC16" s="17">
        <v>0.10065451630851301</v>
      </c>
      <c r="AD16" s="17">
        <v>9.7158230030553502E-2</v>
      </c>
      <c r="AE16" s="17">
        <v>0.122722429519284</v>
      </c>
      <c r="AF16" s="17"/>
      <c r="AG16" s="17">
        <v>9.8570303143256502E-2</v>
      </c>
      <c r="AH16" s="17">
        <v>0.111081015169466</v>
      </c>
      <c r="AI16" s="17"/>
      <c r="AJ16" s="17">
        <v>0.12203583920776299</v>
      </c>
      <c r="AK16" s="17">
        <v>0.121265240300785</v>
      </c>
      <c r="AL16" s="17">
        <v>6.9678555610577897E-2</v>
      </c>
      <c r="AM16" s="17">
        <v>0.102968354648258</v>
      </c>
      <c r="AN16" s="17"/>
      <c r="AO16" s="17">
        <v>9.7227729040353497E-2</v>
      </c>
      <c r="AP16" s="17">
        <v>0.101247708006177</v>
      </c>
      <c r="AQ16" s="17">
        <v>0.10962868221517701</v>
      </c>
      <c r="AR16" s="17"/>
      <c r="AS16" s="17">
        <v>7.7406170039473698E-2</v>
      </c>
      <c r="AT16" s="17">
        <v>0.13225758354841699</v>
      </c>
      <c r="AU16" s="17">
        <v>0.103469365343824</v>
      </c>
      <c r="AV16" s="17">
        <v>0.27501718051645102</v>
      </c>
      <c r="AW16" s="17">
        <v>8.5943314141458296E-2</v>
      </c>
      <c r="AX16" s="17"/>
      <c r="AY16" s="17">
        <v>5.95900287838627E-2</v>
      </c>
      <c r="AZ16" s="17">
        <v>0.12863368766449401</v>
      </c>
      <c r="BA16" s="17">
        <v>5.1136400216816202E-2</v>
      </c>
    </row>
    <row r="17" spans="2:53" ht="58" x14ac:dyDescent="0.35">
      <c r="B17" s="18" t="s">
        <v>422</v>
      </c>
      <c r="C17" s="17">
        <v>9.3522306491815296E-2</v>
      </c>
      <c r="D17" s="17">
        <v>0.114204520429111</v>
      </c>
      <c r="E17" s="17">
        <v>7.2860466538594196E-2</v>
      </c>
      <c r="F17" s="17"/>
      <c r="G17" s="17">
        <v>0.139451571153689</v>
      </c>
      <c r="H17" s="17">
        <v>7.7896161437691597E-2</v>
      </c>
      <c r="I17" s="17">
        <v>9.7090966556255806E-2</v>
      </c>
      <c r="J17" s="17">
        <v>9.5897606500769797E-2</v>
      </c>
      <c r="K17" s="17"/>
      <c r="L17" s="17">
        <v>0.115470140076655</v>
      </c>
      <c r="M17" s="17">
        <v>9.3974418011846195E-2</v>
      </c>
      <c r="N17" s="17">
        <v>9.2545291380196196E-2</v>
      </c>
      <c r="O17" s="17">
        <v>7.0582312763548205E-2</v>
      </c>
      <c r="P17" s="17"/>
      <c r="Q17" s="17">
        <v>0.128637496338424</v>
      </c>
      <c r="R17" s="17">
        <v>8.0754023188024895E-2</v>
      </c>
      <c r="S17" s="17">
        <v>9.5190820035076798E-2</v>
      </c>
      <c r="T17" s="17">
        <v>6.3692737829528598E-2</v>
      </c>
      <c r="U17" s="17">
        <v>6.1008112720259598E-2</v>
      </c>
      <c r="V17" s="17">
        <v>9.0903608878790398E-2</v>
      </c>
      <c r="W17" s="17">
        <v>9.94281464367653E-2</v>
      </c>
      <c r="X17" s="17">
        <v>0.119295254102829</v>
      </c>
      <c r="Y17" s="17">
        <v>9.5768982264094901E-2</v>
      </c>
      <c r="Z17" s="17"/>
      <c r="AA17" s="17">
        <v>9.7204060203355896E-2</v>
      </c>
      <c r="AB17" s="17">
        <v>6.9842321920727202E-2</v>
      </c>
      <c r="AC17" s="17">
        <v>0.11273505919283</v>
      </c>
      <c r="AD17" s="17">
        <v>8.9150203853170101E-2</v>
      </c>
      <c r="AE17" s="17">
        <v>0.18961503334119001</v>
      </c>
      <c r="AF17" s="17"/>
      <c r="AG17" s="17">
        <v>9.6388930017526103E-2</v>
      </c>
      <c r="AH17" s="17">
        <v>9.0388728234793894E-2</v>
      </c>
      <c r="AI17" s="17"/>
      <c r="AJ17" s="17">
        <v>8.7757355285538394E-2</v>
      </c>
      <c r="AK17" s="17">
        <v>9.7339940506707204E-2</v>
      </c>
      <c r="AL17" s="17">
        <v>7.6803939115339295E-2</v>
      </c>
      <c r="AM17" s="17">
        <v>0.10964014676565299</v>
      </c>
      <c r="AN17" s="17"/>
      <c r="AO17" s="17">
        <v>9.2011234111751897E-2</v>
      </c>
      <c r="AP17" s="17">
        <v>0.108049889800672</v>
      </c>
      <c r="AQ17" s="17">
        <v>8.7628545312405604E-2</v>
      </c>
      <c r="AR17" s="17"/>
      <c r="AS17" s="17">
        <v>7.2677606151334395E-2</v>
      </c>
      <c r="AT17" s="17">
        <v>0.124282664052529</v>
      </c>
      <c r="AU17" s="17">
        <v>0.120087518230235</v>
      </c>
      <c r="AV17" s="17">
        <v>0.109851597531007</v>
      </c>
      <c r="AW17" s="17">
        <v>7.8852363123246394E-2</v>
      </c>
      <c r="AX17" s="17"/>
      <c r="AY17" s="17">
        <v>7.3873761324411202E-2</v>
      </c>
      <c r="AZ17" s="17">
        <v>0.120308609452107</v>
      </c>
      <c r="BA17" s="17">
        <v>8.7856210018579906E-2</v>
      </c>
    </row>
    <row r="18" spans="2:53" ht="29" x14ac:dyDescent="0.35">
      <c r="B18" s="18" t="s">
        <v>423</v>
      </c>
      <c r="C18" s="17">
        <v>5.3151374848185502E-2</v>
      </c>
      <c r="D18" s="17">
        <v>5.1893355863274503E-2</v>
      </c>
      <c r="E18" s="17">
        <v>5.4408154562540598E-2</v>
      </c>
      <c r="F18" s="17"/>
      <c r="G18" s="17">
        <v>4.1564359707635799E-2</v>
      </c>
      <c r="H18" s="17">
        <v>5.6539903218178603E-2</v>
      </c>
      <c r="I18" s="17">
        <v>5.3760266634727598E-2</v>
      </c>
      <c r="J18" s="17">
        <v>5.0176909034733597E-2</v>
      </c>
      <c r="K18" s="17"/>
      <c r="L18" s="17">
        <v>3.9922739107762902E-2</v>
      </c>
      <c r="M18" s="17">
        <v>6.2221257575222101E-2</v>
      </c>
      <c r="N18" s="17">
        <v>3.1279904971079603E-2</v>
      </c>
      <c r="O18" s="17">
        <v>7.7465122402969794E-2</v>
      </c>
      <c r="P18" s="17"/>
      <c r="Q18" s="17">
        <v>3.8284567856916897E-2</v>
      </c>
      <c r="R18" s="17">
        <v>4.5152402557098403E-2</v>
      </c>
      <c r="S18" s="17">
        <v>5.5456867360409702E-2</v>
      </c>
      <c r="T18" s="17">
        <v>8.4572839882566198E-2</v>
      </c>
      <c r="U18" s="17">
        <v>4.8456016045926899E-2</v>
      </c>
      <c r="V18" s="17">
        <v>3.37215550429774E-2</v>
      </c>
      <c r="W18" s="17">
        <v>5.8290989579879299E-2</v>
      </c>
      <c r="X18" s="17">
        <v>8.8161062733558296E-2</v>
      </c>
      <c r="Y18" s="17">
        <v>5.6280016412807998E-2</v>
      </c>
      <c r="Z18" s="17"/>
      <c r="AA18" s="17">
        <v>7.2031795032869994E-2</v>
      </c>
      <c r="AB18" s="17">
        <v>6.4624879954293807E-2</v>
      </c>
      <c r="AC18" s="17">
        <v>1.9455523699637E-2</v>
      </c>
      <c r="AD18" s="17">
        <v>5.9861944727988101E-2</v>
      </c>
      <c r="AE18" s="17">
        <v>0</v>
      </c>
      <c r="AF18" s="17"/>
      <c r="AG18" s="17">
        <v>5.0334777311387302E-2</v>
      </c>
      <c r="AH18" s="17">
        <v>5.6230268438826198E-2</v>
      </c>
      <c r="AI18" s="17"/>
      <c r="AJ18" s="17">
        <v>7.3314684565932098E-2</v>
      </c>
      <c r="AK18" s="17">
        <v>5.2503889650437001E-2</v>
      </c>
      <c r="AL18" s="17">
        <v>4.4292482905300003E-2</v>
      </c>
      <c r="AM18" s="17">
        <v>4.4024948507386301E-2</v>
      </c>
      <c r="AN18" s="17"/>
      <c r="AO18" s="17">
        <v>7.3875917500208999E-2</v>
      </c>
      <c r="AP18" s="17">
        <v>3.1504072630328998E-2</v>
      </c>
      <c r="AQ18" s="17">
        <v>5.15823810051559E-2</v>
      </c>
      <c r="AR18" s="17"/>
      <c r="AS18" s="17">
        <v>5.1163514881479799E-2</v>
      </c>
      <c r="AT18" s="17">
        <v>4.4617750179287798E-2</v>
      </c>
      <c r="AU18" s="17">
        <v>4.3054059695036201E-2</v>
      </c>
      <c r="AV18" s="17">
        <v>8.0739880753695994E-2</v>
      </c>
      <c r="AW18" s="17">
        <v>7.4430292350956995E-2</v>
      </c>
      <c r="AX18" s="17"/>
      <c r="AY18" s="17">
        <v>6.5369706940772196E-2</v>
      </c>
      <c r="AZ18" s="17">
        <v>5.15215236307121E-2</v>
      </c>
      <c r="BA18" s="17">
        <v>4.3628993986224399E-2</v>
      </c>
    </row>
    <row r="19" spans="2:53" x14ac:dyDescent="0.35">
      <c r="B19" s="18" t="s">
        <v>196</v>
      </c>
      <c r="C19" s="19">
        <v>2.8367282486702599E-2</v>
      </c>
      <c r="D19" s="19">
        <v>2.5992960859442901E-2</v>
      </c>
      <c r="E19" s="19">
        <v>3.0739265177174999E-2</v>
      </c>
      <c r="F19" s="19"/>
      <c r="G19" s="19">
        <v>7.57139329684619E-3</v>
      </c>
      <c r="H19" s="19">
        <v>3.3718153403123702E-2</v>
      </c>
      <c r="I19" s="19">
        <v>2.4853177523064499E-2</v>
      </c>
      <c r="J19" s="19">
        <v>4.0403970913095499E-2</v>
      </c>
      <c r="K19" s="19"/>
      <c r="L19" s="19">
        <v>4.3450608101329301E-2</v>
      </c>
      <c r="M19" s="19">
        <v>1.98378294664854E-2</v>
      </c>
      <c r="N19" s="19">
        <v>1.8637820378614899E-2</v>
      </c>
      <c r="O19" s="19">
        <v>2.96233177489959E-2</v>
      </c>
      <c r="P19" s="19"/>
      <c r="Q19" s="19">
        <v>2.2695219313495801E-2</v>
      </c>
      <c r="R19" s="19">
        <v>2.8926595876527201E-2</v>
      </c>
      <c r="S19" s="19">
        <v>2.9529456971993599E-2</v>
      </c>
      <c r="T19" s="19">
        <v>5.4291679856834398E-2</v>
      </c>
      <c r="U19" s="19">
        <v>3.6982967192054898E-2</v>
      </c>
      <c r="V19" s="19">
        <v>7.5779080151561796E-3</v>
      </c>
      <c r="W19" s="19">
        <v>1.8796936782117399E-2</v>
      </c>
      <c r="X19" s="19">
        <v>3.2707229932108499E-2</v>
      </c>
      <c r="Y19" s="19">
        <v>2.9674588374599499E-2</v>
      </c>
      <c r="Z19" s="19"/>
      <c r="AA19" s="19">
        <v>1.7858993869305801E-2</v>
      </c>
      <c r="AB19" s="19">
        <v>3.0586612296763401E-2</v>
      </c>
      <c r="AC19" s="19">
        <v>3.7263037275465399E-2</v>
      </c>
      <c r="AD19" s="19">
        <v>1.0532581232700899E-2</v>
      </c>
      <c r="AE19" s="19">
        <v>6.2972100667549005E-2</v>
      </c>
      <c r="AF19" s="19"/>
      <c r="AG19" s="19">
        <v>2.26254371113584E-2</v>
      </c>
      <c r="AH19" s="19">
        <v>3.46438380448294E-2</v>
      </c>
      <c r="AI19" s="19"/>
      <c r="AJ19" s="19">
        <v>2.9439028284160999E-2</v>
      </c>
      <c r="AK19" s="19">
        <v>1.6343121862566399E-2</v>
      </c>
      <c r="AL19" s="19">
        <v>4.8695842705958697E-2</v>
      </c>
      <c r="AM19" s="19">
        <v>2.17433981552826E-2</v>
      </c>
      <c r="AN19" s="19"/>
      <c r="AO19" s="19">
        <v>1.5731046675596799E-2</v>
      </c>
      <c r="AP19" s="19">
        <v>3.7340929579944497E-2</v>
      </c>
      <c r="AQ19" s="19">
        <v>3.1093491373843301E-2</v>
      </c>
      <c r="AR19" s="19"/>
      <c r="AS19" s="19">
        <v>3.0923297307683398E-2</v>
      </c>
      <c r="AT19" s="19">
        <v>3.6209136257202401E-2</v>
      </c>
      <c r="AU19" s="19">
        <v>0</v>
      </c>
      <c r="AV19" s="19">
        <v>0</v>
      </c>
      <c r="AW19" s="19">
        <v>1.61869705307566E-2</v>
      </c>
      <c r="AX19" s="19"/>
      <c r="AY19" s="19">
        <v>2.08228704464129E-2</v>
      </c>
      <c r="AZ19" s="19">
        <v>3.3123899618268102E-2</v>
      </c>
      <c r="BA19" s="19">
        <v>1.04684706725242E-2</v>
      </c>
    </row>
    <row r="20" spans="2:53" x14ac:dyDescent="0.35">
      <c r="B20" s="16"/>
    </row>
    <row r="21" spans="2:53" x14ac:dyDescent="0.35">
      <c r="B21" t="s">
        <v>85</v>
      </c>
    </row>
    <row r="22" spans="2:53" x14ac:dyDescent="0.35">
      <c r="B22" t="s">
        <v>86</v>
      </c>
    </row>
    <row r="24" spans="2:53" x14ac:dyDescent="0.35">
      <c r="B24"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A16"/>
  <sheetViews>
    <sheetView showGridLines="0"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0" width="10.7265625" customWidth="1"/>
    <col min="11" max="11" width="2.1796875" customWidth="1"/>
    <col min="12" max="15" width="10.7265625" customWidth="1"/>
    <col min="16" max="16" width="2.1796875" customWidth="1"/>
    <col min="17" max="25" width="10.7265625" customWidth="1"/>
    <col min="26" max="26" width="2.1796875" customWidth="1"/>
    <col min="27" max="31" width="10.7265625" customWidth="1"/>
    <col min="32" max="32" width="2.1796875" customWidth="1"/>
    <col min="33" max="34" width="10.7265625" customWidth="1"/>
    <col min="35" max="35" width="2.1796875" customWidth="1"/>
    <col min="36" max="39" width="10.7265625" customWidth="1"/>
    <col min="40" max="40" width="2.1796875" customWidth="1"/>
    <col min="41" max="43" width="10.7265625" customWidth="1"/>
    <col min="44" max="44" width="2.1796875" customWidth="1"/>
    <col min="45" max="49" width="10.7265625" customWidth="1"/>
    <col min="50" max="50" width="2.1796875" customWidth="1"/>
    <col min="51" max="53" width="10.7265625" customWidth="1"/>
    <col min="54" max="54" width="2.1796875" customWidth="1"/>
  </cols>
  <sheetData>
    <row r="2" spans="2:53" ht="40" customHeight="1" x14ac:dyDescent="0.35">
      <c r="D2" s="30" t="s">
        <v>427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5" spans="2:53" ht="30" customHeight="1" x14ac:dyDescent="0.35">
      <c r="B5" s="15"/>
      <c r="C5" s="15"/>
      <c r="D5" s="29" t="s">
        <v>56</v>
      </c>
      <c r="E5" s="29"/>
      <c r="F5" s="15"/>
      <c r="G5" s="29" t="s">
        <v>57</v>
      </c>
      <c r="H5" s="29"/>
      <c r="I5" s="29"/>
      <c r="J5" s="29"/>
      <c r="K5" s="15"/>
      <c r="L5" s="29" t="s">
        <v>58</v>
      </c>
      <c r="M5" s="29"/>
      <c r="N5" s="29"/>
      <c r="O5" s="29"/>
      <c r="P5" s="15"/>
      <c r="Q5" s="29" t="s">
        <v>59</v>
      </c>
      <c r="R5" s="29"/>
      <c r="S5" s="29"/>
      <c r="T5" s="29"/>
      <c r="U5" s="29"/>
      <c r="V5" s="29"/>
      <c r="W5" s="29"/>
      <c r="X5" s="29"/>
      <c r="Y5" s="29"/>
      <c r="Z5" s="15"/>
      <c r="AA5" s="29" t="s">
        <v>60</v>
      </c>
      <c r="AB5" s="29"/>
      <c r="AC5" s="29"/>
      <c r="AD5" s="29"/>
      <c r="AE5" s="29"/>
      <c r="AF5" s="15"/>
      <c r="AG5" s="29" t="s">
        <v>61</v>
      </c>
      <c r="AH5" s="29"/>
      <c r="AI5" s="15"/>
      <c r="AJ5" s="29" t="s">
        <v>62</v>
      </c>
      <c r="AK5" s="29"/>
      <c r="AL5" s="29"/>
      <c r="AM5" s="29"/>
      <c r="AN5" s="15"/>
      <c r="AO5" s="29" t="s">
        <v>63</v>
      </c>
      <c r="AP5" s="29"/>
      <c r="AQ5" s="29"/>
      <c r="AR5" s="15"/>
      <c r="AS5" s="29" t="s">
        <v>64</v>
      </c>
      <c r="AT5" s="29"/>
      <c r="AU5" s="29"/>
      <c r="AV5" s="29"/>
      <c r="AW5" s="29"/>
      <c r="AX5" s="15"/>
      <c r="AY5" s="29" t="s">
        <v>65</v>
      </c>
      <c r="AZ5" s="29"/>
      <c r="BA5" s="29"/>
    </row>
    <row r="6" spans="2:53" ht="72.5" x14ac:dyDescent="0.35">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Y6" s="12" t="s">
        <v>37</v>
      </c>
      <c r="AA6" s="12" t="s">
        <v>38</v>
      </c>
      <c r="AB6" s="12" t="s">
        <v>39</v>
      </c>
      <c r="AC6" s="12" t="s">
        <v>40</v>
      </c>
      <c r="AD6" s="12" t="s">
        <v>41</v>
      </c>
      <c r="AE6" s="12" t="s">
        <v>42</v>
      </c>
      <c r="AG6" s="12" t="s">
        <v>17</v>
      </c>
      <c r="AH6" s="12" t="s">
        <v>18</v>
      </c>
      <c r="AJ6" s="12" t="s">
        <v>43</v>
      </c>
      <c r="AK6" s="12" t="s">
        <v>44</v>
      </c>
      <c r="AL6" s="12" t="s">
        <v>45</v>
      </c>
      <c r="AM6" s="12" t="s">
        <v>46</v>
      </c>
      <c r="AO6" s="12" t="s">
        <v>47</v>
      </c>
      <c r="AP6" s="12" t="s">
        <v>48</v>
      </c>
      <c r="AQ6" s="12" t="s">
        <v>49</v>
      </c>
      <c r="AS6" s="12" t="s">
        <v>50</v>
      </c>
      <c r="AT6" s="12" t="s">
        <v>51</v>
      </c>
      <c r="AU6" s="12" t="s">
        <v>52</v>
      </c>
      <c r="AV6" s="12" t="s">
        <v>53</v>
      </c>
      <c r="AW6" s="12" t="s">
        <v>54</v>
      </c>
      <c r="AY6" s="12" t="s">
        <v>50</v>
      </c>
      <c r="AZ6" s="12" t="s">
        <v>51</v>
      </c>
      <c r="BA6" s="12" t="s">
        <v>55</v>
      </c>
    </row>
    <row r="7" spans="2:53" ht="30" customHeight="1" x14ac:dyDescent="0.35">
      <c r="B7" s="10" t="s">
        <v>19</v>
      </c>
      <c r="C7" s="10">
        <v>1001</v>
      </c>
      <c r="D7" s="10">
        <v>488</v>
      </c>
      <c r="E7" s="10">
        <v>513</v>
      </c>
      <c r="F7" s="10"/>
      <c r="G7" s="10">
        <v>122</v>
      </c>
      <c r="H7" s="10">
        <v>450</v>
      </c>
      <c r="I7" s="10">
        <v>324</v>
      </c>
      <c r="J7" s="10">
        <v>105</v>
      </c>
      <c r="K7" s="10"/>
      <c r="L7" s="10">
        <v>267</v>
      </c>
      <c r="M7" s="10">
        <v>240</v>
      </c>
      <c r="N7" s="10">
        <v>229</v>
      </c>
      <c r="O7" s="10">
        <v>264</v>
      </c>
      <c r="P7" s="10"/>
      <c r="Q7" s="10">
        <v>132</v>
      </c>
      <c r="R7" s="10">
        <v>175</v>
      </c>
      <c r="S7" s="10">
        <v>96</v>
      </c>
      <c r="T7" s="10">
        <v>93</v>
      </c>
      <c r="U7" s="10">
        <v>83</v>
      </c>
      <c r="V7" s="10">
        <v>123</v>
      </c>
      <c r="W7" s="10">
        <v>103</v>
      </c>
      <c r="X7" s="10">
        <v>58</v>
      </c>
      <c r="Y7" s="10">
        <v>138</v>
      </c>
      <c r="Z7" s="10"/>
      <c r="AA7" s="10">
        <v>264</v>
      </c>
      <c r="AB7" s="10">
        <v>265</v>
      </c>
      <c r="AC7" s="10">
        <v>241</v>
      </c>
      <c r="AD7" s="10">
        <v>110</v>
      </c>
      <c r="AE7" s="10">
        <v>14</v>
      </c>
      <c r="AF7" s="10"/>
      <c r="AG7" s="10">
        <v>527</v>
      </c>
      <c r="AH7" s="10">
        <v>474</v>
      </c>
      <c r="AI7" s="10"/>
      <c r="AJ7" s="10">
        <v>228</v>
      </c>
      <c r="AK7" s="10">
        <v>273</v>
      </c>
      <c r="AL7" s="10">
        <v>236</v>
      </c>
      <c r="AM7" s="10">
        <v>264</v>
      </c>
      <c r="AN7" s="10"/>
      <c r="AO7" s="10">
        <v>251</v>
      </c>
      <c r="AP7" s="10">
        <v>227</v>
      </c>
      <c r="AQ7" s="10">
        <v>514</v>
      </c>
      <c r="AR7" s="10"/>
      <c r="AS7" s="10">
        <v>319</v>
      </c>
      <c r="AT7" s="10">
        <v>353</v>
      </c>
      <c r="AU7" s="10">
        <v>67</v>
      </c>
      <c r="AV7" s="10">
        <v>12</v>
      </c>
      <c r="AW7" s="10">
        <v>165</v>
      </c>
      <c r="AX7" s="10"/>
      <c r="AY7" s="10">
        <v>188</v>
      </c>
      <c r="AZ7" s="10">
        <v>482</v>
      </c>
      <c r="BA7" s="10">
        <v>87</v>
      </c>
    </row>
    <row r="8" spans="2:53" ht="30" customHeight="1" x14ac:dyDescent="0.35">
      <c r="B8" s="11" t="s">
        <v>20</v>
      </c>
      <c r="C8" s="11">
        <v>1001</v>
      </c>
      <c r="D8" s="11">
        <v>500</v>
      </c>
      <c r="E8" s="11">
        <v>501</v>
      </c>
      <c r="F8" s="11"/>
      <c r="G8" s="11">
        <v>120</v>
      </c>
      <c r="H8" s="11">
        <v>444</v>
      </c>
      <c r="I8" s="11">
        <v>330</v>
      </c>
      <c r="J8" s="11">
        <v>106</v>
      </c>
      <c r="K8" s="11"/>
      <c r="L8" s="11">
        <v>270</v>
      </c>
      <c r="M8" s="11">
        <v>260</v>
      </c>
      <c r="N8" s="11">
        <v>220</v>
      </c>
      <c r="O8" s="11">
        <v>250</v>
      </c>
      <c r="P8" s="11"/>
      <c r="Q8" s="11">
        <v>171</v>
      </c>
      <c r="R8" s="11">
        <v>155</v>
      </c>
      <c r="S8" s="11">
        <v>95</v>
      </c>
      <c r="T8" s="11">
        <v>110</v>
      </c>
      <c r="U8" s="11">
        <v>85</v>
      </c>
      <c r="V8" s="11">
        <v>110</v>
      </c>
      <c r="W8" s="11">
        <v>95</v>
      </c>
      <c r="X8" s="11">
        <v>50</v>
      </c>
      <c r="Y8" s="11">
        <v>130</v>
      </c>
      <c r="Z8" s="11"/>
      <c r="AA8" s="11">
        <v>256</v>
      </c>
      <c r="AB8" s="11">
        <v>265</v>
      </c>
      <c r="AC8" s="11">
        <v>245</v>
      </c>
      <c r="AD8" s="11">
        <v>115</v>
      </c>
      <c r="AE8" s="11">
        <v>14</v>
      </c>
      <c r="AF8" s="11"/>
      <c r="AG8" s="11">
        <v>523</v>
      </c>
      <c r="AH8" s="11">
        <v>478</v>
      </c>
      <c r="AI8" s="11"/>
      <c r="AJ8" s="11">
        <v>230</v>
      </c>
      <c r="AK8" s="11">
        <v>274</v>
      </c>
      <c r="AL8" s="11">
        <v>235</v>
      </c>
      <c r="AM8" s="11">
        <v>261</v>
      </c>
      <c r="AN8" s="11"/>
      <c r="AO8" s="11">
        <v>251</v>
      </c>
      <c r="AP8" s="11">
        <v>224</v>
      </c>
      <c r="AQ8" s="11">
        <v>517</v>
      </c>
      <c r="AR8" s="11"/>
      <c r="AS8" s="11">
        <v>319</v>
      </c>
      <c r="AT8" s="11">
        <v>356</v>
      </c>
      <c r="AU8" s="11">
        <v>68</v>
      </c>
      <c r="AV8" s="11">
        <v>11</v>
      </c>
      <c r="AW8" s="11">
        <v>164</v>
      </c>
      <c r="AX8" s="11"/>
      <c r="AY8" s="11">
        <v>189</v>
      </c>
      <c r="AZ8" s="11">
        <v>488</v>
      </c>
      <c r="BA8" s="11">
        <v>88</v>
      </c>
    </row>
    <row r="9" spans="2:53" x14ac:dyDescent="0.35">
      <c r="B9" s="18" t="s">
        <v>425</v>
      </c>
      <c r="C9" s="17">
        <v>0.76768978372666197</v>
      </c>
      <c r="D9" s="17">
        <v>0.79942267670203404</v>
      </c>
      <c r="E9" s="17">
        <v>0.73598815072462298</v>
      </c>
      <c r="F9" s="17"/>
      <c r="G9" s="17">
        <v>0.79801376653547995</v>
      </c>
      <c r="H9" s="17">
        <v>0.75705635813408401</v>
      </c>
      <c r="I9" s="17">
        <v>0.78119586941452601</v>
      </c>
      <c r="J9" s="17">
        <v>0.735926449395916</v>
      </c>
      <c r="K9" s="17"/>
      <c r="L9" s="17">
        <v>0.78182466879891699</v>
      </c>
      <c r="M9" s="17">
        <v>0.80901421606985802</v>
      </c>
      <c r="N9" s="17">
        <v>0.74562306177837101</v>
      </c>
      <c r="O9" s="17">
        <v>0.727936172661106</v>
      </c>
      <c r="P9" s="17"/>
      <c r="Q9" s="17">
        <v>0.75990673183889401</v>
      </c>
      <c r="R9" s="17">
        <v>0.77336638889047105</v>
      </c>
      <c r="S9" s="17">
        <v>0.815730556447676</v>
      </c>
      <c r="T9" s="17">
        <v>0.76724112081090201</v>
      </c>
      <c r="U9" s="17">
        <v>0.74901106768944703</v>
      </c>
      <c r="V9" s="17">
        <v>0.78280872313249805</v>
      </c>
      <c r="W9" s="17">
        <v>0.72546657945321003</v>
      </c>
      <c r="X9" s="17">
        <v>0.77862004890135805</v>
      </c>
      <c r="Y9" s="17">
        <v>0.76250946178326096</v>
      </c>
      <c r="Z9" s="17"/>
      <c r="AA9" s="17">
        <v>0.72323886096013401</v>
      </c>
      <c r="AB9" s="17">
        <v>0.78978536991958803</v>
      </c>
      <c r="AC9" s="17">
        <v>0.76539680737139204</v>
      </c>
      <c r="AD9" s="17">
        <v>0.81430131340009204</v>
      </c>
      <c r="AE9" s="17">
        <v>0.84727689256480399</v>
      </c>
      <c r="AF9" s="17"/>
      <c r="AG9" s="17">
        <v>0.76759289370509298</v>
      </c>
      <c r="AH9" s="17">
        <v>0.76779569664553304</v>
      </c>
      <c r="AI9" s="17"/>
      <c r="AJ9" s="17">
        <v>0.74213590601264001</v>
      </c>
      <c r="AK9" s="17">
        <v>0.75071555831205194</v>
      </c>
      <c r="AL9" s="17">
        <v>0.79829885180663096</v>
      </c>
      <c r="AM9" s="17">
        <v>0.78047901294663102</v>
      </c>
      <c r="AN9" s="17"/>
      <c r="AO9" s="17">
        <v>0.759013555494648</v>
      </c>
      <c r="AP9" s="17">
        <v>0.75851891512917802</v>
      </c>
      <c r="AQ9" s="17">
        <v>0.77543862088618198</v>
      </c>
      <c r="AR9" s="17"/>
      <c r="AS9" s="17">
        <v>0.78763083126734701</v>
      </c>
      <c r="AT9" s="17">
        <v>0.80969102489042699</v>
      </c>
      <c r="AU9" s="17">
        <v>0.77067271604281595</v>
      </c>
      <c r="AV9" s="17">
        <v>0.92832965110689802</v>
      </c>
      <c r="AW9" s="17">
        <v>0.65668038923938499</v>
      </c>
      <c r="AX9" s="17"/>
      <c r="AY9" s="17">
        <v>0.78490889164522604</v>
      </c>
      <c r="AZ9" s="17">
        <v>0.78751310857087498</v>
      </c>
      <c r="BA9" s="17">
        <v>0.79024735503241095</v>
      </c>
    </row>
    <row r="10" spans="2:53" x14ac:dyDescent="0.35">
      <c r="B10" s="18" t="s">
        <v>426</v>
      </c>
      <c r="C10" s="17">
        <v>5.8832226760699699E-2</v>
      </c>
      <c r="D10" s="17">
        <v>5.9761952102694298E-2</v>
      </c>
      <c r="E10" s="17">
        <v>5.7903417288223097E-2</v>
      </c>
      <c r="F10" s="17"/>
      <c r="G10" s="17">
        <v>4.0698568501882498E-2</v>
      </c>
      <c r="H10" s="17">
        <v>7.2500947850297801E-2</v>
      </c>
      <c r="I10" s="17">
        <v>4.78120834743802E-2</v>
      </c>
      <c r="J10" s="17">
        <v>5.6401729137734898E-2</v>
      </c>
      <c r="K10" s="17"/>
      <c r="L10" s="17">
        <v>5.1073167245181197E-2</v>
      </c>
      <c r="M10" s="17">
        <v>7.3384475027160403E-2</v>
      </c>
      <c r="N10" s="17">
        <v>5.0238375727059102E-2</v>
      </c>
      <c r="O10" s="17">
        <v>5.9875590656986902E-2</v>
      </c>
      <c r="P10" s="17"/>
      <c r="Q10" s="17">
        <v>6.9008775724128404E-2</v>
      </c>
      <c r="R10" s="17">
        <v>5.2548531987357698E-2</v>
      </c>
      <c r="S10" s="17">
        <v>3.9665961919796697E-2</v>
      </c>
      <c r="T10" s="17">
        <v>5.4117862904596803E-2</v>
      </c>
      <c r="U10" s="17">
        <v>8.3868537447984101E-2</v>
      </c>
      <c r="V10" s="17">
        <v>5.8171564489498201E-2</v>
      </c>
      <c r="W10" s="17">
        <v>4.9072997760598203E-2</v>
      </c>
      <c r="X10" s="17">
        <v>6.76010571495059E-2</v>
      </c>
      <c r="Y10" s="17">
        <v>5.8872308693361297E-2</v>
      </c>
      <c r="Z10" s="17"/>
      <c r="AA10" s="17">
        <v>5.2489152319719699E-2</v>
      </c>
      <c r="AB10" s="17">
        <v>4.52843778621718E-2</v>
      </c>
      <c r="AC10" s="17">
        <v>5.8761724341902501E-2</v>
      </c>
      <c r="AD10" s="17">
        <v>5.7847291090041601E-2</v>
      </c>
      <c r="AE10" s="17">
        <v>0</v>
      </c>
      <c r="AF10" s="17"/>
      <c r="AG10" s="17">
        <v>5.2024707951232298E-2</v>
      </c>
      <c r="AH10" s="17">
        <v>6.62736967459574E-2</v>
      </c>
      <c r="AI10" s="17"/>
      <c r="AJ10" s="17">
        <v>6.6969550316252097E-2</v>
      </c>
      <c r="AK10" s="17">
        <v>6.9556794628424207E-2</v>
      </c>
      <c r="AL10" s="17">
        <v>5.23949254361286E-2</v>
      </c>
      <c r="AM10" s="17">
        <v>4.6205218031106401E-2</v>
      </c>
      <c r="AN10" s="17"/>
      <c r="AO10" s="17">
        <v>4.9481816929995703E-2</v>
      </c>
      <c r="AP10" s="17">
        <v>6.7551721861085504E-2</v>
      </c>
      <c r="AQ10" s="17">
        <v>6.0575719822223803E-2</v>
      </c>
      <c r="AR10" s="17"/>
      <c r="AS10" s="17">
        <v>5.2194760411804403E-2</v>
      </c>
      <c r="AT10" s="17">
        <v>5.2131604854626402E-2</v>
      </c>
      <c r="AU10" s="17">
        <v>8.1896899338309903E-2</v>
      </c>
      <c r="AV10" s="17">
        <v>0</v>
      </c>
      <c r="AW10" s="17">
        <v>5.8803586109831697E-2</v>
      </c>
      <c r="AX10" s="17"/>
      <c r="AY10" s="17">
        <v>4.8238916856547902E-2</v>
      </c>
      <c r="AZ10" s="17">
        <v>5.7314535270010701E-2</v>
      </c>
      <c r="BA10" s="17">
        <v>5.1682414434285E-2</v>
      </c>
    </row>
    <row r="11" spans="2:53" x14ac:dyDescent="0.35">
      <c r="B11" s="18" t="s">
        <v>114</v>
      </c>
      <c r="C11" s="19">
        <v>0.17347798951263799</v>
      </c>
      <c r="D11" s="19">
        <v>0.14081537119527199</v>
      </c>
      <c r="E11" s="19">
        <v>0.20610843198715401</v>
      </c>
      <c r="F11" s="19"/>
      <c r="G11" s="19">
        <v>0.16128766496263799</v>
      </c>
      <c r="H11" s="19">
        <v>0.17044269401561801</v>
      </c>
      <c r="I11" s="19">
        <v>0.170992047111094</v>
      </c>
      <c r="J11" s="19">
        <v>0.20767182146634899</v>
      </c>
      <c r="K11" s="19"/>
      <c r="L11" s="19">
        <v>0.16710216395590199</v>
      </c>
      <c r="M11" s="19">
        <v>0.117601308902981</v>
      </c>
      <c r="N11" s="19">
        <v>0.20413856249456999</v>
      </c>
      <c r="O11" s="19">
        <v>0.21218823668190701</v>
      </c>
      <c r="P11" s="19"/>
      <c r="Q11" s="19">
        <v>0.17108449243697699</v>
      </c>
      <c r="R11" s="19">
        <v>0.174085079122171</v>
      </c>
      <c r="S11" s="19">
        <v>0.14460348163252801</v>
      </c>
      <c r="T11" s="19">
        <v>0.17864101628450199</v>
      </c>
      <c r="U11" s="19">
        <v>0.16712039486256799</v>
      </c>
      <c r="V11" s="19">
        <v>0.159019712378003</v>
      </c>
      <c r="W11" s="19">
        <v>0.22546042278619099</v>
      </c>
      <c r="X11" s="19">
        <v>0.15377889394913599</v>
      </c>
      <c r="Y11" s="19">
        <v>0.178618229523377</v>
      </c>
      <c r="Z11" s="19"/>
      <c r="AA11" s="19">
        <v>0.224271986720146</v>
      </c>
      <c r="AB11" s="19">
        <v>0.16493025221824001</v>
      </c>
      <c r="AC11" s="19">
        <v>0.17584146828670599</v>
      </c>
      <c r="AD11" s="19">
        <v>0.12785139550986599</v>
      </c>
      <c r="AE11" s="19">
        <v>0.15272310743519599</v>
      </c>
      <c r="AF11" s="19"/>
      <c r="AG11" s="19">
        <v>0.180382398343675</v>
      </c>
      <c r="AH11" s="19">
        <v>0.165930606608509</v>
      </c>
      <c r="AI11" s="19"/>
      <c r="AJ11" s="19">
        <v>0.190894543671108</v>
      </c>
      <c r="AK11" s="19">
        <v>0.17972764705952299</v>
      </c>
      <c r="AL11" s="19">
        <v>0.14930622275724101</v>
      </c>
      <c r="AM11" s="19">
        <v>0.17331576902226201</v>
      </c>
      <c r="AN11" s="19"/>
      <c r="AO11" s="19">
        <v>0.191504627575356</v>
      </c>
      <c r="AP11" s="19">
        <v>0.17392936300973699</v>
      </c>
      <c r="AQ11" s="19">
        <v>0.163985659291594</v>
      </c>
      <c r="AR11" s="19"/>
      <c r="AS11" s="19">
        <v>0.160174408320849</v>
      </c>
      <c r="AT11" s="19">
        <v>0.138177370254946</v>
      </c>
      <c r="AU11" s="19">
        <v>0.14743038461887401</v>
      </c>
      <c r="AV11" s="19">
        <v>7.1670348893102406E-2</v>
      </c>
      <c r="AW11" s="19">
        <v>0.28451602465078302</v>
      </c>
      <c r="AX11" s="19"/>
      <c r="AY11" s="19">
        <v>0.166852191498226</v>
      </c>
      <c r="AZ11" s="19">
        <v>0.15517235615911401</v>
      </c>
      <c r="BA11" s="19">
        <v>0.15807023053330399</v>
      </c>
    </row>
    <row r="12" spans="2:53" x14ac:dyDescent="0.35">
      <c r="B12" s="16"/>
    </row>
    <row r="13" spans="2:53" x14ac:dyDescent="0.35">
      <c r="B13" t="s">
        <v>85</v>
      </c>
    </row>
    <row r="14" spans="2:53" x14ac:dyDescent="0.35">
      <c r="B14" t="s">
        <v>86</v>
      </c>
    </row>
    <row r="16" spans="2:53" x14ac:dyDescent="0.35">
      <c r="B16" s="8" t="str">
        <f>HYPERLINK("#'Contents'!A1", "Return to Contents")</f>
        <v>Return to Contents</v>
      </c>
    </row>
  </sheetData>
  <mergeCells count="11">
    <mergeCell ref="D2:AS2"/>
    <mergeCell ref="AG5:AH5"/>
    <mergeCell ref="AJ5:AM5"/>
    <mergeCell ref="AO5:AQ5"/>
    <mergeCell ref="AS5:AW5"/>
    <mergeCell ref="AY5:BA5"/>
    <mergeCell ref="D5:E5"/>
    <mergeCell ref="G5:J5"/>
    <mergeCell ref="L5:O5"/>
    <mergeCell ref="Q5:Y5"/>
    <mergeCell ref="AA5:AE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95</vt:i4>
      </vt:variant>
    </vt:vector>
  </HeadingPairs>
  <TitlesOfParts>
    <vt:vector size="9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Ines Wittke</cp:lastModifiedBy>
  <dcterms:created xsi:type="dcterms:W3CDTF">2023-07-07T14:02:29Z</dcterms:created>
  <dcterms:modified xsi:type="dcterms:W3CDTF">2023-07-07T13:15:17Z</dcterms:modified>
</cp:coreProperties>
</file>