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bened\Public First Dropbox\Policy and Research Team\Polling\Client Tables\Phoenix Great Retirement\USA\Booster\"/>
    </mc:Choice>
  </mc:AlternateContent>
  <xr:revisionPtr revIDLastSave="0" documentId="13_ncr:1_{422A8F58-39E0-4311-8A98-841E476A99FF}"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Table 1" sheetId="4" r:id="rId3"/>
    <sheet name="Table 2" sheetId="5" r:id="rId4"/>
    <sheet name="Table 3" sheetId="6" r:id="rId5"/>
    <sheet name="Table 4" sheetId="7" r:id="rId6"/>
    <sheet name="Table 5" sheetId="8" r:id="rId7"/>
    <sheet name="Table 6" sheetId="9" r:id="rId8"/>
    <sheet name="Table 7" sheetId="10" r:id="rId9"/>
    <sheet name="Table 8" sheetId="11"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6" sheetId="49" r:id="rId47"/>
    <sheet name="Table 47" sheetId="50" r:id="rId48"/>
    <sheet name="Table 48" sheetId="51" r:id="rId49"/>
    <sheet name="Table 49" sheetId="52" r:id="rId50"/>
    <sheet name="Table 50" sheetId="53" r:id="rId51"/>
    <sheet name="Table 51" sheetId="54" r:id="rId52"/>
    <sheet name="Table 52" sheetId="55" r:id="rId53"/>
    <sheet name="Table 53" sheetId="56" r:id="rId54"/>
    <sheet name="Table 54" sheetId="57" r:id="rId55"/>
    <sheet name="Table 55" sheetId="58" r:id="rId56"/>
    <sheet name="Table 56" sheetId="59" r:id="rId57"/>
    <sheet name="Table 57" sheetId="60" r:id="rId58"/>
    <sheet name="Table 58" sheetId="61" r:id="rId59"/>
    <sheet name="Table 59" sheetId="62" r:id="rId60"/>
    <sheet name="Table 60" sheetId="63" r:id="rId61"/>
    <sheet name="Table 61" sheetId="64" r:id="rId62"/>
    <sheet name="Table 62" sheetId="65" r:id="rId63"/>
    <sheet name="Table 63" sheetId="66" r:id="rId64"/>
    <sheet name="Table 64" sheetId="67" r:id="rId65"/>
    <sheet name="Table 65" sheetId="68" r:id="rId66"/>
    <sheet name="Table 66" sheetId="69" r:id="rId67"/>
    <sheet name="Table 67" sheetId="70" r:id="rId68"/>
    <sheet name="Table 68" sheetId="71" r:id="rId69"/>
    <sheet name="Table 69" sheetId="72" r:id="rId70"/>
    <sheet name="Table 70" sheetId="73" r:id="rId71"/>
    <sheet name="Table 71" sheetId="74" r:id="rId72"/>
    <sheet name="Table 72" sheetId="75" r:id="rId73"/>
    <sheet name="Table 73" sheetId="76" r:id="rId74"/>
    <sheet name="Table 74" sheetId="77" r:id="rId75"/>
    <sheet name="Table 75" sheetId="78" r:id="rId76"/>
    <sheet name="Table 76" sheetId="79" r:id="rId77"/>
    <sheet name="Table 77" sheetId="80" r:id="rId78"/>
    <sheet name="Table 78" sheetId="81" r:id="rId7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81" l="1"/>
  <c r="E16" i="81"/>
  <c r="G16" i="81"/>
  <c r="H16" i="81"/>
  <c r="J16" i="81"/>
  <c r="K16" i="81"/>
  <c r="L16" i="81"/>
  <c r="M16" i="81"/>
  <c r="O16" i="81"/>
  <c r="P16" i="81"/>
  <c r="Q16" i="81"/>
  <c r="R16" i="81"/>
  <c r="T16" i="81"/>
  <c r="U16" i="81"/>
  <c r="V16" i="81"/>
  <c r="W16" i="81"/>
  <c r="X16" i="81"/>
  <c r="Z16" i="81"/>
  <c r="AA16" i="81"/>
  <c r="AC16" i="81"/>
  <c r="AD16" i="81"/>
  <c r="AF16" i="81"/>
  <c r="AG16" i="81"/>
  <c r="AH16" i="81"/>
  <c r="AI16" i="81"/>
  <c r="AJ16" i="81"/>
  <c r="AK16" i="81"/>
  <c r="AL16" i="81"/>
  <c r="AN16" i="81"/>
  <c r="AO16" i="81"/>
  <c r="AP16" i="81"/>
  <c r="AQ16" i="81"/>
  <c r="AR16" i="81"/>
  <c r="AS16" i="81"/>
  <c r="AU16" i="81"/>
  <c r="AV16" i="81"/>
  <c r="AW16" i="81"/>
  <c r="AX16" i="81"/>
  <c r="AY16" i="81"/>
  <c r="BA16" i="81"/>
  <c r="BB16" i="81"/>
  <c r="BD16" i="81"/>
  <c r="BE16" i="81"/>
  <c r="BG16" i="81"/>
  <c r="BH16" i="81"/>
  <c r="C16" i="81"/>
  <c r="B21" i="81"/>
  <c r="B21" i="80"/>
  <c r="B21" i="79"/>
  <c r="B21" i="78"/>
  <c r="B21" i="77"/>
  <c r="B22" i="76"/>
  <c r="B16" i="75"/>
  <c r="B15" i="74"/>
  <c r="B15" i="73"/>
  <c r="B21" i="72"/>
  <c r="B21" i="71"/>
  <c r="B21" i="70"/>
  <c r="B21" i="69"/>
  <c r="B21" i="68"/>
  <c r="B21" i="67"/>
  <c r="B22" i="66"/>
  <c r="B22" i="65"/>
  <c r="B15" i="64"/>
  <c r="B26" i="63"/>
  <c r="B15" i="62"/>
  <c r="B19" i="61"/>
  <c r="B18" i="60"/>
  <c r="B20" i="59"/>
  <c r="B16" i="58"/>
  <c r="B21" i="57"/>
  <c r="B22" i="56"/>
  <c r="B14" i="55"/>
  <c r="B15" i="54"/>
  <c r="B21" i="53"/>
  <c r="B21" i="52"/>
  <c r="B21" i="51"/>
  <c r="B21" i="50"/>
  <c r="B22" i="49"/>
  <c r="B15" i="47"/>
  <c r="B18" i="46"/>
  <c r="B15" i="45"/>
  <c r="B22" i="44"/>
  <c r="B19" i="43"/>
  <c r="B15" i="42"/>
  <c r="B18" i="41"/>
  <c r="B15" i="40"/>
  <c r="B15" i="39"/>
  <c r="B15" i="38"/>
  <c r="B15" i="37"/>
  <c r="B15" i="36"/>
  <c r="B15" i="35"/>
  <c r="B16" i="34"/>
  <c r="B15" i="33"/>
  <c r="B21" i="32"/>
  <c r="B21" i="31"/>
  <c r="B21" i="30"/>
  <c r="B21" i="29"/>
  <c r="B21" i="28"/>
  <c r="B21" i="27"/>
  <c r="B21" i="26"/>
  <c r="B21" i="25"/>
  <c r="B21" i="24"/>
  <c r="B22" i="23"/>
  <c r="B21" i="22"/>
  <c r="B17" i="21"/>
  <c r="B15" i="20"/>
  <c r="B28" i="19"/>
  <c r="B28" i="18"/>
  <c r="B20" i="17"/>
  <c r="B17" i="16"/>
  <c r="B15" i="15"/>
  <c r="B16" i="14"/>
  <c r="B26" i="13"/>
  <c r="B27" i="12"/>
  <c r="B15" i="11"/>
  <c r="B16" i="10"/>
  <c r="B15" i="9"/>
  <c r="B14" i="8"/>
  <c r="B21" i="7"/>
  <c r="B23" i="6"/>
  <c r="B21" i="5"/>
  <c r="B18" i="4"/>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D53" i="2"/>
  <c r="E52" i="2"/>
  <c r="D52" i="2"/>
  <c r="E51" i="2"/>
  <c r="D51" i="2"/>
  <c r="E50" i="2"/>
  <c r="D50" i="2"/>
  <c r="E49" i="2"/>
  <c r="D49" i="2"/>
  <c r="E48" i="2"/>
  <c r="D48" i="2"/>
  <c r="E47" i="2"/>
  <c r="D47" i="2"/>
  <c r="E46" i="2"/>
  <c r="D46" i="2"/>
  <c r="E45" i="2"/>
  <c r="D45" i="2"/>
  <c r="E44" i="2"/>
  <c r="D44" i="2"/>
  <c r="E43" i="2"/>
  <c r="D43" i="2"/>
  <c r="E42" i="2"/>
  <c r="D42" i="2"/>
  <c r="E41" i="2"/>
  <c r="D41" i="2"/>
  <c r="E40" i="2"/>
  <c r="D40" i="2"/>
  <c r="D39" i="2"/>
  <c r="E38" i="2"/>
  <c r="D38" i="2"/>
  <c r="E37" i="2"/>
  <c r="D37" i="2"/>
  <c r="E36" i="2"/>
  <c r="D36" i="2"/>
  <c r="E35" i="2"/>
  <c r="D35" i="2"/>
  <c r="E34"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<sst xmlns="http://schemas.openxmlformats.org/spreadsheetml/2006/main" count="5767" uniqueCount="385">
  <si>
    <t>Public First Poll for Phoenix (US) Booster</t>
  </si>
  <si>
    <t>Fieldwork:</t>
  </si>
  <si>
    <t>13th Oct - 20th Oct 2022</t>
  </si>
  <si>
    <t xml:space="preserve">Interview Method: </t>
  </si>
  <si>
    <t>Online Survey</t>
  </si>
  <si>
    <t>Population represented:</t>
  </si>
  <si>
    <t>US adults aged 50-64 who are not in work</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</si>
  <si>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</si>
  <si>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</si>
  <si>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</si>
  <si>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</si>
  <si>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</si>
  <si>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</si>
  <si>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</si>
  <si>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</si>
  <si>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</si>
  <si>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</si>
  <si>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</si>
  <si>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</si>
  <si>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</si>
  <si>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50-54</t>
  </si>
  <si>
    <t>55-64</t>
  </si>
  <si>
    <t>Northeast</t>
  </si>
  <si>
    <t>Midwest</t>
  </si>
  <si>
    <t>South</t>
  </si>
  <si>
    <t>West</t>
  </si>
  <si>
    <t>Less than $20,000</t>
  </si>
  <si>
    <t>$20,000 - $40,000</t>
  </si>
  <si>
    <t>$40,000 - $60,000</t>
  </si>
  <si>
    <t>More than $60,000</t>
  </si>
  <si>
    <t>High school education or equivalent (GED)</t>
  </si>
  <si>
    <t>Associate's Degree or equivalent</t>
  </si>
  <si>
    <t>Bachelor's Degree (BA/BSc) or equivalent</t>
  </si>
  <si>
    <t>Postgraduate Degree (MA/MSc/MPhil) or equivalent</t>
  </si>
  <si>
    <t>Doctorate (PhD/MD) or equivalent</t>
  </si>
  <si>
    <t>Democrat</t>
  </si>
  <si>
    <t>Republican</t>
  </si>
  <si>
    <t>Joe Biden (Democrat)</t>
  </si>
  <si>
    <t>Donald Trump (Republican)</t>
  </si>
  <si>
    <t>Retired on Social Security benefits only</t>
  </si>
  <si>
    <t>Retired with Social Security benefits and a private pension</t>
  </si>
  <si>
    <t>Retired with a private pension only</t>
  </si>
  <si>
    <t>Temporarily unemployed</t>
  </si>
  <si>
    <t>Not working and not seeking work</t>
  </si>
  <si>
    <t>Sick or unable to work</t>
  </si>
  <si>
    <t>Full time carer</t>
  </si>
  <si>
    <t>Owned outright</t>
  </si>
  <si>
    <t>Owned with a mortgage or loan</t>
  </si>
  <si>
    <t>Rented from a government organization (such as a city, county, or state)</t>
  </si>
  <si>
    <t>Rented from a housing association</t>
  </si>
  <si>
    <t>Privately rented</t>
  </si>
  <si>
    <t>Rent free</t>
  </si>
  <si>
    <t>Urban/City Centre/Downtown</t>
  </si>
  <si>
    <t>Suburbs</t>
  </si>
  <si>
    <t>Large Town</t>
  </si>
  <si>
    <t>Small Town</t>
  </si>
  <si>
    <t>Rural Area</t>
  </si>
  <si>
    <t>Have children</t>
  </si>
  <si>
    <t>No children</t>
  </si>
  <si>
    <t>Have grandchildren</t>
  </si>
  <si>
    <t>No grandchildren</t>
  </si>
  <si>
    <t>Have long-term health condition</t>
  </si>
  <si>
    <t>No long-term health condition</t>
  </si>
  <si>
    <t>Gender</t>
  </si>
  <si>
    <t>Age Group</t>
  </si>
  <si>
    <t>Census Region</t>
  </si>
  <si>
    <t>Grouped Income</t>
  </si>
  <si>
    <t>Education</t>
  </si>
  <si>
    <t>Party Affiliation</t>
  </si>
  <si>
    <t>2020 Presidential Election</t>
  </si>
  <si>
    <t>Work Status</t>
  </si>
  <si>
    <t>Tenure</t>
  </si>
  <si>
    <t>Area</t>
  </si>
  <si>
    <t>Children?</t>
  </si>
  <si>
    <t>Grandchildren?</t>
  </si>
  <si>
    <t>Health condition</t>
  </si>
  <si>
    <t>Very concerned</t>
  </si>
  <si>
    <t>Somewhat concerned</t>
  </si>
  <si>
    <t>Neither concerned nor unconcerned</t>
  </si>
  <si>
    <t>Somewhat unconcerned</t>
  </si>
  <si>
    <t>Very unconcerned</t>
  </si>
  <si>
    <t>Don’t know</t>
  </si>
  <si>
    <t xml:space="preserve"> How concerned or unconcerned are you about the impact of rising inflation on your finances?</t>
  </si>
  <si>
    <t>BASE: All Respondents</t>
  </si>
  <si>
    <t>Fieldwork:  13th Oct - 20th Oct 2022</t>
  </si>
  <si>
    <t>Data unweighted</t>
  </si>
  <si>
    <t>Very confident</t>
  </si>
  <si>
    <t>Somewhat confident</t>
  </si>
  <si>
    <t>Neither confident nor unconfident</t>
  </si>
  <si>
    <t>Somewhat unconfident</t>
  </si>
  <si>
    <t>Very unconfident</t>
  </si>
  <si>
    <t>Total Confident:</t>
  </si>
  <si>
    <t>Total Unconfident:</t>
  </si>
  <si>
    <t>Net:</t>
  </si>
  <si>
    <t xml:space="preserve"> How confident or unconfident are you that you will be able to cover your costs this winter?</t>
  </si>
  <si>
    <t>Spending less money on hobbies or leisure activities</t>
  </si>
  <si>
    <t>Spending less money on luxuries</t>
  </si>
  <si>
    <t>Shopping at cheaper stores</t>
  </si>
  <si>
    <t>Trying to find new ways to make money</t>
  </si>
  <si>
    <t>Reducing the amount I drive</t>
  </si>
  <si>
    <t>Reducing my energy use</t>
  </si>
  <si>
    <t>Taking fewer vacations / traveling less</t>
  </si>
  <si>
    <t>Spending less money when seeing friends or family</t>
  </si>
  <si>
    <t>Canceling entertainment subscriptions</t>
  </si>
  <si>
    <t>None of the above</t>
  </si>
  <si>
    <t>Which, if any, of the following steps are you taking to address rising costs?Please select all that apply.</t>
  </si>
  <si>
    <t>Very optimistic</t>
  </si>
  <si>
    <t>Somewhat optimistic</t>
  </si>
  <si>
    <t>Neither optimistic nor pessimistic</t>
  </si>
  <si>
    <t>Somewhat pessimistic</t>
  </si>
  <si>
    <t>Very pessimistic</t>
  </si>
  <si>
    <t>Total Optimistic:</t>
  </si>
  <si>
    <t>Total Pessimistic:</t>
  </si>
  <si>
    <t xml:space="preserve"> How optimistic or pessimistic do you feel about the future?</t>
  </si>
  <si>
    <t>Yes</t>
  </si>
  <si>
    <t>No</t>
  </si>
  <si>
    <t>0</t>
  </si>
  <si>
    <t>*</t>
  </si>
  <si>
    <t xml:space="preserve"> You said you are not currently working. Have you ever worked previously?</t>
  </si>
  <si>
    <t>Don't know</t>
  </si>
  <si>
    <t xml:space="preserve"> Do you consider yourself to be retired?</t>
  </si>
  <si>
    <t>Yes, I left the workforce early</t>
  </si>
  <si>
    <t>No, I did not leave the workforce early, but I did reduce my hours before leaving</t>
  </si>
  <si>
    <t>No, I did not leave the workforce early</t>
  </si>
  <si>
    <t xml:space="preserve"> You said that you have left the workforce. Did you leave the workforce early?By ‘leave the workforce early’, we mean before you reached pension age for your country or sector. This is generally 66 years old but may be lower if you work in a job that requires a lot of physical activity.</t>
  </si>
  <si>
    <t>Yes, I think this was the right choice</t>
  </si>
  <si>
    <t>No, I do not think this was the right choice</t>
  </si>
  <si>
    <t xml:space="preserve"> You said that you left the workforce early. On balance, do you think this was the right choice or the wrong choice?</t>
  </si>
  <si>
    <t>I was unable to return to work due to a long-term health condition (including mental health conditions)</t>
  </si>
  <si>
    <t>I had other family or caring responsibilities that required more of my time</t>
  </si>
  <si>
    <t>I did not want to continue working</t>
  </si>
  <si>
    <t>I found the work too physically demanding / tiring</t>
  </si>
  <si>
    <t>I did not need to continue working as I have alternative sources of income</t>
  </si>
  <si>
    <t>I reached retirement age and decided to retire</t>
  </si>
  <si>
    <t>I no longer found my job fulfilling</t>
  </si>
  <si>
    <t>I wanted to follow my passions before I get too old (hobbies, travel, etc)</t>
  </si>
  <si>
    <t>I wanted to reduce my hours, but this wasn’t possible</t>
  </si>
  <si>
    <t>I could not keep up with new systems or technologies at work</t>
  </si>
  <si>
    <t>The effects of taxes and welfare meant I wasn’t making enough money to be worth carrying on</t>
  </si>
  <si>
    <t>I was not offered training to support my development</t>
  </si>
  <si>
    <t>I am in formal education (such as school, university, or a training course)</t>
  </si>
  <si>
    <t>Other (Please specify)</t>
  </si>
  <si>
    <t>Which, if any, of the following explain why you left the workforce ?Please select all that apply.</t>
  </si>
  <si>
    <t>And which of those same reasons would you say were the main reasons why you left the workforce?Please select up to three</t>
  </si>
  <si>
    <t>BASE: Left the workforce early</t>
  </si>
  <si>
    <t>Social Security benefits</t>
  </si>
  <si>
    <t>Private or workplace pension (such as a 401(k) plan or IRA)</t>
  </si>
  <si>
    <t>Which of the following do you currently have access to?Please select all that apply.</t>
  </si>
  <si>
    <t>&lt;strong&gt;Defined benefit pension&lt;/strong&gt; - Defined benefit schemes give you a guaranteed annual pension worth a certain amount at retirement. The value of your pension depends on your earnings, how long you’ve worked for your employer, and the terms of the individual pension scheme.</t>
  </si>
  <si>
    <t>&lt;strong&gt;Defined contribution pension&lt;/strong&gt; - Money is paid in by you or your employer over time and is invested by the pension provider. The size of your pension pot at retirement depends on how much was paid in.</t>
  </si>
  <si>
    <t>You said you have access to a private pension. Which of the following describes the pension you have access to?If you have access to both types of pensions, please select both options.</t>
  </si>
  <si>
    <t>Yes - in full</t>
  </si>
  <si>
    <t>Yes - at a reduced rate</t>
  </si>
  <si>
    <t>Yes - as a lump sum</t>
  </si>
  <si>
    <t>Were you able to receive some or all of your private pension early? i.e. from your 401(k) or IRAPlease select all that apply.</t>
  </si>
  <si>
    <t>Using the pension scheme or schemes that I have access to (including both Social Security benefits and private pensions)</t>
  </si>
  <si>
    <t>Using my personal savings</t>
  </si>
  <si>
    <t>Financial support from friends and family</t>
  </si>
  <si>
    <t>Alternative sources of income (such as rental income, or shares in businesses)</t>
  </si>
  <si>
    <t>By being in part-time or informal employment</t>
  </si>
  <si>
    <t>By running a small business (such as a B&amp;B or online shop)</t>
  </si>
  <si>
    <t>How do you currently support yourself now that you have left the workforce?Please select all that apply.</t>
  </si>
  <si>
    <t>My co-workers</t>
  </si>
  <si>
    <t>The levels of pay</t>
  </si>
  <si>
    <t>Getting out of the house and meeting people</t>
  </si>
  <si>
    <t>The clients / customers I interacted with</t>
  </si>
  <si>
    <t>The company I worked for</t>
  </si>
  <si>
    <t>The number of hours I worked</t>
  </si>
  <si>
    <t>Other job benefits (such as private healthcare, or a company car)</t>
  </si>
  <si>
    <t>The work-life balance</t>
  </si>
  <si>
    <t>How mentally challenging the work I did was</t>
  </si>
  <si>
    <t>The ability to work remotely</t>
  </si>
  <si>
    <t>N/A - I didn’t like anything about my most recent job</t>
  </si>
  <si>
    <t>How physically challenging the work I did was</t>
  </si>
  <si>
    <t>My commute</t>
  </si>
  <si>
    <t>The quality of training</t>
  </si>
  <si>
    <t>Which of the following aspects of your most recent job did you like, if any?Please select all that apply.</t>
  </si>
  <si>
    <t>N/A - I liked everything about my most recent job</t>
  </si>
  <si>
    <t>Other (please specify)</t>
  </si>
  <si>
    <t>And of that same list, which of the following aspects of your most recent job did you NOT like, if any?Please select all that apply.</t>
  </si>
  <si>
    <t>BASE: Have access to a private pension</t>
  </si>
  <si>
    <t xml:space="preserve"> Do you plan on returning to work at some point in the future?</t>
  </si>
  <si>
    <t>I would only return to work in the same sector as I previously worked in</t>
  </si>
  <si>
    <t>I expect to return to work in the same sector as I previously worked in, but would be open to working in a different sector</t>
  </si>
  <si>
    <t>I expect to return to work in a different sector to the one I previously worked in, but would be open to working in the same sector as before</t>
  </si>
  <si>
    <t>I would only return to work in a different sector to the one I previously worked in</t>
  </si>
  <si>
    <t>Don’t Know</t>
  </si>
  <si>
    <t xml:space="preserve"> You said you plan to return to work in the future. Which of the following comes closest to your view?</t>
  </si>
  <si>
    <t>The rising cost of living is putting pressure on my income</t>
  </si>
  <si>
    <t>I am bored and want something to do</t>
  </si>
  <si>
    <t>For social reasons e.g. to meet new people / make friends</t>
  </si>
  <si>
    <t>I cannot support myself with my pension (Social Security benefits and/or private pension(s))</t>
  </si>
  <si>
    <t>My family or friends need financial support that I can only provide with a job</t>
  </si>
  <si>
    <t>I do not find being retired fulfilling</t>
  </si>
  <si>
    <t>I want to find a way to give back to society</t>
  </si>
  <si>
    <t>A good job opportunity has come along</t>
  </si>
  <si>
    <t>You said you plan to return to work in the future. Which of the following, if any, explain why this is?Please select all that apply.</t>
  </si>
  <si>
    <t xml:space="preserve"> “I felt valued at work”</t>
  </si>
  <si>
    <t xml:space="preserve"> “I just didn’t feel bothered anymore”</t>
  </si>
  <si>
    <t xml:space="preserve"> “My job became too demanding”</t>
  </si>
  <si>
    <t xml:space="preserve"> “I would have liked to reduce my hours, but this wasn’t possible”</t>
  </si>
  <si>
    <t xml:space="preserve"> “My colleagues were too concerned with office politics”</t>
  </si>
  <si>
    <t xml:space="preserve"> “Before leaving the workforce, I began to feel like I was ‘in the way’ at work”</t>
  </si>
  <si>
    <t xml:space="preserve"> “My job did not give me adequate training as I got older”</t>
  </si>
  <si>
    <t xml:space="preserve"> “My job wanted me to do too much training as I got older”</t>
  </si>
  <si>
    <t xml:space="preserve"> “People at work looked down on me because of my age”</t>
  </si>
  <si>
    <t>Strongly agree</t>
  </si>
  <si>
    <t>Somewhat agree</t>
  </si>
  <si>
    <t>Neither agree nor disagree</t>
  </si>
  <si>
    <t>Somewhat disagree</t>
  </si>
  <si>
    <t>Strongly disagree</t>
  </si>
  <si>
    <t>Total Agree:</t>
  </si>
  <si>
    <t>Total Disagree:</t>
  </si>
  <si>
    <t>Grid Summary: Thinking about your most recent job , to what extent would you agree or disagree with the following?</t>
  </si>
  <si>
    <t>Thinking about your most recent job , to what extent would you agree or disagree with the following?: “Before leaving the workforce, I began to feel like I was ‘in the way’ at work”</t>
  </si>
  <si>
    <t>Thinking about your most recent job , to what extent would you agree or disagree with the following?: “My job did not give me adequate training as I got older”</t>
  </si>
  <si>
    <t>Thinking about your most recent job , to what extent would you agree or disagree with the following?: “My job wanted me to do too much training as I got older”</t>
  </si>
  <si>
    <t>Thinking about your most recent job , to what extent would you agree or disagree with the following?: “People at work looked down on me because of my age”</t>
  </si>
  <si>
    <t>Thinking about your most recent job , to what extent would you agree or disagree with the following?: “I felt valued at work”</t>
  </si>
  <si>
    <t>Thinking about your most recent job , to what extent would you agree or disagree with the following?: “My colleagues were too concerned with office politics”</t>
  </si>
  <si>
    <t>Thinking about your most recent job , to what extent would you agree or disagree with the following?: “My job became too demanding”</t>
  </si>
  <si>
    <t>Thinking about your most recent job , to what extent would you agree or disagree with the following?: “I just didn’t feel bothered anymore”</t>
  </si>
  <si>
    <t>Thinking about your most recent job , to what extent would you agree or disagree with the following?: “I would have liked to reduce my hours, but this wasn’t possible”</t>
  </si>
  <si>
    <t>Yes, it did</t>
  </si>
  <si>
    <t>No, it didn’t</t>
  </si>
  <si>
    <t xml:space="preserve"> Did the coronavirus pandemic play a role in your decision to leave work?</t>
  </si>
  <si>
    <t xml:space="preserve"> The coronavirus pandemic made me reconsider my priorities in life</t>
  </si>
  <si>
    <t xml:space="preserve"> The coronavirus pandemic gave me long-term health conditions that makes it harder for me to return to work</t>
  </si>
  <si>
    <t xml:space="preserve"> The coronavirus pandemic gave a close friend or relative long-term health conditions that make it harder for me to return to work</t>
  </si>
  <si>
    <t xml:space="preserve"> The coronavirus pandemic made me realize I don’t spend enough time with my friends or family</t>
  </si>
  <si>
    <t xml:space="preserve"> The coronavirus pandemic made me realize I spent too much time at work</t>
  </si>
  <si>
    <t xml:space="preserve"> The coronavirus pandemic made me realize I do not enjoy my job</t>
  </si>
  <si>
    <t>This is true for me</t>
  </si>
  <si>
    <t>This is not true for me</t>
  </si>
  <si>
    <t>Grid Summary: Which of the following are true or untrue for you?</t>
  </si>
  <si>
    <t>Which of the following are true or untrue for you?: The coronavirus pandemic made me reconsider my priorities in life</t>
  </si>
  <si>
    <t>Which of the following are true or untrue for you?: The coronavirus pandemic gave me long-term health conditions that makes it harder for me to return to work</t>
  </si>
  <si>
    <t>Which of the following are true or untrue for you?: The coronavirus pandemic gave a close friend or relative long-term health conditions that make it harder for me to return to work</t>
  </si>
  <si>
    <t>Which of the following are true or untrue for you?: The coronavirus pandemic made me realize I don’t spend enough time with my friends or family</t>
  </si>
  <si>
    <t>Which of the following are true or untrue for you?: The coronavirus pandemic made me realize I spent too much time at work</t>
  </si>
  <si>
    <t>Which of the following are true or untrue for you?: The coronavirus pandemic made me realize I do not enjoy my job</t>
  </si>
  <si>
    <t>Very fair</t>
  </si>
  <si>
    <t>Somewhat fair</t>
  </si>
  <si>
    <t>Neither fair nor unfair</t>
  </si>
  <si>
    <t>Somewhat unfair</t>
  </si>
  <si>
    <t>Very unfair</t>
  </si>
  <si>
    <t xml:space="preserve"> Do you think it is fair or unfair for people to want grandparents to provide care for their grandchildren?</t>
  </si>
  <si>
    <t xml:space="preserve"> Do you currently care for another person for at least 35 hours each week (or 5 hours each day)?This would include children, or other elderly or disabled relatives.Please do not include any care done as part of your employment.</t>
  </si>
  <si>
    <t>Grandchild or Grandchildren</t>
  </si>
  <si>
    <t>Child or Children</t>
  </si>
  <si>
    <t>Parent or Parents</t>
  </si>
  <si>
    <t>Spouse or Partner</t>
  </si>
  <si>
    <t>Other close relative (such as an uncle, aunt, or cousin)</t>
  </si>
  <si>
    <t>Relative of a spouse or partner</t>
  </si>
  <si>
    <t>You said you currently care for another person or for several people. How would you best describe their relationship to you?Please select all that apply.</t>
  </si>
  <si>
    <t>I enjoy spending time with my grandchildren and would do it regardless</t>
  </si>
  <si>
    <t>It is practical e.g. I live nearby</t>
  </si>
  <si>
    <t>My children cannot afford formal childcare</t>
  </si>
  <si>
    <t>My grandchildren like to spend time with me</t>
  </si>
  <si>
    <t>My children cannot afford more informal babysitters</t>
  </si>
  <si>
    <t>I am the primary carer or guardian for my grandchildren</t>
  </si>
  <si>
    <t>My children do not have the time to look after my grandchildren themselves</t>
  </si>
  <si>
    <t>My children have unreliable schedules that mean they often do not know when they will be unable to care for my grandchildren</t>
  </si>
  <si>
    <t>You said you care for your grandchildren. Why is this?Please select all that apply.</t>
  </si>
  <si>
    <t>BASE: Care for another person</t>
  </si>
  <si>
    <t xml:space="preserve"> If you did not have to care for another person, would you return to work?</t>
  </si>
  <si>
    <t>I spend significantly more time caring for others</t>
  </si>
  <si>
    <t>I spend somewhat more time caring for others</t>
  </si>
  <si>
    <t>No change</t>
  </si>
  <si>
    <t>I spend somewhat less time caring for others</t>
  </si>
  <si>
    <t>I spend significantly less time caring for others</t>
  </si>
  <si>
    <t xml:space="preserve"> Since the onset of the coronavirus pandemic, how has the amount of time you spend caring for others changed?</t>
  </si>
  <si>
    <t xml:space="preserve"> Do you have a friend or close relative with caring needs?</t>
  </si>
  <si>
    <t>BASE: Care for grandchildren</t>
  </si>
  <si>
    <t>BASE: Do not care for another person</t>
  </si>
  <si>
    <t xml:space="preserve"> “Caring services in this country are underfunded”</t>
  </si>
  <si>
    <t xml:space="preserve"> “Caring services in this country are too expensive for people like me”</t>
  </si>
  <si>
    <t xml:space="preserve"> “If childcare was more affordable, I would not have to care for my grandchildren as much.”</t>
  </si>
  <si>
    <t xml:space="preserve"> “The person or people I care for would be better served by a full-time professional”</t>
  </si>
  <si>
    <t>Grid Summary: To what extent do you agree or disagree with the following?</t>
  </si>
  <si>
    <t>To what extent do you agree or disagree with the following?: “If childcare was more affordable, I would not have to care for my grandchildren as much.”</t>
  </si>
  <si>
    <t>To what extent do you agree or disagree with the following?: “The person or people I care for would be better served by a full-time professional”</t>
  </si>
  <si>
    <t>To what extent do you agree or disagree with the following?: “Caring services in this country are underfunded”</t>
  </si>
  <si>
    <t>To what extent do you agree or disagree with the following?: “Caring services in this country are too expensive for people like me”</t>
  </si>
  <si>
    <t>Yes, I have</t>
  </si>
  <si>
    <t>No, I have not</t>
  </si>
  <si>
    <t xml:space="preserve"> Have you ever waited for twelve weeks (3 months) or more to receive health treatment after being referred by a specialist?</t>
  </si>
  <si>
    <t xml:space="preserve"> We will now ask you a series of questions about any long-term health conditions you suffer from, and whether this has impacted your ability to work. Answering these questions is entirely voluntary, and you can exit the survey at any time.Do you consent to answering these questions?</t>
  </si>
  <si>
    <t>Very easy</t>
  </si>
  <si>
    <t>Somewhat easy</t>
  </si>
  <si>
    <t>Neither easy nor difficult</t>
  </si>
  <si>
    <t>Somewhat difficult</t>
  </si>
  <si>
    <t>Very difficult</t>
  </si>
  <si>
    <t>N/A - I did not suffer from long-term health condition(s) before the pandemic</t>
  </si>
  <si>
    <t>Prefer not to say</t>
  </si>
  <si>
    <t>Total Easy:</t>
  </si>
  <si>
    <t>Total Difficult:</t>
  </si>
  <si>
    <t xml:space="preserve"> You said you suffer from a long-term health condition. How easy or difficult did you find it to access treatment or medication prior to the coronavirus pandemic?If you suffer from more than one long-term health condition, please answer by thinking of the condition that affects you the most.</t>
  </si>
  <si>
    <t>BASE: Have long-term health condition</t>
  </si>
  <si>
    <t xml:space="preserve"> And how easy or difficult have you found it to access treatment or medication since the coronavirus pandemic?If you suffer from more than one long-term health condition, please answer by thinking of the condition that affects you the most.</t>
  </si>
  <si>
    <t xml:space="preserve"> You said you have found it difficult to access treatment or medication since the coronavirus pandemic. Has this made your condition worse?If you suffer from more than one long-term health condition, please answer by thinking of the condition that affects you the most.</t>
  </si>
  <si>
    <t>BASE: Have a long-term health condition</t>
  </si>
  <si>
    <t>It has made me more confined to my house</t>
  </si>
  <si>
    <t>It has affected my mental health</t>
  </si>
  <si>
    <t>It has impacted my ability to travel</t>
  </si>
  <si>
    <t>It has led to me suffering from additional health concerns that were not there before</t>
  </si>
  <si>
    <t>It has made it more difficult for me to see my friends and family</t>
  </si>
  <si>
    <t>It was one of the reasons I stopped working</t>
  </si>
  <si>
    <t>You said you have found it difficult to access treatment or medication for your condition since the coronavirus pandemic. Which, if any, of the following has this led to?If you suffer from more than one long-term health condition, please answer by thinking of the condition that affects you the most.Please select all that apply.</t>
  </si>
  <si>
    <t>Less than 1 year</t>
  </si>
  <si>
    <t>1-2 years</t>
  </si>
  <si>
    <t>2-4 years</t>
  </si>
  <si>
    <t>5-10 years</t>
  </si>
  <si>
    <t>More than 10 years</t>
  </si>
  <si>
    <t xml:space="preserve"> How long have you suffered from your condition?If you suffer from more than one long-term health condition, please answer by thinking of the condition that affects you the most.</t>
  </si>
  <si>
    <t>It has a much bigger impact on my life</t>
  </si>
  <si>
    <t>It has a slightly bigger impact on my life</t>
  </si>
  <si>
    <t>It has the same impact on my life</t>
  </si>
  <si>
    <t>It has a slightly smaller impact on my life</t>
  </si>
  <si>
    <t>It has a much smaller impact on my life</t>
  </si>
  <si>
    <t>N/A - I did not have this condition prior to the coronavirus pandemic</t>
  </si>
  <si>
    <t xml:space="preserve"> Does your condition have a bigger or smaller impact on your life than it did prior to the coronavirus pandemic?If you suffer from more than one long-term health condition, please answer by thinking of the condition that affects you the most.</t>
  </si>
  <si>
    <t xml:space="preserve"> Regardless of whether you currently plan on returning to work in the future, do you want to return to work in the future?</t>
  </si>
  <si>
    <t>I would never consider returning to work</t>
  </si>
  <si>
    <t>If I was able to work from home some or all of the time</t>
  </si>
  <si>
    <t>If my physical or mental health improved</t>
  </si>
  <si>
    <t>If I was offered more generous pay</t>
  </si>
  <si>
    <t>Living costs rising unexpectedly</t>
  </si>
  <si>
    <t>If I was offered more flexible hours to fit work around my other responsibilities</t>
  </si>
  <si>
    <t>If I was feeling lonely</t>
  </si>
  <si>
    <t>If my workload was reduced</t>
  </si>
  <si>
    <t>If I was offered greater levels of support for my health needs</t>
  </si>
  <si>
    <t>If I was offered training to help me get to grips with new systems and technologies</t>
  </si>
  <si>
    <t>If I was offered training to help retrain into a different job or sector</t>
  </si>
  <si>
    <t>If I was unable to continue one or more of my hobbies</t>
  </si>
  <si>
    <t>Which, if any, of the following would make you consider returning to work in the future?Please select all that apply.</t>
  </si>
  <si>
    <t>BASE: Found it difficult to access treatment since coronavirus pandemic</t>
  </si>
  <si>
    <t>The support offered is sufficient</t>
  </si>
  <si>
    <t>The support offered is insufficient</t>
  </si>
  <si>
    <t xml:space="preserve"> In general, do you think the support offered by companies for people who return to work after a period of retirement is sufficient or insufficient?</t>
  </si>
  <si>
    <t>More flexible hours for those with other commitments</t>
  </si>
  <si>
    <t>Allowing people to work from home or remotely</t>
  </si>
  <si>
    <t>More effort to protect the mental health of employees</t>
  </si>
  <si>
    <t>More effort to protect the physical health of employees</t>
  </si>
  <si>
    <t>More training to provide people with new skills that enable them to begin new careers</t>
  </si>
  <si>
    <t>Training on new technologies and systems that may have been introduced</t>
  </si>
  <si>
    <t>Pay levels which take into account caring responsibilities</t>
  </si>
  <si>
    <t>More opportunities for lifelong learning (training that continues over the course of someone’s working life)</t>
  </si>
  <si>
    <t>You said you do not think sufficient support exists for people who want to return to work. What support do you think should be offered?Please select all that apply</t>
  </si>
  <si>
    <t xml:space="preserve"> Retired people should not have to return to work if they don’t want to</t>
  </si>
  <si>
    <t xml:space="preserve"> Older workers are left behind by employers</t>
  </si>
  <si>
    <t xml:space="preserve"> Retired people would struggle to return to work as working methods and practices will have moved on significantly from when they were last in work</t>
  </si>
  <si>
    <t xml:space="preserve"> There is stigma associated with returning to work after being retired</t>
  </si>
  <si>
    <t xml:space="preserve"> Retirement is often unfulfilling</t>
  </si>
  <si>
    <t xml:space="preserve"> Retirement is often boring</t>
  </si>
  <si>
    <t>To what extent do you agree or disagree with the following?: There is stigma associated with returning to work after being retired</t>
  </si>
  <si>
    <t>To what extent do you agree or disagree with the following?: Retirement is often boring</t>
  </si>
  <si>
    <t>To what extent do you agree or disagree with the following?: Retirement is often unfulfilling</t>
  </si>
  <si>
    <t>To what extent do you agree or disagree with the following?: Retired people would struggle to return to work as working methods and practices will have moved on significantly from when they were last in work</t>
  </si>
  <si>
    <t>To what extent do you agree or disagree with the following?: Retired people should not have to return to work if they don’t want to</t>
  </si>
  <si>
    <t>To what extent do you agree or disagree with the following?: Older workers are left behind by employers</t>
  </si>
  <si>
    <t>People who have previously retired would find it easy to return to work as they have a lot of experience in the workforce</t>
  </si>
  <si>
    <t>People who have previously retired would find it difficult to return to work as technology has moved on so much since they were working</t>
  </si>
  <si>
    <t xml:space="preserve"> Which of the following comes closest to your view?</t>
  </si>
  <si>
    <t>The government should encourage people to return to work if they do not enjoy retirement</t>
  </si>
  <si>
    <t>The government should work to ensure retirement is enjoyable and financially possible for everyone, so they do not have to return to work</t>
  </si>
  <si>
    <t>I would prefer to be fully retired</t>
  </si>
  <si>
    <t>I would prefer to be in part-time work</t>
  </si>
  <si>
    <t>I would prefer to be in full-time work</t>
  </si>
  <si>
    <t xml:space="preserve"> Which of the following options for your retirement would you prefer, if cost and income were not an issue?</t>
  </si>
  <si>
    <t xml:space="preserve"> The retirement age should not be raised over time, and should stay the same for everyone</t>
  </si>
  <si>
    <t xml:space="preserve"> Pensions were more generous in the past than they are now</t>
  </si>
  <si>
    <t xml:space="preserve"> Retirement was better for people in the past than it is now</t>
  </si>
  <si>
    <t xml:space="preserve"> I personally found it harder to get a job as I got older</t>
  </si>
  <si>
    <t xml:space="preserve"> People should be expected to work for longer before they get their pensions</t>
  </si>
  <si>
    <t>To what extent do you agree or disagree with the following?: The retirement age should not be raised over time, and should stay the same for everyone</t>
  </si>
  <si>
    <t>To what extent do you agree or disagree with the following?: I personally found it harder to get a job as I got older</t>
  </si>
  <si>
    <t>To what extent do you agree or disagree with the following?: Retirement was better for people in the past than it is now</t>
  </si>
  <si>
    <t>To what extent do you agree or disagree with the following?: Pensions were more generous in the past than they are now</t>
  </si>
  <si>
    <t>To what extent do you agree or disagree with the following?: People should be expected to work for longer before they get their pensions</t>
  </si>
  <si>
    <t>BASE: Not in the workforce</t>
  </si>
  <si>
    <t>BASE: Not in the workforce and have worked previously</t>
  </si>
  <si>
    <t>BASE: Plan to return to work in the future</t>
  </si>
  <si>
    <t>BASE: Do not want to return to work</t>
  </si>
  <si>
    <t>BASE: Do not think there is sufficient support for people who want to return 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</si>
</sst>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s>
  <fills count="2">
    <fill>
      <patternFill patternType="none"/>
    </fill>
    <fill>
      <patternFill patternType="gray125"/>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indexed="64"/>
      </top>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0" fillId="0" borderId="4" xfId="0"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3" t="s">
        <v>0</v>
      </c>
      <c r="G7" s="24"/>
      <c r="H7" s="24"/>
      <c r="I7" s="24"/>
      <c r="J7" s="24"/>
      <c r="K7" s="24"/>
      <c r="L7" s="24"/>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607</v>
      </c>
    </row>
    <row r="14" spans="6:12" ht="18.5" x14ac:dyDescent="0.45">
      <c r="F14" s="2"/>
    </row>
    <row r="15" spans="6:12" ht="18.5" x14ac:dyDescent="0.45">
      <c r="F15" s="2"/>
    </row>
    <row r="16" spans="6:12" ht="18.5" x14ac:dyDescent="0.45">
      <c r="F16" s="2" t="s">
        <v>8</v>
      </c>
    </row>
    <row r="17" spans="6:13" ht="50" customHeight="1" x14ac:dyDescent="0.35">
      <c r="F17" s="25" t="s">
        <v>9</v>
      </c>
      <c r="G17" s="24"/>
      <c r="H17" s="24"/>
      <c r="I17" s="24"/>
      <c r="J17" s="24"/>
      <c r="K17" s="24"/>
      <c r="L17" s="24"/>
      <c r="M17" s="24"/>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5"/>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How concerned or unconcerned are you about the impact of rising inflation on your finances?")</f>
        <v xml:space="preserve"> How concerned or unconcerned are you about the impact of rising inflation on your finances?</v>
      </c>
      <c r="E9" s="12" t="str">
        <f>HYPERLINK("#'Full Results'!A10", "10")</f>
        <v>10</v>
      </c>
      <c r="F9" t="s">
        <v>83</v>
      </c>
    </row>
    <row r="10" spans="3:6" x14ac:dyDescent="0.35">
      <c r="C10">
        <v>2</v>
      </c>
      <c r="D10" s="8" t="str">
        <f>HYPERLINK("#'Table 2'!A1", " How confident or unconfident are you that you will be able to cover your costs this winter?")</f>
        <v xml:space="preserve"> How confident or unconfident are you that you will be able to cover your costs this winter?</v>
      </c>
      <c r="E10" s="12" t="str">
        <f>HYPERLINK("#'Full Results'!A19", "19")</f>
        <v>19</v>
      </c>
      <c r="F10" t="s">
        <v>83</v>
      </c>
    </row>
    <row r="11" spans="3:6" x14ac:dyDescent="0.35">
      <c r="C11">
        <v>3</v>
      </c>
      <c r="D11" s="8" t="str">
        <f>HYPERLINK("#'Table 3'!A1", "Which, if any, of the following steps are you taking to address rising costs?Please select all that apply.")</f>
        <v>Which, if any, of the following steps are you taking to address rising costs?Please select all that apply.</v>
      </c>
      <c r="E11" s="12" t="str">
        <f>HYPERLINK("#'Full Results'!A31", "31")</f>
        <v>31</v>
      </c>
      <c r="F11" t="s">
        <v>83</v>
      </c>
    </row>
    <row r="12" spans="3:6" x14ac:dyDescent="0.35">
      <c r="C12">
        <v>4</v>
      </c>
      <c r="D12" s="8" t="str">
        <f>HYPERLINK("#'Table 4'!A1", " How optimistic or pessimistic do you feel about the future?")</f>
        <v xml:space="preserve"> How optimistic or pessimistic do you feel about the future?</v>
      </c>
      <c r="E12" s="12" t="str">
        <f>HYPERLINK("#'Full Results'!A45", "45")</f>
        <v>45</v>
      </c>
      <c r="F12" t="s">
        <v>83</v>
      </c>
    </row>
    <row r="13" spans="3:6" x14ac:dyDescent="0.35">
      <c r="C13">
        <v>5</v>
      </c>
      <c r="D13" s="8" t="str">
        <f>HYPERLINK("#'Table 5'!A1", " You said you are not currently working. Have you ever worked previously?")</f>
        <v xml:space="preserve"> You said you are not currently working. Have you ever worked previously?</v>
      </c>
      <c r="E13" s="12" t="str">
        <f>HYPERLINK("#'Full Results'!A57", "57")</f>
        <v>57</v>
      </c>
      <c r="F13" t="s">
        <v>380</v>
      </c>
    </row>
    <row r="14" spans="3:6" x14ac:dyDescent="0.35">
      <c r="C14">
        <v>6</v>
      </c>
      <c r="D14" s="8" t="str">
        <f>HYPERLINK("#'Table 6'!A1", " Do you consider yourself to be retired?")</f>
        <v xml:space="preserve"> Do you consider yourself to be retired?</v>
      </c>
      <c r="E14" s="12" t="str">
        <f>HYPERLINK("#'Full Results'!A62", "62")</f>
        <v>62</v>
      </c>
      <c r="F14" t="s">
        <v>381</v>
      </c>
    </row>
    <row r="15" spans="3:6" x14ac:dyDescent="0.35">
      <c r="C15">
        <v>7</v>
      </c>
      <c r="D15" s="8" t="str">
        <f>HYPERLINK("#'Table 7'!A1", " You said that you have left the workforce. Did you leave the workforce early?By ‘leave the workforce early’, we mean before you reached pension age for your country or sector. This is generally 66 years old but may be lower if you work in a job ...")</f>
        <v xml:space="preserve"> You said that you have left the workforce. Did you leave the workforce early?By ‘leave the workforce early’, we mean before you reached pension age for your country or sector. This is generally 66 years old but may be lower if you work in a job ...</v>
      </c>
      <c r="E15" s="12" t="str">
        <f>HYPERLINK("#'Full Results'!A68", "68")</f>
        <v>68</v>
      </c>
      <c r="F15" t="s">
        <v>381</v>
      </c>
    </row>
    <row r="16" spans="3:6" x14ac:dyDescent="0.35">
      <c r="C16">
        <v>8</v>
      </c>
      <c r="D16" s="8" t="str">
        <f>HYPERLINK("#'Table 8'!A1", " You said that you left the workforce early. On balance, do you think this was the right choice or the wrong choice?")</f>
        <v xml:space="preserve"> You said that you left the workforce early. On balance, do you think this was the right choice or the wrong choice?</v>
      </c>
      <c r="E16" s="12" t="str">
        <f>HYPERLINK("#'Full Results'!A75", "75")</f>
        <v>75</v>
      </c>
      <c r="F16" t="s">
        <v>144</v>
      </c>
    </row>
    <row r="17" spans="3:6" x14ac:dyDescent="0.35">
      <c r="C17">
        <v>9</v>
      </c>
      <c r="D17" s="8" t="str">
        <f>HYPERLINK("#'Table 9'!A1", "Which, if any, of the following explain why you left the workforce ?Please select all that apply.")</f>
        <v>Which, if any, of the following explain why you left the workforce ?Please select all that apply.</v>
      </c>
      <c r="E17" s="12" t="str">
        <f>HYPERLINK("#'Full Results'!A81", "81")</f>
        <v>81</v>
      </c>
      <c r="F17" t="s">
        <v>381</v>
      </c>
    </row>
    <row r="18" spans="3:6" x14ac:dyDescent="0.35">
      <c r="C18">
        <v>10</v>
      </c>
      <c r="D18" s="8" t="str">
        <f>HYPERLINK("#'Table 10'!A1", "And which of those same reasons would you say were the main reasons why you left the workforce?Please select up to three")</f>
        <v>And which of those same reasons would you say were the main reasons why you left the workforce?Please select up to three</v>
      </c>
      <c r="E18" s="12" t="str">
        <f>HYPERLINK("#'Full Results'!A99", "99")</f>
        <v>99</v>
      </c>
      <c r="F18" t="s">
        <v>381</v>
      </c>
    </row>
    <row r="19" spans="3:6" x14ac:dyDescent="0.35">
      <c r="C19">
        <v>11</v>
      </c>
      <c r="D19" s="8" t="str">
        <f>HYPERLINK("#'Table 11'!A1", "Which of the following do you currently have access to?Please select all that apply.")</f>
        <v>Which of the following do you currently have access to?Please select all that apply.</v>
      </c>
      <c r="E19" s="12" t="str">
        <f>HYPERLINK("#'Full Results'!A116", "116")</f>
        <v>116</v>
      </c>
      <c r="F19" t="s">
        <v>381</v>
      </c>
    </row>
    <row r="20" spans="3:6" x14ac:dyDescent="0.35">
      <c r="C20">
        <v>12</v>
      </c>
      <c r="D20" s="8" t="str">
        <f>HYPERLINK("#'Table 12'!A1", "You said you have access to a private pension. Which of the following describes the pension you have access to?If you have access to both types of pensions, please select both options.")</f>
        <v>You said you have access to a private pension. Which of the following describes the pension you have access to?If you have access to both types of pensions, please select both options.</v>
      </c>
      <c r="E20" s="12" t="str">
        <f>HYPERLINK("#'Full Results'!A123", "123")</f>
        <v>123</v>
      </c>
      <c r="F20" t="s">
        <v>180</v>
      </c>
    </row>
    <row r="21" spans="3:6" x14ac:dyDescent="0.35">
      <c r="C21">
        <v>13</v>
      </c>
      <c r="D21" s="8" t="str">
        <f>HYPERLINK("#'Table 13'!A1", "Were you able to receive some or all of your private pension early? i.e. from your 401(k) or IRAPlease select all that apply.")</f>
        <v>Were you able to receive some or all of your private pension early? i.e. from your 401(k) or IRAPlease select all that apply.</v>
      </c>
      <c r="E21" s="12" t="str">
        <f>HYPERLINK("#'Full Results'!A129", "129")</f>
        <v>129</v>
      </c>
      <c r="F21" t="s">
        <v>180</v>
      </c>
    </row>
    <row r="22" spans="3:6" x14ac:dyDescent="0.35">
      <c r="C22">
        <v>14</v>
      </c>
      <c r="D22" s="8" t="str">
        <f>HYPERLINK("#'Table 14'!A1", "How do you currently support yourself now that you have left the workforce?Please select all that apply.")</f>
        <v>How do you currently support yourself now that you have left the workforce?Please select all that apply.</v>
      </c>
      <c r="E22" s="12" t="str">
        <f>HYPERLINK("#'Full Results'!A137", "137")</f>
        <v>137</v>
      </c>
      <c r="F22" t="s">
        <v>381</v>
      </c>
    </row>
    <row r="23" spans="3:6" x14ac:dyDescent="0.35">
      <c r="C23">
        <v>15</v>
      </c>
      <c r="D23" s="8" t="str">
        <f>HYPERLINK("#'Table 15'!A1", "Which of the following aspects of your most recent job did you like, if any?Please select all that apply.")</f>
        <v>Which of the following aspects of your most recent job did you like, if any?Please select all that apply.</v>
      </c>
      <c r="E23" s="12" t="str">
        <f>HYPERLINK("#'Full Results'!A148", "148")</f>
        <v>148</v>
      </c>
      <c r="F23" t="s">
        <v>381</v>
      </c>
    </row>
    <row r="24" spans="3:6" x14ac:dyDescent="0.35">
      <c r="C24">
        <v>16</v>
      </c>
      <c r="D24" s="8" t="str">
        <f>HYPERLINK("#'Table 16'!A1", "And of that same list, which of the following aspects of your most recent job did you NOT like, if any?Please select all that apply.")</f>
        <v>And of that same list, which of the following aspects of your most recent job did you NOT like, if any?Please select all that apply.</v>
      </c>
      <c r="E24" s="12" t="str">
        <f>HYPERLINK("#'Full Results'!A167", "167")</f>
        <v>167</v>
      </c>
      <c r="F24" t="s">
        <v>381</v>
      </c>
    </row>
    <row r="25" spans="3:6" x14ac:dyDescent="0.35">
      <c r="C25">
        <v>17</v>
      </c>
      <c r="D25" s="8" t="str">
        <f>HYPERLINK("#'Table 17'!A1", " Do you plan on returning to work at some point in the future?")</f>
        <v xml:space="preserve"> Do you plan on returning to work at some point in the future?</v>
      </c>
      <c r="E25" s="12" t="str">
        <f>HYPERLINK("#'Full Results'!A186", "186")</f>
        <v>186</v>
      </c>
      <c r="F25" t="s">
        <v>381</v>
      </c>
    </row>
    <row r="26" spans="3:6" x14ac:dyDescent="0.35">
      <c r="C26">
        <v>18</v>
      </c>
      <c r="D26" s="8" t="str">
        <f>HYPERLINK("#'Table 18'!A1", " You said you plan to return to work in the future. Which of the following comes closest to your view?")</f>
        <v xml:space="preserve"> You said you plan to return to work in the future. Which of the following comes closest to your view?</v>
      </c>
      <c r="E26" s="12" t="str">
        <f>HYPERLINK("#'Full Results'!A192", "192")</f>
        <v>192</v>
      </c>
      <c r="F26" t="s">
        <v>382</v>
      </c>
    </row>
    <row r="27" spans="3:6" x14ac:dyDescent="0.35">
      <c r="C27">
        <v>19</v>
      </c>
      <c r="D27" s="8" t="str">
        <f>HYPERLINK("#'Table 19'!A1", "You said you plan to return to work in the future. Which of the following, if any, explain why this is?Please select all that apply.")</f>
        <v>You said you plan to return to work in the future. Which of the following, if any, explain why this is?Please select all that apply.</v>
      </c>
      <c r="E27" s="12" t="str">
        <f>HYPERLINK("#'Full Results'!A200", "200")</f>
        <v>200</v>
      </c>
      <c r="F27" t="s">
        <v>382</v>
      </c>
    </row>
    <row r="28" spans="3:6" x14ac:dyDescent="0.35">
      <c r="C28">
        <v>20</v>
      </c>
      <c r="D28" s="8" t="str">
        <f>HYPERLINK("#'Table 20'!A1", "Grid Summary: Thinking about your most recent job , to what extent would you agree or disagree with the following?")</f>
        <v>Grid Summary: Thinking about your most recent job , to what extent would you agree or disagree with the following?</v>
      </c>
      <c r="E28" s="7"/>
      <c r="F28" t="s">
        <v>381</v>
      </c>
    </row>
    <row r="29" spans="3:6" x14ac:dyDescent="0.35">
      <c r="C29">
        <v>21</v>
      </c>
      <c r="D29" s="8" t="str">
        <f>HYPERLINK("#'Table 21'!A1", "Thinking about your most recent job , to what extent would you agree or disagree with the following?: “Before leaving the workforce, I began to feel like I was ‘in the way’ at work”")</f>
        <v>Thinking about your most recent job , to what extent would you agree or disagree with the following?: “Before leaving the workforce, I began to feel like I was ‘in the way’ at work”</v>
      </c>
      <c r="E29" s="12" t="str">
        <f>HYPERLINK("#'Full Results'!A212", "212")</f>
        <v>212</v>
      </c>
      <c r="F29" t="s">
        <v>381</v>
      </c>
    </row>
    <row r="30" spans="3:6" x14ac:dyDescent="0.35">
      <c r="C30">
        <v>22</v>
      </c>
      <c r="D30" s="8" t="str">
        <f>HYPERLINK("#'Table 22'!A1", "Thinking about your most recent job , to what extent would you agree or disagree with the following?: “My job did not give me adequate training as I got older”")</f>
        <v>Thinking about your most recent job , to what extent would you agree or disagree with the following?: “My job did not give me adequate training as I got older”</v>
      </c>
      <c r="E30" s="12" t="str">
        <f>HYPERLINK("#'Full Results'!A224", "224")</f>
        <v>224</v>
      </c>
      <c r="F30" t="s">
        <v>381</v>
      </c>
    </row>
    <row r="31" spans="3:6" x14ac:dyDescent="0.35">
      <c r="C31">
        <v>23</v>
      </c>
      <c r="D31" s="8" t="str">
        <f>HYPERLINK("#'Table 23'!A1", "Thinking about your most recent job , to what extent would you agree or disagree with the following?: “My job wanted me to do too much training as I got older”")</f>
        <v>Thinking about your most recent job , to what extent would you agree or disagree with the following?: “My job wanted me to do too much training as I got older”</v>
      </c>
      <c r="E31" s="12" t="str">
        <f>HYPERLINK("#'Full Results'!A236", "236")</f>
        <v>236</v>
      </c>
      <c r="F31" t="s">
        <v>381</v>
      </c>
    </row>
    <row r="32" spans="3:6" x14ac:dyDescent="0.35">
      <c r="C32">
        <v>24</v>
      </c>
      <c r="D32" s="8" t="str">
        <f>HYPERLINK("#'Table 24'!A1", "Thinking about your most recent job , to what extent would you agree or disagree with the following?: “People at work looked down on me because of my age”")</f>
        <v>Thinking about your most recent job , to what extent would you agree or disagree with the following?: “People at work looked down on me because of my age”</v>
      </c>
      <c r="E32" s="12" t="str">
        <f>HYPERLINK("#'Full Results'!A248", "248")</f>
        <v>248</v>
      </c>
      <c r="F32" t="s">
        <v>381</v>
      </c>
    </row>
    <row r="33" spans="3:6" x14ac:dyDescent="0.35">
      <c r="C33">
        <v>25</v>
      </c>
      <c r="D33" s="8" t="str">
        <f>HYPERLINK("#'Table 25'!A1", "Thinking about your most recent job , to what extent would you agree or disagree with the following?: “I felt valued at work”")</f>
        <v>Thinking about your most recent job , to what extent would you agree or disagree with the following?: “I felt valued at work”</v>
      </c>
      <c r="E33" s="12" t="str">
        <f>HYPERLINK("#'Full Results'!A260", "260")</f>
        <v>260</v>
      </c>
      <c r="F33" t="s">
        <v>381</v>
      </c>
    </row>
    <row r="34" spans="3:6" x14ac:dyDescent="0.35">
      <c r="C34">
        <v>26</v>
      </c>
      <c r="D34" s="8" t="str">
        <f>HYPERLINK("#'Table 26'!A1", "Thinking about your most recent job , to what extent would you agree or disagree with the following?: “My colleagues were too concerned with office politics”")</f>
        <v>Thinking about your most recent job , to what extent would you agree or disagree with the following?: “My colleagues were too concerned with office politics”</v>
      </c>
      <c r="E34" s="12" t="str">
        <f>HYPERLINK("#'Full Results'!A272", "272")</f>
        <v>272</v>
      </c>
      <c r="F34" t="s">
        <v>381</v>
      </c>
    </row>
    <row r="35" spans="3:6" x14ac:dyDescent="0.35">
      <c r="C35">
        <v>27</v>
      </c>
      <c r="D35" s="8" t="str">
        <f>HYPERLINK("#'Table 27'!A1", "Thinking about your most recent job , to what extent would you agree or disagree with the following?: “My job became too demanding”")</f>
        <v>Thinking about your most recent job , to what extent would you agree or disagree with the following?: “My job became too demanding”</v>
      </c>
      <c r="E35" s="12" t="str">
        <f>HYPERLINK("#'Full Results'!A284", "284")</f>
        <v>284</v>
      </c>
      <c r="F35" t="s">
        <v>381</v>
      </c>
    </row>
    <row r="36" spans="3:6" x14ac:dyDescent="0.35">
      <c r="C36">
        <v>28</v>
      </c>
      <c r="D36" s="8" t="str">
        <f>HYPERLINK("#'Table 28'!A1", "Thinking about your most recent job , to what extent would you agree or disagree with the following?: “I just didn’t feel bothered anymore”")</f>
        <v>Thinking about your most recent job , to what extent would you agree or disagree with the following?: “I just didn’t feel bothered anymore”</v>
      </c>
      <c r="E36" s="12" t="str">
        <f>HYPERLINK("#'Full Results'!A296", "296")</f>
        <v>296</v>
      </c>
      <c r="F36" t="s">
        <v>381</v>
      </c>
    </row>
    <row r="37" spans="3:6" x14ac:dyDescent="0.35">
      <c r="C37">
        <v>29</v>
      </c>
      <c r="D37" s="8" t="str">
        <f>HYPERLINK("#'Table 29'!A1", "Thinking about your most recent job , to what extent would you agree or disagree with the following?: “I would have liked to reduce my hours, but this wasn’t possible”")</f>
        <v>Thinking about your most recent job , to what extent would you agree or disagree with the following?: “I would have liked to reduce my hours, but this wasn’t possible”</v>
      </c>
      <c r="E37" s="12" t="str">
        <f>HYPERLINK("#'Full Results'!A308", "308")</f>
        <v>308</v>
      </c>
      <c r="F37" t="s">
        <v>381</v>
      </c>
    </row>
    <row r="38" spans="3:6" x14ac:dyDescent="0.35">
      <c r="C38">
        <v>30</v>
      </c>
      <c r="D38" s="8" t="str">
        <f>HYPERLINK("#'Table 30'!A1", " Did the coronavirus pandemic play a role in your decision to leave work?")</f>
        <v xml:space="preserve"> Did the coronavirus pandemic play a role in your decision to leave work?</v>
      </c>
      <c r="E38" s="12" t="str">
        <f>HYPERLINK("#'Full Results'!A320", "320")</f>
        <v>320</v>
      </c>
      <c r="F38" t="s">
        <v>381</v>
      </c>
    </row>
    <row r="39" spans="3:6" x14ac:dyDescent="0.35">
      <c r="C39">
        <v>31</v>
      </c>
      <c r="D39" s="8" t="str">
        <f>HYPERLINK("#'Table 31'!A1", "Grid Summary: Which of the following are true or untrue for you?")</f>
        <v>Grid Summary: Which of the following are true or untrue for you?</v>
      </c>
      <c r="E39" s="7"/>
      <c r="F39" t="s">
        <v>381</v>
      </c>
    </row>
    <row r="40" spans="3:6" x14ac:dyDescent="0.35">
      <c r="C40">
        <v>32</v>
      </c>
      <c r="D40" s="8" t="str">
        <f>HYPERLINK("#'Table 32'!A1", "Which of the following are true or untrue for you?: The coronavirus pandemic made me reconsider my priorities in life")</f>
        <v>Which of the following are true or untrue for you?: The coronavirus pandemic made me reconsider my priorities in life</v>
      </c>
      <c r="E40" s="12" t="str">
        <f>HYPERLINK("#'Full Results'!A326", "326")</f>
        <v>326</v>
      </c>
      <c r="F40" t="s">
        <v>381</v>
      </c>
    </row>
    <row r="41" spans="3:6" x14ac:dyDescent="0.35">
      <c r="C41">
        <v>33</v>
      </c>
      <c r="D41" s="8" t="str">
        <f>HYPERLINK("#'Table 33'!A1", "Which of the following are true or untrue for you?: The coronavirus pandemic gave me long-term health conditions that makes it harder for me to return to work")</f>
        <v>Which of the following are true or untrue for you?: The coronavirus pandemic gave me long-term health conditions that makes it harder for me to return to work</v>
      </c>
      <c r="E41" s="12" t="str">
        <f>HYPERLINK("#'Full Results'!A332", "332")</f>
        <v>332</v>
      </c>
      <c r="F41" t="s">
        <v>381</v>
      </c>
    </row>
    <row r="42" spans="3:6" x14ac:dyDescent="0.35">
      <c r="C42">
        <v>34</v>
      </c>
      <c r="D42" s="8" t="str">
        <f>HYPERLINK("#'Table 34'!A1", "Which of the following are true or untrue for you?: The coronavirus pandemic gave a close friend or relative long-term health conditions that make it harder for me to return to work")</f>
        <v>Which of the following are true or untrue for you?: The coronavirus pandemic gave a close friend or relative long-term health conditions that make it harder for me to return to work</v>
      </c>
      <c r="E42" s="12" t="str">
        <f>HYPERLINK("#'Full Results'!A338", "338")</f>
        <v>338</v>
      </c>
      <c r="F42" t="s">
        <v>381</v>
      </c>
    </row>
    <row r="43" spans="3:6" x14ac:dyDescent="0.35">
      <c r="C43">
        <v>35</v>
      </c>
      <c r="D43" s="8" t="str">
        <f>HYPERLINK("#'Table 35'!A1", "Which of the following are true or untrue for you?: The coronavirus pandemic made me realize I don’t spend enough time with my friends or family")</f>
        <v>Which of the following are true or untrue for you?: The coronavirus pandemic made me realize I don’t spend enough time with my friends or family</v>
      </c>
      <c r="E43" s="12" t="str">
        <f>HYPERLINK("#'Full Results'!A344", "344")</f>
        <v>344</v>
      </c>
      <c r="F43" t="s">
        <v>381</v>
      </c>
    </row>
    <row r="44" spans="3:6" x14ac:dyDescent="0.35">
      <c r="C44">
        <v>36</v>
      </c>
      <c r="D44" s="8" t="str">
        <f>HYPERLINK("#'Table 36'!A1", "Which of the following are true or untrue for you?: The coronavirus pandemic made me realize I spent too much time at work")</f>
        <v>Which of the following are true or untrue for you?: The coronavirus pandemic made me realize I spent too much time at work</v>
      </c>
      <c r="E44" s="12" t="str">
        <f>HYPERLINK("#'Full Results'!A350", "350")</f>
        <v>350</v>
      </c>
      <c r="F44" t="s">
        <v>381</v>
      </c>
    </row>
    <row r="45" spans="3:6" x14ac:dyDescent="0.35">
      <c r="C45">
        <v>37</v>
      </c>
      <c r="D45" s="8" t="str">
        <f>HYPERLINK("#'Table 37'!A1", "Which of the following are true or untrue for you?: The coronavirus pandemic made me realize I do not enjoy my job")</f>
        <v>Which of the following are true or untrue for you?: The coronavirus pandemic made me realize I do not enjoy my job</v>
      </c>
      <c r="E45" s="12" t="str">
        <f>HYPERLINK("#'Full Results'!A356", "356")</f>
        <v>356</v>
      </c>
      <c r="F45" t="s">
        <v>381</v>
      </c>
    </row>
    <row r="46" spans="3:6" x14ac:dyDescent="0.35">
      <c r="C46">
        <v>38</v>
      </c>
      <c r="D46" s="8" t="str">
        <f>HYPERLINK("#'Table 38'!A1", " Do you think it is fair or unfair for people to want grandparents to provide care for their grandchildren?")</f>
        <v xml:space="preserve"> Do you think it is fair or unfair for people to want grandparents to provide care for their grandchildren?</v>
      </c>
      <c r="E46" s="12" t="str">
        <f>HYPERLINK("#'Full Results'!A362", "362")</f>
        <v>362</v>
      </c>
      <c r="F46" t="s">
        <v>83</v>
      </c>
    </row>
    <row r="47" spans="3:6" x14ac:dyDescent="0.35">
      <c r="C47">
        <v>39</v>
      </c>
      <c r="D47" s="8" t="str">
        <f>HYPERLINK("#'Table 39'!A1", " Do you currently care for another person for at least 35 hours each week (or 5 hours each day)?This would include children, or other elderly or disabled relatives.Please do not include any care done as part of your employment.")</f>
        <v xml:space="preserve"> Do you currently care for another person for at least 35 hours each week (or 5 hours each day)?This would include children, or other elderly or disabled relatives.Please do not include any care done as part of your employment.</v>
      </c>
      <c r="E47" s="12" t="str">
        <f>HYPERLINK("#'Full Results'!A371", "371")</f>
        <v>371</v>
      </c>
      <c r="F47" t="s">
        <v>83</v>
      </c>
    </row>
    <row r="48" spans="3:6" x14ac:dyDescent="0.35">
      <c r="C48">
        <v>40</v>
      </c>
      <c r="D48" s="8" t="str">
        <f>HYPERLINK("#'Table 40'!A1", "You said you currently care for another person or for several people. How would you best describe their relationship to you?Please select all that apply.")</f>
        <v>You said you currently care for another person or for several people. How would you best describe their relationship to you?Please select all that apply.</v>
      </c>
      <c r="E48" s="12" t="str">
        <f>HYPERLINK("#'Full Results'!A377", "377")</f>
        <v>377</v>
      </c>
      <c r="F48" t="s">
        <v>264</v>
      </c>
    </row>
    <row r="49" spans="3:6" x14ac:dyDescent="0.35">
      <c r="C49">
        <v>41</v>
      </c>
      <c r="D49" s="8" t="str">
        <f>HYPERLINK("#'Table 41'!A1", "You said you care for your grandchildren. Why is this?Please select all that apply.")</f>
        <v>You said you care for your grandchildren. Why is this?Please select all that apply.</v>
      </c>
      <c r="E49" s="12" t="str">
        <f>HYPERLINK("#'Full Results'!A387", "387")</f>
        <v>387</v>
      </c>
      <c r="F49" t="s">
        <v>273</v>
      </c>
    </row>
    <row r="50" spans="3:6" x14ac:dyDescent="0.35">
      <c r="C50">
        <v>42</v>
      </c>
      <c r="D50" s="8" t="str">
        <f>HYPERLINK("#'Table 42'!A1", " If you did not have to care for another person, would you return to work?")</f>
        <v xml:space="preserve"> If you did not have to care for another person, would you return to work?</v>
      </c>
      <c r="E50" s="12" t="str">
        <f>HYPERLINK("#'Full Results'!A400", "400")</f>
        <v>400</v>
      </c>
      <c r="F50" t="s">
        <v>264</v>
      </c>
    </row>
    <row r="51" spans="3:6" x14ac:dyDescent="0.35">
      <c r="C51">
        <v>43</v>
      </c>
      <c r="D51" s="8" t="str">
        <f>HYPERLINK("#'Table 43'!A1", " Since the onset of the coronavirus pandemic, how has the amount of time you spend caring for others changed?")</f>
        <v xml:space="preserve"> Since the onset of the coronavirus pandemic, how has the amount of time you spend caring for others changed?</v>
      </c>
      <c r="E51" s="12" t="str">
        <f>HYPERLINK("#'Full Results'!A406", "406")</f>
        <v>406</v>
      </c>
      <c r="F51" t="s">
        <v>83</v>
      </c>
    </row>
    <row r="52" spans="3:6" x14ac:dyDescent="0.35">
      <c r="C52">
        <v>44</v>
      </c>
      <c r="D52" s="8" t="str">
        <f>HYPERLINK("#'Table 44'!A1", " Do you have a friend or close relative with caring needs?")</f>
        <v xml:space="preserve"> Do you have a friend or close relative with caring needs?</v>
      </c>
      <c r="E52" s="12" t="str">
        <f>HYPERLINK("#'Full Results'!A415", "415")</f>
        <v>415</v>
      </c>
      <c r="F52" t="s">
        <v>274</v>
      </c>
    </row>
    <row r="53" spans="3:6" x14ac:dyDescent="0.35">
      <c r="C53">
        <v>46</v>
      </c>
      <c r="D53" s="8" t="str">
        <f>HYPERLINK("#'Table 46'!A1", "Grid Summary: To what extent do you agree or disagree with the following?")</f>
        <v>Grid Summary: To what extent do you agree or disagree with the following?</v>
      </c>
      <c r="E53" s="7"/>
      <c r="F53" t="s">
        <v>83</v>
      </c>
    </row>
    <row r="54" spans="3:6" x14ac:dyDescent="0.35">
      <c r="C54">
        <v>47</v>
      </c>
      <c r="D54" s="8" t="str">
        <f>HYPERLINK("#'Table 47'!A1", "To what extent do you agree or disagree with the following?: “If childcare was more affordable, I would not have to care for my grandchildren as much.”")</f>
        <v>To what extent do you agree or disagree with the following?: “If childcare was more affordable, I would not have to care for my grandchildren as much.”</v>
      </c>
      <c r="E54" s="12" t="str">
        <f>HYPERLINK("#'Full Results'!A427", "427")</f>
        <v>427</v>
      </c>
      <c r="F54" t="s">
        <v>273</v>
      </c>
    </row>
    <row r="55" spans="3:6" x14ac:dyDescent="0.35">
      <c r="C55">
        <v>48</v>
      </c>
      <c r="D55" s="8" t="str">
        <f>HYPERLINK("#'Table 48'!A1", "To what extent do you agree or disagree with the following?: “The person or people I care for would be better served by a full-time professional”")</f>
        <v>To what extent do you agree or disagree with the following?: “The person or people I care for would be better served by a full-time professional”</v>
      </c>
      <c r="E55" s="12" t="str">
        <f>HYPERLINK("#'Full Results'!A439", "439")</f>
        <v>439</v>
      </c>
      <c r="F55" t="s">
        <v>264</v>
      </c>
    </row>
    <row r="56" spans="3:6" x14ac:dyDescent="0.35">
      <c r="C56">
        <v>49</v>
      </c>
      <c r="D56" s="8" t="str">
        <f>HYPERLINK("#'Table 49'!A1", "To what extent do you agree or disagree with the following?: “Caring services in this country are underfunded”")</f>
        <v>To what extent do you agree or disagree with the following?: “Caring services in this country are underfunded”</v>
      </c>
      <c r="E56" s="12" t="str">
        <f>HYPERLINK("#'Full Results'!A451", "451")</f>
        <v>451</v>
      </c>
      <c r="F56" t="s">
        <v>83</v>
      </c>
    </row>
    <row r="57" spans="3:6" x14ac:dyDescent="0.35">
      <c r="C57">
        <v>50</v>
      </c>
      <c r="D57" s="8" t="str">
        <f>HYPERLINK("#'Table 50'!A1", "To what extent do you agree or disagree with the following?: “Caring services in this country are too expensive for people like me”")</f>
        <v>To what extent do you agree or disagree with the following?: “Caring services in this country are too expensive for people like me”</v>
      </c>
      <c r="E57" s="12" t="str">
        <f>HYPERLINK("#'Full Results'!A463", "463")</f>
        <v>463</v>
      </c>
      <c r="F57" t="s">
        <v>83</v>
      </c>
    </row>
    <row r="58" spans="3:6" x14ac:dyDescent="0.35">
      <c r="C58">
        <v>51</v>
      </c>
      <c r="D58" s="8" t="str">
        <f>HYPERLINK("#'Table 51'!A1", " Have you ever waited for twelve weeks (3 months) or more to receive health treatment after being referred by a specialist?")</f>
        <v xml:space="preserve"> Have you ever waited for twelve weeks (3 months) or more to receive health treatment after being referred by a specialist?</v>
      </c>
      <c r="E58" s="12" t="str">
        <f>HYPERLINK("#'Full Results'!A475", "475")</f>
        <v>475</v>
      </c>
      <c r="F58" t="s">
        <v>83</v>
      </c>
    </row>
    <row r="59" spans="3:6" x14ac:dyDescent="0.35">
      <c r="C59">
        <v>52</v>
      </c>
      <c r="D59" s="8" t="str">
        <f>HYPERLINK("#'Table 52'!A1", " We will now ask you a series of questions about any long-term health conditions you suffer from, and whether this has impacted your ability to work. Answering these questions is entirely voluntary, and you can exit the survey at any time.Do you ...")</f>
        <v xml:space="preserve"> We will now ask you a series of questions about any long-term health conditions you suffer from, and whether this has impacted your ability to work. Answering these questions is entirely voluntary, and you can exit the survey at any time.Do you ...</v>
      </c>
      <c r="E59" s="12" t="str">
        <f>HYPERLINK("#'Full Results'!A481", "481")</f>
        <v>481</v>
      </c>
      <c r="F59" t="s">
        <v>301</v>
      </c>
    </row>
    <row r="60" spans="3:6" x14ac:dyDescent="0.35">
      <c r="C60">
        <v>53</v>
      </c>
      <c r="D60" s="8" t="str">
        <f>HYPERLINK("#'Table 53'!A1", " You said you suffer from a long-term health condition. How easy or difficult did you find it to access treatment or medication prior to the coronavirus pandemic?If you suffer from more than one long-term health condition, please answer by thinki...")</f>
        <v xml:space="preserve"> You said you suffer from a long-term health condition. How easy or difficult did you find it to access treatment or medication prior to the coronavirus pandemic?If you suffer from more than one long-term health condition, please answer by thinki...</v>
      </c>
      <c r="E60" s="12" t="str">
        <f>HYPERLINK("#'Full Results'!A486", "486")</f>
        <v>486</v>
      </c>
      <c r="F60" t="s">
        <v>298</v>
      </c>
    </row>
    <row r="61" spans="3:6" x14ac:dyDescent="0.35">
      <c r="C61">
        <v>54</v>
      </c>
      <c r="D61" s="8" t="str">
        <f>HYPERLINK("#'Table 54'!A1", " And how easy or difficult have you found it to access treatment or medication since the coronavirus pandemic?If you suffer from more than one long-term health condition, please answer by thinking of the condition that affects you the most.")</f>
        <v xml:space="preserve"> And how easy or difficult have you found it to access treatment or medication since the coronavirus pandemic?If you suffer from more than one long-term health condition, please answer by thinking of the condition that affects you the most.</v>
      </c>
      <c r="E61" s="12" t="str">
        <f>HYPERLINK("#'Full Results'!A499", "499")</f>
        <v>499</v>
      </c>
      <c r="F61" t="s">
        <v>298</v>
      </c>
    </row>
    <row r="62" spans="3:6" x14ac:dyDescent="0.35">
      <c r="C62">
        <v>55</v>
      </c>
      <c r="D62" s="8" t="str">
        <f>HYPERLINK("#'Table 55'!A1", " You said you have found it difficult to access treatment or medication since the coronavirus pandemic. Has this made your condition worse?If you suffer from more than one long-term health condition, please answer by thinking of the condition tha...")</f>
        <v xml:space="preserve"> You said you have found it difficult to access treatment or medication since the coronavirus pandemic. Has this made your condition worse?If you suffer from more than one long-term health condition, please answer by thinking of the condition tha...</v>
      </c>
      <c r="E62" s="12" t="str">
        <f>HYPERLINK("#'Full Results'!A511", "511")</f>
        <v>511</v>
      </c>
      <c r="F62" t="s">
        <v>336</v>
      </c>
    </row>
    <row r="63" spans="3:6" x14ac:dyDescent="0.35">
      <c r="C63">
        <v>56</v>
      </c>
      <c r="D63" s="8" t="str">
        <f>HYPERLINK("#'Table 56'!A1", "You said you have found it difficult to access treatment or medication for your condition since the coronavirus pandemic. Which, if any, of the following has this led to?If you suffer from more than one long-term health condition, please answer b...")</f>
        <v>You said you have found it difficult to access treatment or medication for your condition since the coronavirus pandemic. Which, if any, of the following has this led to?If you suffer from more than one long-term health condition, please answer b...</v>
      </c>
      <c r="E63" s="12" t="str">
        <f>HYPERLINK("#'Full Results'!A518", "518")</f>
        <v>518</v>
      </c>
      <c r="F63" t="s">
        <v>336</v>
      </c>
    </row>
    <row r="64" spans="3:6" x14ac:dyDescent="0.35">
      <c r="C64">
        <v>57</v>
      </c>
      <c r="D64" s="8" t="str">
        <f>HYPERLINK("#'Table 57'!A1", " How long have you suffered from your condition?If you suffer from more than one long-term health condition, please answer by thinking of the condition that affects you the most.")</f>
        <v xml:space="preserve"> How long have you suffered from your condition?If you suffer from more than one long-term health condition, please answer by thinking of the condition that affects you the most.</v>
      </c>
      <c r="E64" s="12" t="str">
        <f>HYPERLINK("#'Full Results'!A529", "529")</f>
        <v>529</v>
      </c>
      <c r="F64" t="s">
        <v>298</v>
      </c>
    </row>
    <row r="65" spans="3:6" x14ac:dyDescent="0.35">
      <c r="C65">
        <v>58</v>
      </c>
      <c r="D65" s="8" t="str">
        <f>HYPERLINK("#'Table 58'!A1", " Does your condition have a bigger or smaller impact on your life than it did prior to the coronavirus pandemic?If you suffer from more than one long-term health condition, please answer by thinking of the condition that affects you the most.")</f>
        <v xml:space="preserve"> Does your condition have a bigger or smaller impact on your life than it did prior to the coronavirus pandemic?If you suffer from more than one long-term health condition, please answer by thinking of the condition that affects you the most.</v>
      </c>
      <c r="E65" s="12" t="str">
        <f>HYPERLINK("#'Full Results'!A538", "538")</f>
        <v>538</v>
      </c>
      <c r="F65" t="s">
        <v>298</v>
      </c>
    </row>
    <row r="66" spans="3:6" x14ac:dyDescent="0.35">
      <c r="C66">
        <v>59</v>
      </c>
      <c r="D66" s="8" t="str">
        <f>HYPERLINK("#'Table 59'!A1", " Regardless of whether you currently plan on returning to work in the future, do you want to return to work in the future?")</f>
        <v xml:space="preserve"> Regardless of whether you currently plan on returning to work in the future, do you want to return to work in the future?</v>
      </c>
      <c r="E66" s="12" t="str">
        <f>HYPERLINK("#'Full Results'!A548", "548")</f>
        <v>548</v>
      </c>
      <c r="F66" t="s">
        <v>381</v>
      </c>
    </row>
    <row r="67" spans="3:6" x14ac:dyDescent="0.35">
      <c r="C67">
        <v>60</v>
      </c>
      <c r="D67" s="8" t="str">
        <f>HYPERLINK("#'Table 60'!A1", "Which, if any, of the following would make you consider returning to work in the future?Please select all that apply.")</f>
        <v>Which, if any, of the following would make you consider returning to work in the future?Please select all that apply.</v>
      </c>
      <c r="E67" s="12" t="str">
        <f>HYPERLINK("#'Full Results'!A554", "554")</f>
        <v>554</v>
      </c>
      <c r="F67" t="s">
        <v>383</v>
      </c>
    </row>
    <row r="68" spans="3:6" x14ac:dyDescent="0.35">
      <c r="C68">
        <v>61</v>
      </c>
      <c r="D68" s="8" t="str">
        <f>HYPERLINK("#'Table 61'!A1", " In general, do you think the support offered by companies for people who return to work after a period of retirement is sufficient or insufficient?")</f>
        <v xml:space="preserve"> In general, do you think the support offered by companies for people who return to work after a period of retirement is sufficient or insufficient?</v>
      </c>
      <c r="E68" s="12" t="str">
        <f>HYPERLINK("#'Full Results'!A571", "571")</f>
        <v>571</v>
      </c>
      <c r="F68" t="s">
        <v>83</v>
      </c>
    </row>
    <row r="69" spans="3:6" x14ac:dyDescent="0.35">
      <c r="C69">
        <v>62</v>
      </c>
      <c r="D69" s="8" t="str">
        <f>HYPERLINK("#'Table 62'!A1", "You said you do not think sufficient support exists for people who want to return to work. What support do you think should be offered?Please select all that apply")</f>
        <v>You said you do not think sufficient support exists for people who want to return to work. What support do you think should be offered?Please select all that apply</v>
      </c>
      <c r="E69" s="12" t="str">
        <f>HYPERLINK("#'Full Results'!A577", "577")</f>
        <v>577</v>
      </c>
      <c r="F69" t="s">
        <v>384</v>
      </c>
    </row>
    <row r="70" spans="3:6" x14ac:dyDescent="0.35">
      <c r="C70">
        <v>63</v>
      </c>
      <c r="D70" s="8" t="str">
        <f>HYPERLINK("#'Table 63'!A1", "Grid Summary: To what extent do you agree or disagree with the following?")</f>
        <v>Grid Summary: To what extent do you agree or disagree with the following?</v>
      </c>
      <c r="E70" s="7"/>
      <c r="F70" t="s">
        <v>83</v>
      </c>
    </row>
    <row r="71" spans="3:6" x14ac:dyDescent="0.35">
      <c r="C71">
        <v>64</v>
      </c>
      <c r="D71" s="8" t="str">
        <f>HYPERLINK("#'Table 64'!A1", "To what extent do you agree or disagree with the following?: There is stigma associated with returning to work after being retired")</f>
        <v>To what extent do you agree or disagree with the following?: There is stigma associated with returning to work after being retired</v>
      </c>
      <c r="E71" s="12" t="str">
        <f>HYPERLINK("#'Full Results'!A590", "590")</f>
        <v>590</v>
      </c>
      <c r="F71" t="s">
        <v>83</v>
      </c>
    </row>
    <row r="72" spans="3:6" x14ac:dyDescent="0.35">
      <c r="C72">
        <v>65</v>
      </c>
      <c r="D72" s="8" t="str">
        <f>HYPERLINK("#'Table 65'!A1", "To what extent do you agree or disagree with the following?: Retirement is often boring")</f>
        <v>To what extent do you agree or disagree with the following?: Retirement is often boring</v>
      </c>
      <c r="E72" s="12" t="str">
        <f>HYPERLINK("#'Full Results'!A602", "602")</f>
        <v>602</v>
      </c>
      <c r="F72" t="s">
        <v>83</v>
      </c>
    </row>
    <row r="73" spans="3:6" x14ac:dyDescent="0.35">
      <c r="C73">
        <v>66</v>
      </c>
      <c r="D73" s="8" t="str">
        <f>HYPERLINK("#'Table 66'!A1", "To what extent do you agree or disagree with the following?: Retirement is often unfulfilling")</f>
        <v>To what extent do you agree or disagree with the following?: Retirement is often unfulfilling</v>
      </c>
      <c r="E73" s="12" t="str">
        <f>HYPERLINK("#'Full Results'!A614", "614")</f>
        <v>614</v>
      </c>
      <c r="F73" t="s">
        <v>83</v>
      </c>
    </row>
    <row r="74" spans="3:6" x14ac:dyDescent="0.35">
      <c r="C74">
        <v>67</v>
      </c>
      <c r="D74" s="8" t="str">
        <f>HYPERLINK("#'Table 67'!A1", "To what extent do you agree or disagree with the following?: Retired people would struggle to return to work as working methods and practices will have moved on significantly from when they were last in work")</f>
        <v>To what extent do you agree or disagree with the following?: Retired people would struggle to return to work as working methods and practices will have moved on significantly from when they were last in work</v>
      </c>
      <c r="E74" s="12" t="str">
        <f>HYPERLINK("#'Full Results'!A626", "626")</f>
        <v>626</v>
      </c>
      <c r="F74" t="s">
        <v>83</v>
      </c>
    </row>
    <row r="75" spans="3:6" x14ac:dyDescent="0.35">
      <c r="C75">
        <v>68</v>
      </c>
      <c r="D75" s="8" t="str">
        <f>HYPERLINK("#'Table 68'!A1", "To what extent do you agree or disagree with the following?: Retired people should not have to return to work if they don’t want to")</f>
        <v>To what extent do you agree or disagree with the following?: Retired people should not have to return to work if they don’t want to</v>
      </c>
      <c r="E75" s="12" t="str">
        <f>HYPERLINK("#'Full Results'!A638", "638")</f>
        <v>638</v>
      </c>
      <c r="F75" t="s">
        <v>83</v>
      </c>
    </row>
    <row r="76" spans="3:6" x14ac:dyDescent="0.35">
      <c r="C76">
        <v>69</v>
      </c>
      <c r="D76" s="8" t="str">
        <f>HYPERLINK("#'Table 69'!A1", "To what extent do you agree or disagree with the following?: Older workers are left behind by employers")</f>
        <v>To what extent do you agree or disagree with the following?: Older workers are left behind by employers</v>
      </c>
      <c r="E76" s="12" t="str">
        <f>HYPERLINK("#'Full Results'!A650", "650")</f>
        <v>650</v>
      </c>
      <c r="F76" t="s">
        <v>83</v>
      </c>
    </row>
    <row r="77" spans="3:6" x14ac:dyDescent="0.35">
      <c r="C77">
        <v>70</v>
      </c>
      <c r="D77" s="8" t="str">
        <f>HYPERLINK("#'Table 70'!A1", " Which of the following comes closest to your view?")</f>
        <v xml:space="preserve"> Which of the following comes closest to your view?</v>
      </c>
      <c r="E77" s="12" t="str">
        <f>HYPERLINK("#'Full Results'!A662", "662")</f>
        <v>662</v>
      </c>
      <c r="F77" t="s">
        <v>83</v>
      </c>
    </row>
    <row r="78" spans="3:6" x14ac:dyDescent="0.35">
      <c r="C78">
        <v>71</v>
      </c>
      <c r="D78" s="8" t="str">
        <f>HYPERLINK("#'Table 71'!A1", " Which of the following comes closest to your view?")</f>
        <v xml:space="preserve"> Which of the following comes closest to your view?</v>
      </c>
      <c r="E78" s="12" t="str">
        <f>HYPERLINK("#'Full Results'!A668", "668")</f>
        <v>668</v>
      </c>
      <c r="F78" t="s">
        <v>83</v>
      </c>
    </row>
    <row r="79" spans="3:6" x14ac:dyDescent="0.35">
      <c r="C79">
        <v>72</v>
      </c>
      <c r="D79" s="8" t="str">
        <f>HYPERLINK("#'Table 72'!A1", " Which of the following options for your retirement would you prefer, if cost and income were not an issue?")</f>
        <v xml:space="preserve"> Which of the following options for your retirement would you prefer, if cost and income were not an issue?</v>
      </c>
      <c r="E79" s="12" t="str">
        <f>HYPERLINK("#'Full Results'!A674", "674")</f>
        <v>674</v>
      </c>
      <c r="F79" t="s">
        <v>83</v>
      </c>
    </row>
    <row r="80" spans="3:6" x14ac:dyDescent="0.35">
      <c r="C80">
        <v>73</v>
      </c>
      <c r="D80" s="8" t="str">
        <f>HYPERLINK("#'Table 73'!A1", "Grid Summary: To what extent do you agree or disagree with the following?")</f>
        <v>Grid Summary: To what extent do you agree or disagree with the following?</v>
      </c>
      <c r="E80" s="7"/>
      <c r="F80" t="s">
        <v>83</v>
      </c>
    </row>
    <row r="81" spans="3:6" x14ac:dyDescent="0.35">
      <c r="C81">
        <v>74</v>
      </c>
      <c r="D81" s="8" t="str">
        <f>HYPERLINK("#'Table 74'!A1", "To what extent do you agree or disagree with the following?: The retirement age should not be raised over time, and should stay the same for everyone")</f>
        <v>To what extent do you agree or disagree with the following?: The retirement age should not be raised over time, and should stay the same for everyone</v>
      </c>
      <c r="E81" s="12" t="str">
        <f>HYPERLINK("#'Full Results'!A681", "681")</f>
        <v>681</v>
      </c>
      <c r="F81" t="s">
        <v>83</v>
      </c>
    </row>
    <row r="82" spans="3:6" x14ac:dyDescent="0.35">
      <c r="C82">
        <v>75</v>
      </c>
      <c r="D82" s="8" t="str">
        <f>HYPERLINK("#'Table 75'!A1", "To what extent do you agree or disagree with the following?: I personally found it harder to get a job as I got older")</f>
        <v>To what extent do you agree or disagree with the following?: I personally found it harder to get a job as I got older</v>
      </c>
      <c r="E82" s="12" t="str">
        <f>HYPERLINK("#'Full Results'!A693", "693")</f>
        <v>693</v>
      </c>
      <c r="F82" t="s">
        <v>83</v>
      </c>
    </row>
    <row r="83" spans="3:6" x14ac:dyDescent="0.35">
      <c r="C83">
        <v>76</v>
      </c>
      <c r="D83" s="8" t="str">
        <f>HYPERLINK("#'Table 76'!A1", "To what extent do you agree or disagree with the following?: Retirement was better for people in the past than it is now")</f>
        <v>To what extent do you agree or disagree with the following?: Retirement was better for people in the past than it is now</v>
      </c>
      <c r="E83" s="12" t="str">
        <f>HYPERLINK("#'Full Results'!A705", "705")</f>
        <v>705</v>
      </c>
      <c r="F83" t="s">
        <v>83</v>
      </c>
    </row>
    <row r="84" spans="3:6" x14ac:dyDescent="0.35">
      <c r="C84">
        <v>77</v>
      </c>
      <c r="D84" s="8" t="str">
        <f>HYPERLINK("#'Table 77'!A1", "To what extent do you agree or disagree with the following?: Pensions were more generous in the past than they are now")</f>
        <v>To what extent do you agree or disagree with the following?: Pensions were more generous in the past than they are now</v>
      </c>
      <c r="E84" s="12" t="str">
        <f>HYPERLINK("#'Full Results'!A717", "717")</f>
        <v>717</v>
      </c>
      <c r="F84" t="s">
        <v>83</v>
      </c>
    </row>
    <row r="85" spans="3:6" x14ac:dyDescent="0.35">
      <c r="C85">
        <v>78</v>
      </c>
      <c r="D85" s="8" t="str">
        <f>HYPERLINK("#'Table 78'!A1", "To what extent do you agree or disagree with the following?: People should be expected to work for longer before they get their pensions")</f>
        <v>To what extent do you agree or disagree with the following?: People should be expected to work for longer before they get their pensions</v>
      </c>
      <c r="E85" s="12" t="str">
        <f>HYPERLINK("#'Full Results'!A729", "729")</f>
        <v>729</v>
      </c>
      <c r="F85" t="s">
        <v>83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82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76</v>
      </c>
      <c r="C8" s="15">
        <v>0.65897858319604596</v>
      </c>
      <c r="D8" s="15">
        <v>0.60869565217391297</v>
      </c>
      <c r="E8" s="15">
        <v>0.68500000000000005</v>
      </c>
      <c r="F8" s="15"/>
      <c r="G8" s="15">
        <v>0.74125874125874103</v>
      </c>
      <c r="H8" s="15">
        <v>0.63362068965517204</v>
      </c>
      <c r="I8" s="15"/>
      <c r="J8" s="15">
        <v>0.63809523809523805</v>
      </c>
      <c r="K8" s="15">
        <v>0.72580645161290303</v>
      </c>
      <c r="L8" s="15">
        <v>0.69105691056910601</v>
      </c>
      <c r="M8" s="15">
        <v>0.55303030303030298</v>
      </c>
      <c r="N8" s="15"/>
      <c r="O8" s="15">
        <v>0.72222222222222199</v>
      </c>
      <c r="P8" s="15">
        <v>0.66025641025641002</v>
      </c>
      <c r="Q8" s="15">
        <v>0.68181818181818199</v>
      </c>
      <c r="R8" s="15">
        <v>0.59195402298850597</v>
      </c>
      <c r="S8" s="15"/>
      <c r="T8" s="15">
        <v>0.68370607028754005</v>
      </c>
      <c r="U8" s="15">
        <v>0.71900826446280997</v>
      </c>
      <c r="V8" s="15">
        <v>0.55963302752293598</v>
      </c>
      <c r="W8" s="15">
        <v>0.56818181818181801</v>
      </c>
      <c r="X8" s="15">
        <v>0.57142857142857095</v>
      </c>
      <c r="Y8" s="15"/>
      <c r="Z8" s="15">
        <v>0.56716417910447803</v>
      </c>
      <c r="AA8" s="15">
        <v>0.77669902912621402</v>
      </c>
      <c r="AB8" s="15"/>
      <c r="AC8" s="15">
        <v>0.54285714285714304</v>
      </c>
      <c r="AD8" s="15">
        <v>0.78414096916299603</v>
      </c>
      <c r="AE8" s="15"/>
      <c r="AF8" s="15">
        <v>0.68656716417910402</v>
      </c>
      <c r="AG8" s="15">
        <v>0.61842105263157898</v>
      </c>
      <c r="AH8" s="15">
        <v>0.5625</v>
      </c>
      <c r="AI8" s="15">
        <v>0.69333333333333302</v>
      </c>
      <c r="AJ8" s="15">
        <v>0.52941176470588203</v>
      </c>
      <c r="AK8" s="15">
        <v>0.70129870129870098</v>
      </c>
      <c r="AL8" s="15">
        <v>0.66666666666666696</v>
      </c>
      <c r="AM8" s="15"/>
      <c r="AN8" s="15">
        <v>0.62008733624454104</v>
      </c>
      <c r="AO8" s="15">
        <v>0.65648854961832104</v>
      </c>
      <c r="AP8" s="15">
        <v>0.66666666666666696</v>
      </c>
      <c r="AQ8" s="15">
        <v>0.640625</v>
      </c>
      <c r="AR8" s="15">
        <v>0.75</v>
      </c>
      <c r="AS8" s="15">
        <v>0.565217391304348</v>
      </c>
      <c r="AT8" s="15"/>
      <c r="AU8" s="15">
        <v>0.64347826086956506</v>
      </c>
      <c r="AV8" s="15">
        <v>0.63562753036437203</v>
      </c>
      <c r="AW8" s="15">
        <v>0.42857142857142899</v>
      </c>
      <c r="AX8" s="15">
        <v>0.66176470588235303</v>
      </c>
      <c r="AY8" s="15">
        <v>0.75167785234899298</v>
      </c>
      <c r="AZ8" s="15"/>
      <c r="BA8" s="15">
        <v>0.66929133858267698</v>
      </c>
      <c r="BB8" s="15">
        <v>0.644144144144144</v>
      </c>
      <c r="BC8" s="15"/>
      <c r="BD8" s="15">
        <v>0.70212765957446799</v>
      </c>
      <c r="BE8" s="15">
        <v>0.62972972972972996</v>
      </c>
      <c r="BF8" s="15"/>
      <c r="BG8" s="15">
        <v>0.65871121718377101</v>
      </c>
      <c r="BH8" s="15">
        <v>0.65476190476190499</v>
      </c>
    </row>
    <row r="9" spans="2:60" x14ac:dyDescent="0.35">
      <c r="B9" s="16" t="s">
        <v>77</v>
      </c>
      <c r="C9" s="15">
        <v>0.263591433278418</v>
      </c>
      <c r="D9" s="15">
        <v>0.26570048309178701</v>
      </c>
      <c r="E9" s="15">
        <v>0.26250000000000001</v>
      </c>
      <c r="F9" s="15"/>
      <c r="G9" s="15">
        <v>0.195804195804196</v>
      </c>
      <c r="H9" s="15">
        <v>0.28448275862069</v>
      </c>
      <c r="I9" s="15"/>
      <c r="J9" s="15">
        <v>0.30476190476190501</v>
      </c>
      <c r="K9" s="15">
        <v>0.217741935483871</v>
      </c>
      <c r="L9" s="15">
        <v>0.219512195121951</v>
      </c>
      <c r="M9" s="15">
        <v>0.35606060606060602</v>
      </c>
      <c r="N9" s="15"/>
      <c r="O9" s="15">
        <v>0.22222222222222199</v>
      </c>
      <c r="P9" s="15">
        <v>0.28205128205128199</v>
      </c>
      <c r="Q9" s="15">
        <v>0.25</v>
      </c>
      <c r="R9" s="15">
        <v>0.30459770114942503</v>
      </c>
      <c r="S9" s="15"/>
      <c r="T9" s="15">
        <v>0.246006389776358</v>
      </c>
      <c r="U9" s="15">
        <v>0.214876033057851</v>
      </c>
      <c r="V9" s="15">
        <v>0.33944954128440402</v>
      </c>
      <c r="W9" s="15">
        <v>0.29545454545454503</v>
      </c>
      <c r="X9" s="15">
        <v>0.42857142857142899</v>
      </c>
      <c r="Y9" s="15"/>
      <c r="Z9" s="15">
        <v>0.33830845771144302</v>
      </c>
      <c r="AA9" s="15">
        <v>0.17475728155339801</v>
      </c>
      <c r="AB9" s="15"/>
      <c r="AC9" s="15">
        <v>0.35918367346938801</v>
      </c>
      <c r="AD9" s="15">
        <v>0.171806167400881</v>
      </c>
      <c r="AE9" s="15"/>
      <c r="AF9" s="15">
        <v>0.26865671641791</v>
      </c>
      <c r="AG9" s="15">
        <v>0.27631578947368401</v>
      </c>
      <c r="AH9" s="15">
        <v>0.33750000000000002</v>
      </c>
      <c r="AI9" s="15">
        <v>0.21333333333333299</v>
      </c>
      <c r="AJ9" s="15">
        <v>0.441176470588235</v>
      </c>
      <c r="AK9" s="15">
        <v>0.25974025974025999</v>
      </c>
      <c r="AL9" s="15">
        <v>0.33333333333333298</v>
      </c>
      <c r="AM9" s="15"/>
      <c r="AN9" s="15">
        <v>0.31004366812227102</v>
      </c>
      <c r="AO9" s="15">
        <v>0.25954198473282403</v>
      </c>
      <c r="AP9" s="15">
        <v>0.33333333333333298</v>
      </c>
      <c r="AQ9" s="15">
        <v>0.265625</v>
      </c>
      <c r="AR9" s="15">
        <v>0.20714285714285699</v>
      </c>
      <c r="AS9" s="15">
        <v>0.173913043478261</v>
      </c>
      <c r="AT9" s="15"/>
      <c r="AU9" s="15">
        <v>0.25217391304347803</v>
      </c>
      <c r="AV9" s="15">
        <v>0.28340080971659898</v>
      </c>
      <c r="AW9" s="15">
        <v>0.42857142857142899</v>
      </c>
      <c r="AX9" s="15">
        <v>0.29411764705882398</v>
      </c>
      <c r="AY9" s="15">
        <v>0.194630872483221</v>
      </c>
      <c r="AZ9" s="15"/>
      <c r="BA9" s="15">
        <v>0.26246719160104998</v>
      </c>
      <c r="BB9" s="15">
        <v>0.27027027027027001</v>
      </c>
      <c r="BC9" s="15"/>
      <c r="BD9" s="15">
        <v>0.23829787234042599</v>
      </c>
      <c r="BE9" s="15">
        <v>0.28108108108108099</v>
      </c>
      <c r="BF9" s="15"/>
      <c r="BG9" s="15">
        <v>0.28162291169451098</v>
      </c>
      <c r="BH9" s="15">
        <v>0.238095238095238</v>
      </c>
    </row>
    <row r="10" spans="2:60" ht="29" x14ac:dyDescent="0.35">
      <c r="B10" s="16" t="s">
        <v>78</v>
      </c>
      <c r="C10" s="15">
        <v>5.2718286655683698E-2</v>
      </c>
      <c r="D10" s="15">
        <v>8.6956521739130405E-2</v>
      </c>
      <c r="E10" s="15">
        <v>3.5000000000000003E-2</v>
      </c>
      <c r="F10" s="15"/>
      <c r="G10" s="15">
        <v>4.1958041958042001E-2</v>
      </c>
      <c r="H10" s="15">
        <v>5.6034482758620698E-2</v>
      </c>
      <c r="I10" s="15"/>
      <c r="J10" s="15">
        <v>4.7619047619047603E-2</v>
      </c>
      <c r="K10" s="15">
        <v>4.0322580645161303E-2</v>
      </c>
      <c r="L10" s="15">
        <v>6.50406504065041E-2</v>
      </c>
      <c r="M10" s="15">
        <v>4.5454545454545497E-2</v>
      </c>
      <c r="N10" s="15"/>
      <c r="O10" s="15">
        <v>1.2345679012345699E-2</v>
      </c>
      <c r="P10" s="15">
        <v>4.48717948717949E-2</v>
      </c>
      <c r="Q10" s="15">
        <v>5.6818181818181802E-2</v>
      </c>
      <c r="R10" s="15">
        <v>8.6206896551724102E-2</v>
      </c>
      <c r="S10" s="15"/>
      <c r="T10" s="15">
        <v>3.8338658146964903E-2</v>
      </c>
      <c r="U10" s="15">
        <v>5.7851239669421503E-2</v>
      </c>
      <c r="V10" s="15">
        <v>8.2568807339449504E-2</v>
      </c>
      <c r="W10" s="15">
        <v>9.0909090909090898E-2</v>
      </c>
      <c r="X10" s="15">
        <v>0</v>
      </c>
      <c r="Y10" s="15"/>
      <c r="Z10" s="15">
        <v>7.4626865671641798E-2</v>
      </c>
      <c r="AA10" s="15">
        <v>3.8834951456310697E-2</v>
      </c>
      <c r="AB10" s="15"/>
      <c r="AC10" s="15">
        <v>6.9387755102040802E-2</v>
      </c>
      <c r="AD10" s="15">
        <v>3.9647577092511002E-2</v>
      </c>
      <c r="AE10" s="15"/>
      <c r="AF10" s="15">
        <v>7.4626865671641798E-3</v>
      </c>
      <c r="AG10" s="15">
        <v>0.105263157894737</v>
      </c>
      <c r="AH10" s="15">
        <v>8.7499999999999994E-2</v>
      </c>
      <c r="AI10" s="15">
        <v>5.3333333333333302E-2</v>
      </c>
      <c r="AJ10" s="15">
        <v>0</v>
      </c>
      <c r="AK10" s="15">
        <v>2.5974025974026E-2</v>
      </c>
      <c r="AL10" s="15">
        <v>0</v>
      </c>
      <c r="AM10" s="15"/>
      <c r="AN10" s="15">
        <v>4.8034934497816602E-2</v>
      </c>
      <c r="AO10" s="15">
        <v>6.8702290076335895E-2</v>
      </c>
      <c r="AP10" s="15">
        <v>0</v>
      </c>
      <c r="AQ10" s="15">
        <v>4.6875E-2</v>
      </c>
      <c r="AR10" s="15">
        <v>2.8571428571428598E-2</v>
      </c>
      <c r="AS10" s="15">
        <v>0.173913043478261</v>
      </c>
      <c r="AT10" s="15"/>
      <c r="AU10" s="15">
        <v>6.9565217391304293E-2</v>
      </c>
      <c r="AV10" s="15">
        <v>5.2631578947368397E-2</v>
      </c>
      <c r="AW10" s="15">
        <v>7.1428571428571397E-2</v>
      </c>
      <c r="AX10" s="15">
        <v>4.4117647058823498E-2</v>
      </c>
      <c r="AY10" s="15">
        <v>4.0268456375838903E-2</v>
      </c>
      <c r="AZ10" s="15"/>
      <c r="BA10" s="15">
        <v>4.7244094488188997E-2</v>
      </c>
      <c r="BB10" s="15">
        <v>6.3063063063063099E-2</v>
      </c>
      <c r="BC10" s="15"/>
      <c r="BD10" s="15">
        <v>2.97872340425532E-2</v>
      </c>
      <c r="BE10" s="15">
        <v>6.7567567567567599E-2</v>
      </c>
      <c r="BF10" s="15"/>
      <c r="BG10" s="15">
        <v>3.5799522673030999E-2</v>
      </c>
      <c r="BH10" s="15">
        <v>9.5238095238095205E-2</v>
      </c>
    </row>
    <row r="11" spans="2:60" x14ac:dyDescent="0.35">
      <c r="B11" s="16" t="s">
        <v>79</v>
      </c>
      <c r="C11" s="15">
        <v>8.2372322899505798E-3</v>
      </c>
      <c r="D11" s="15">
        <v>1.4492753623188401E-2</v>
      </c>
      <c r="E11" s="15">
        <v>5.0000000000000001E-3</v>
      </c>
      <c r="F11" s="15"/>
      <c r="G11" s="15">
        <v>0</v>
      </c>
      <c r="H11" s="15">
        <v>1.0775862068965501E-2</v>
      </c>
      <c r="I11" s="15"/>
      <c r="J11" s="15">
        <v>0</v>
      </c>
      <c r="K11" s="15">
        <v>0</v>
      </c>
      <c r="L11" s="15">
        <v>8.1300813008130107E-3</v>
      </c>
      <c r="M11" s="15">
        <v>2.27272727272727E-2</v>
      </c>
      <c r="N11" s="15"/>
      <c r="O11" s="15">
        <v>1.2345679012345699E-2</v>
      </c>
      <c r="P11" s="15">
        <v>0</v>
      </c>
      <c r="Q11" s="15">
        <v>1.13636363636364E-2</v>
      </c>
      <c r="R11" s="15">
        <v>5.74712643678161E-3</v>
      </c>
      <c r="S11" s="15"/>
      <c r="T11" s="15">
        <v>6.3897763578274801E-3</v>
      </c>
      <c r="U11" s="15">
        <v>8.2644628099173608E-3</v>
      </c>
      <c r="V11" s="15">
        <v>9.1743119266055103E-3</v>
      </c>
      <c r="W11" s="15">
        <v>2.27272727272727E-2</v>
      </c>
      <c r="X11" s="15">
        <v>0</v>
      </c>
      <c r="Y11" s="15"/>
      <c r="Z11" s="15">
        <v>9.9502487562189105E-3</v>
      </c>
      <c r="AA11" s="15">
        <v>4.8543689320388302E-3</v>
      </c>
      <c r="AB11" s="15"/>
      <c r="AC11" s="15">
        <v>1.2244897959183701E-2</v>
      </c>
      <c r="AD11" s="15">
        <v>4.4052863436123404E-3</v>
      </c>
      <c r="AE11" s="15"/>
      <c r="AF11" s="15">
        <v>7.4626865671641798E-3</v>
      </c>
      <c r="AG11" s="15">
        <v>0</v>
      </c>
      <c r="AH11" s="15">
        <v>1.2500000000000001E-2</v>
      </c>
      <c r="AI11" s="15">
        <v>0</v>
      </c>
      <c r="AJ11" s="15">
        <v>0</v>
      </c>
      <c r="AK11" s="15">
        <v>1.2987012987013E-2</v>
      </c>
      <c r="AL11" s="15">
        <v>0</v>
      </c>
      <c r="AM11" s="15"/>
      <c r="AN11" s="15">
        <v>1.31004366812227E-2</v>
      </c>
      <c r="AO11" s="15">
        <v>0</v>
      </c>
      <c r="AP11" s="15">
        <v>0</v>
      </c>
      <c r="AQ11" s="15">
        <v>1.5625E-2</v>
      </c>
      <c r="AR11" s="15">
        <v>0</v>
      </c>
      <c r="AS11" s="15">
        <v>4.3478260869565202E-2</v>
      </c>
      <c r="AT11" s="15"/>
      <c r="AU11" s="15">
        <v>1.7391304347826101E-2</v>
      </c>
      <c r="AV11" s="15">
        <v>8.0971659919028306E-3</v>
      </c>
      <c r="AW11" s="15">
        <v>3.5714285714285698E-2</v>
      </c>
      <c r="AX11" s="15">
        <v>0</v>
      </c>
      <c r="AY11" s="15">
        <v>0</v>
      </c>
      <c r="AZ11" s="15"/>
      <c r="BA11" s="15">
        <v>7.8740157480314994E-3</v>
      </c>
      <c r="BB11" s="15">
        <v>9.0090090090090107E-3</v>
      </c>
      <c r="BC11" s="15"/>
      <c r="BD11" s="15">
        <v>8.5106382978723406E-3</v>
      </c>
      <c r="BE11" s="15">
        <v>8.1081081081081103E-3</v>
      </c>
      <c r="BF11" s="15"/>
      <c r="BG11" s="15">
        <v>1.1933174224343699E-2</v>
      </c>
      <c r="BH11" s="15">
        <v>0</v>
      </c>
    </row>
    <row r="12" spans="2:60" x14ac:dyDescent="0.35">
      <c r="B12" s="16" t="s">
        <v>80</v>
      </c>
      <c r="C12" s="15">
        <v>9.8846787479406895E-3</v>
      </c>
      <c r="D12" s="15">
        <v>1.9323671497584499E-2</v>
      </c>
      <c r="E12" s="15">
        <v>5.0000000000000001E-3</v>
      </c>
      <c r="F12" s="15"/>
      <c r="G12" s="15">
        <v>1.3986013986014E-2</v>
      </c>
      <c r="H12" s="15">
        <v>8.6206896551724102E-3</v>
      </c>
      <c r="I12" s="15"/>
      <c r="J12" s="15">
        <v>0</v>
      </c>
      <c r="K12" s="15">
        <v>8.0645161290322596E-3</v>
      </c>
      <c r="L12" s="15">
        <v>8.1300813008130107E-3</v>
      </c>
      <c r="M12" s="15">
        <v>2.27272727272727E-2</v>
      </c>
      <c r="N12" s="15"/>
      <c r="O12" s="15">
        <v>1.2345679012345699E-2</v>
      </c>
      <c r="P12" s="15">
        <v>1.2820512820512799E-2</v>
      </c>
      <c r="Q12" s="15">
        <v>0</v>
      </c>
      <c r="R12" s="15">
        <v>1.1494252873563199E-2</v>
      </c>
      <c r="S12" s="15"/>
      <c r="T12" s="15">
        <v>1.2779552715655E-2</v>
      </c>
      <c r="U12" s="15">
        <v>0</v>
      </c>
      <c r="V12" s="15">
        <v>9.1743119266055103E-3</v>
      </c>
      <c r="W12" s="15">
        <v>2.27272727272727E-2</v>
      </c>
      <c r="X12" s="15">
        <v>0</v>
      </c>
      <c r="Y12" s="15"/>
      <c r="Z12" s="15">
        <v>9.9502487562189105E-3</v>
      </c>
      <c r="AA12" s="15">
        <v>4.8543689320388302E-3</v>
      </c>
      <c r="AB12" s="15"/>
      <c r="AC12" s="15">
        <v>1.6326530612244899E-2</v>
      </c>
      <c r="AD12" s="15">
        <v>0</v>
      </c>
      <c r="AE12" s="15"/>
      <c r="AF12" s="15">
        <v>2.2388059701492501E-2</v>
      </c>
      <c r="AG12" s="15">
        <v>0</v>
      </c>
      <c r="AH12" s="15">
        <v>0</v>
      </c>
      <c r="AI12" s="15">
        <v>2.66666666666667E-2</v>
      </c>
      <c r="AJ12" s="15">
        <v>2.9411764705882401E-2</v>
      </c>
      <c r="AK12" s="15">
        <v>0</v>
      </c>
      <c r="AL12" s="15">
        <v>0</v>
      </c>
      <c r="AM12" s="15"/>
      <c r="AN12" s="15">
        <v>8.7336244541484694E-3</v>
      </c>
      <c r="AO12" s="15">
        <v>1.5267175572519101E-2</v>
      </c>
      <c r="AP12" s="15">
        <v>0</v>
      </c>
      <c r="AQ12" s="15">
        <v>3.125E-2</v>
      </c>
      <c r="AR12" s="15">
        <v>0</v>
      </c>
      <c r="AS12" s="15">
        <v>0</v>
      </c>
      <c r="AT12" s="15"/>
      <c r="AU12" s="15">
        <v>8.6956521739130401E-3</v>
      </c>
      <c r="AV12" s="15">
        <v>1.21457489878543E-2</v>
      </c>
      <c r="AW12" s="15">
        <v>3.5714285714285698E-2</v>
      </c>
      <c r="AX12" s="15">
        <v>0</v>
      </c>
      <c r="AY12" s="15">
        <v>6.7114093959731499E-3</v>
      </c>
      <c r="AZ12" s="15"/>
      <c r="BA12" s="15">
        <v>7.8740157480314994E-3</v>
      </c>
      <c r="BB12" s="15">
        <v>1.35135135135135E-2</v>
      </c>
      <c r="BC12" s="15"/>
      <c r="BD12" s="15">
        <v>1.27659574468085E-2</v>
      </c>
      <c r="BE12" s="15">
        <v>8.1081081081081103E-3</v>
      </c>
      <c r="BF12" s="15"/>
      <c r="BG12" s="15">
        <v>9.5465393794749408E-3</v>
      </c>
      <c r="BH12" s="15">
        <v>1.1904761904761901E-2</v>
      </c>
    </row>
    <row r="13" spans="2:60" x14ac:dyDescent="0.35">
      <c r="B13" s="16" t="s">
        <v>81</v>
      </c>
      <c r="C13" s="17">
        <v>6.5897858319604596E-3</v>
      </c>
      <c r="D13" s="17">
        <v>4.8309178743961402E-3</v>
      </c>
      <c r="E13" s="17">
        <v>7.4999999999999997E-3</v>
      </c>
      <c r="F13" s="17"/>
      <c r="G13" s="17">
        <v>6.9930069930069904E-3</v>
      </c>
      <c r="H13" s="17">
        <v>6.4655172413793103E-3</v>
      </c>
      <c r="I13" s="17"/>
      <c r="J13" s="17">
        <v>9.5238095238095195E-3</v>
      </c>
      <c r="K13" s="17">
        <v>8.0645161290322596E-3</v>
      </c>
      <c r="L13" s="17">
        <v>8.1300813008130107E-3</v>
      </c>
      <c r="M13" s="17">
        <v>0</v>
      </c>
      <c r="N13" s="17"/>
      <c r="O13" s="17">
        <v>1.85185185185185E-2</v>
      </c>
      <c r="P13" s="17">
        <v>0</v>
      </c>
      <c r="Q13" s="17">
        <v>0</v>
      </c>
      <c r="R13" s="17">
        <v>0</v>
      </c>
      <c r="S13" s="17"/>
      <c r="T13" s="17">
        <v>1.2779552715655E-2</v>
      </c>
      <c r="U13" s="17">
        <v>0</v>
      </c>
      <c r="V13" s="17">
        <v>0</v>
      </c>
      <c r="W13" s="17">
        <v>0</v>
      </c>
      <c r="X13" s="17">
        <v>0</v>
      </c>
      <c r="Y13" s="17"/>
      <c r="Z13" s="17">
        <v>0</v>
      </c>
      <c r="AA13" s="17">
        <v>0</v>
      </c>
      <c r="AB13" s="17"/>
      <c r="AC13" s="17">
        <v>0</v>
      </c>
      <c r="AD13" s="17">
        <v>0</v>
      </c>
      <c r="AE13" s="17"/>
      <c r="AF13" s="17">
        <v>7.4626865671641798E-3</v>
      </c>
      <c r="AG13" s="17">
        <v>0</v>
      </c>
      <c r="AH13" s="17">
        <v>0</v>
      </c>
      <c r="AI13" s="17">
        <v>1.3333333333333299E-2</v>
      </c>
      <c r="AJ13" s="17">
        <v>0</v>
      </c>
      <c r="AK13" s="17">
        <v>0</v>
      </c>
      <c r="AL13" s="17">
        <v>0</v>
      </c>
      <c r="AM13" s="17"/>
      <c r="AN13" s="17">
        <v>0</v>
      </c>
      <c r="AO13" s="17">
        <v>0</v>
      </c>
      <c r="AP13" s="17">
        <v>0</v>
      </c>
      <c r="AQ13" s="17">
        <v>0</v>
      </c>
      <c r="AR13" s="17">
        <v>1.4285714285714299E-2</v>
      </c>
      <c r="AS13" s="17">
        <v>4.3478260869565202E-2</v>
      </c>
      <c r="AT13" s="17"/>
      <c r="AU13" s="17">
        <v>8.6956521739130401E-3</v>
      </c>
      <c r="AV13" s="17">
        <v>8.0971659919028306E-3</v>
      </c>
      <c r="AW13" s="17">
        <v>0</v>
      </c>
      <c r="AX13" s="17">
        <v>0</v>
      </c>
      <c r="AY13" s="17">
        <v>6.7114093959731499E-3</v>
      </c>
      <c r="AZ13" s="17"/>
      <c r="BA13" s="17">
        <v>5.2493438320209999E-3</v>
      </c>
      <c r="BB13" s="17">
        <v>0</v>
      </c>
      <c r="BC13" s="17"/>
      <c r="BD13" s="17">
        <v>8.5106382978723406E-3</v>
      </c>
      <c r="BE13" s="17">
        <v>5.40540540540541E-3</v>
      </c>
      <c r="BF13" s="17"/>
      <c r="BG13" s="17">
        <v>2.38663484486874E-3</v>
      </c>
      <c r="BH13" s="17">
        <v>0</v>
      </c>
    </row>
    <row r="14" spans="2:60" x14ac:dyDescent="0.35">
      <c r="B14" s="14"/>
    </row>
    <row r="15" spans="2:60" x14ac:dyDescent="0.35">
      <c r="B15" t="s">
        <v>84</v>
      </c>
    </row>
    <row r="16" spans="2:60" x14ac:dyDescent="0.35">
      <c r="B16" t="s">
        <v>85</v>
      </c>
    </row>
    <row r="18" spans="2:2" x14ac:dyDescent="0.35">
      <c r="B18"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94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86</v>
      </c>
      <c r="C8" s="15">
        <v>0.227347611202636</v>
      </c>
      <c r="D8" s="15">
        <v>0.27536231884057999</v>
      </c>
      <c r="E8" s="15">
        <v>0.20250000000000001</v>
      </c>
      <c r="F8" s="15"/>
      <c r="G8" s="15">
        <v>0.15384615384615399</v>
      </c>
      <c r="H8" s="15">
        <v>0.25</v>
      </c>
      <c r="I8" s="15"/>
      <c r="J8" s="15">
        <v>0.238095238095238</v>
      </c>
      <c r="K8" s="15">
        <v>0.16935483870967699</v>
      </c>
      <c r="L8" s="15">
        <v>0.215447154471545</v>
      </c>
      <c r="M8" s="15">
        <v>0.29545454545454503</v>
      </c>
      <c r="N8" s="15"/>
      <c r="O8" s="15">
        <v>9.8765432098765399E-2</v>
      </c>
      <c r="P8" s="15">
        <v>0.147435897435897</v>
      </c>
      <c r="Q8" s="15">
        <v>0.26136363636363602</v>
      </c>
      <c r="R8" s="15">
        <v>0.39655172413793099</v>
      </c>
      <c r="S8" s="15"/>
      <c r="T8" s="15">
        <v>0.18210862619808299</v>
      </c>
      <c r="U8" s="15">
        <v>0.173553719008264</v>
      </c>
      <c r="V8" s="15">
        <v>0.32110091743119301</v>
      </c>
      <c r="W8" s="15">
        <v>0.38636363636363602</v>
      </c>
      <c r="X8" s="15">
        <v>0.71428571428571397</v>
      </c>
      <c r="Y8" s="15"/>
      <c r="Z8" s="15">
        <v>0.24378109452736299</v>
      </c>
      <c r="AA8" s="15">
        <v>0.233009708737864</v>
      </c>
      <c r="AB8" s="15"/>
      <c r="AC8" s="15">
        <v>0.28979591836734703</v>
      </c>
      <c r="AD8" s="15">
        <v>0.21145374449339199</v>
      </c>
      <c r="AE8" s="15"/>
      <c r="AF8" s="15">
        <v>0.17910447761194001</v>
      </c>
      <c r="AG8" s="15">
        <v>0.34210526315789502</v>
      </c>
      <c r="AH8" s="15">
        <v>0.41249999999999998</v>
      </c>
      <c r="AI8" s="15">
        <v>0.12</v>
      </c>
      <c r="AJ8" s="15">
        <v>0.26470588235294101</v>
      </c>
      <c r="AK8" s="15">
        <v>0.103896103896104</v>
      </c>
      <c r="AL8" s="15">
        <v>0.16666666666666699</v>
      </c>
      <c r="AM8" s="15"/>
      <c r="AN8" s="15">
        <v>0.29694323144104801</v>
      </c>
      <c r="AO8" s="15">
        <v>0.236641221374046</v>
      </c>
      <c r="AP8" s="15">
        <v>0.133333333333333</v>
      </c>
      <c r="AQ8" s="15">
        <v>0.171875</v>
      </c>
      <c r="AR8" s="15">
        <v>0.17142857142857101</v>
      </c>
      <c r="AS8" s="15">
        <v>8.6956521739130405E-2</v>
      </c>
      <c r="AT8" s="15"/>
      <c r="AU8" s="15">
        <v>0.25217391304347803</v>
      </c>
      <c r="AV8" s="15">
        <v>0.251012145748988</v>
      </c>
      <c r="AW8" s="15">
        <v>0.214285714285714</v>
      </c>
      <c r="AX8" s="15">
        <v>0.26470588235294101</v>
      </c>
      <c r="AY8" s="15">
        <v>0.15436241610738299</v>
      </c>
      <c r="AZ8" s="15"/>
      <c r="BA8" s="15">
        <v>0.225721784776903</v>
      </c>
      <c r="BB8" s="15">
        <v>0.23423423423423401</v>
      </c>
      <c r="BC8" s="15"/>
      <c r="BD8" s="15">
        <v>0.208510638297872</v>
      </c>
      <c r="BE8" s="15">
        <v>0.240540540540541</v>
      </c>
      <c r="BF8" s="15"/>
      <c r="BG8" s="15">
        <v>0.202863961813842</v>
      </c>
      <c r="BH8" s="15">
        <v>0.30952380952380998</v>
      </c>
    </row>
    <row r="9" spans="2:60" x14ac:dyDescent="0.35">
      <c r="B9" s="16" t="s">
        <v>87</v>
      </c>
      <c r="C9" s="15">
        <v>0.275123558484349</v>
      </c>
      <c r="D9" s="15">
        <v>0.28019323671497598</v>
      </c>
      <c r="E9" s="15">
        <v>0.27250000000000002</v>
      </c>
      <c r="F9" s="15"/>
      <c r="G9" s="15">
        <v>0.20979020979021001</v>
      </c>
      <c r="H9" s="15">
        <v>0.29525862068965503</v>
      </c>
      <c r="I9" s="15"/>
      <c r="J9" s="15">
        <v>0.28571428571428598</v>
      </c>
      <c r="K9" s="15">
        <v>0.30645161290322598</v>
      </c>
      <c r="L9" s="15">
        <v>0.23577235772357699</v>
      </c>
      <c r="M9" s="15">
        <v>0.310606060606061</v>
      </c>
      <c r="N9" s="15"/>
      <c r="O9" s="15">
        <v>0.22839506172839499</v>
      </c>
      <c r="P9" s="15">
        <v>0.25</v>
      </c>
      <c r="Q9" s="15">
        <v>0.31818181818181801</v>
      </c>
      <c r="R9" s="15">
        <v>0.29310344827586199</v>
      </c>
      <c r="S9" s="15"/>
      <c r="T9" s="15">
        <v>0.26198083067092698</v>
      </c>
      <c r="U9" s="15">
        <v>0.247933884297521</v>
      </c>
      <c r="V9" s="15">
        <v>0.293577981651376</v>
      </c>
      <c r="W9" s="15">
        <v>0.40909090909090901</v>
      </c>
      <c r="X9" s="15">
        <v>0.14285714285714299</v>
      </c>
      <c r="Y9" s="15"/>
      <c r="Z9" s="15">
        <v>0.288557213930348</v>
      </c>
      <c r="AA9" s="15">
        <v>0.25728155339805803</v>
      </c>
      <c r="AB9" s="15"/>
      <c r="AC9" s="15">
        <v>0.28571428571428598</v>
      </c>
      <c r="AD9" s="15">
        <v>0.26872246696035201</v>
      </c>
      <c r="AE9" s="15"/>
      <c r="AF9" s="15">
        <v>0.30597014925373101</v>
      </c>
      <c r="AG9" s="15">
        <v>0.32894736842105299</v>
      </c>
      <c r="AH9" s="15">
        <v>0.33750000000000002</v>
      </c>
      <c r="AI9" s="15">
        <v>0.24</v>
      </c>
      <c r="AJ9" s="15">
        <v>0.441176470588235</v>
      </c>
      <c r="AK9" s="15">
        <v>0.18181818181818199</v>
      </c>
      <c r="AL9" s="15">
        <v>0.16666666666666699</v>
      </c>
      <c r="AM9" s="15"/>
      <c r="AN9" s="15">
        <v>0.30131004366812197</v>
      </c>
      <c r="AO9" s="15">
        <v>0.33587786259542002</v>
      </c>
      <c r="AP9" s="15">
        <v>0.53333333333333299</v>
      </c>
      <c r="AQ9" s="15">
        <v>0.265625</v>
      </c>
      <c r="AR9" s="15">
        <v>0.185714285714286</v>
      </c>
      <c r="AS9" s="15">
        <v>0.13043478260869601</v>
      </c>
      <c r="AT9" s="15"/>
      <c r="AU9" s="15">
        <v>0.22608695652173899</v>
      </c>
      <c r="AV9" s="15">
        <v>0.30364372469635598</v>
      </c>
      <c r="AW9" s="15">
        <v>0.25</v>
      </c>
      <c r="AX9" s="15">
        <v>0.25</v>
      </c>
      <c r="AY9" s="15">
        <v>0.28187919463087202</v>
      </c>
      <c r="AZ9" s="15"/>
      <c r="BA9" s="15">
        <v>0.25459317585301799</v>
      </c>
      <c r="BB9" s="15">
        <v>0.31531531531531498</v>
      </c>
      <c r="BC9" s="15"/>
      <c r="BD9" s="15">
        <v>0.229787234042553</v>
      </c>
      <c r="BE9" s="15">
        <v>0.30540540540540501</v>
      </c>
      <c r="BF9" s="15"/>
      <c r="BG9" s="15">
        <v>0.27446300715990501</v>
      </c>
      <c r="BH9" s="15">
        <v>0.29166666666666702</v>
      </c>
    </row>
    <row r="10" spans="2:60" ht="29" x14ac:dyDescent="0.35">
      <c r="B10" s="16" t="s">
        <v>88</v>
      </c>
      <c r="C10" s="15">
        <v>0.17298187808896201</v>
      </c>
      <c r="D10" s="15">
        <v>0.188405797101449</v>
      </c>
      <c r="E10" s="15">
        <v>0.16500000000000001</v>
      </c>
      <c r="F10" s="15"/>
      <c r="G10" s="15">
        <v>0.16783216783216801</v>
      </c>
      <c r="H10" s="15">
        <v>0.17456896551724099</v>
      </c>
      <c r="I10" s="15"/>
      <c r="J10" s="15">
        <v>0.15238095238095201</v>
      </c>
      <c r="K10" s="15">
        <v>0.16129032258064499</v>
      </c>
      <c r="L10" s="15">
        <v>0.211382113821138</v>
      </c>
      <c r="M10" s="15">
        <v>0.12878787878787901</v>
      </c>
      <c r="N10" s="15"/>
      <c r="O10" s="15">
        <v>0.16049382716049401</v>
      </c>
      <c r="P10" s="15">
        <v>0.237179487179487</v>
      </c>
      <c r="Q10" s="15">
        <v>0.18181818181818199</v>
      </c>
      <c r="R10" s="15">
        <v>0.13218390804597699</v>
      </c>
      <c r="S10" s="15"/>
      <c r="T10" s="15">
        <v>0.16613418530351401</v>
      </c>
      <c r="U10" s="15">
        <v>0.27272727272727298</v>
      </c>
      <c r="V10" s="15">
        <v>0.16513761467889901</v>
      </c>
      <c r="W10" s="15">
        <v>0</v>
      </c>
      <c r="X10" s="15">
        <v>0</v>
      </c>
      <c r="Y10" s="15"/>
      <c r="Z10" s="15">
        <v>0.174129353233831</v>
      </c>
      <c r="AA10" s="15">
        <v>0.18446601941747601</v>
      </c>
      <c r="AB10" s="15"/>
      <c r="AC10" s="15">
        <v>0.155102040816327</v>
      </c>
      <c r="AD10" s="15">
        <v>0.18061674008810599</v>
      </c>
      <c r="AE10" s="15"/>
      <c r="AF10" s="15">
        <v>0.19402985074626899</v>
      </c>
      <c r="AG10" s="15">
        <v>0.13157894736842099</v>
      </c>
      <c r="AH10" s="15">
        <v>0.1</v>
      </c>
      <c r="AI10" s="15">
        <v>0.17333333333333301</v>
      </c>
      <c r="AJ10" s="15">
        <v>5.8823529411764698E-2</v>
      </c>
      <c r="AK10" s="15">
        <v>0.18181818181818199</v>
      </c>
      <c r="AL10" s="15">
        <v>0.16666666666666699</v>
      </c>
      <c r="AM10" s="15"/>
      <c r="AN10" s="15">
        <v>0.13537117903930099</v>
      </c>
      <c r="AO10" s="15">
        <v>0.18320610687022901</v>
      </c>
      <c r="AP10" s="15">
        <v>0.2</v>
      </c>
      <c r="AQ10" s="15">
        <v>0.203125</v>
      </c>
      <c r="AR10" s="15">
        <v>0.20714285714285699</v>
      </c>
      <c r="AS10" s="15">
        <v>0.173913043478261</v>
      </c>
      <c r="AT10" s="15"/>
      <c r="AU10" s="15">
        <v>0.208695652173913</v>
      </c>
      <c r="AV10" s="15">
        <v>0.15384615384615399</v>
      </c>
      <c r="AW10" s="15">
        <v>0.214285714285714</v>
      </c>
      <c r="AX10" s="15">
        <v>0.13235294117647101</v>
      </c>
      <c r="AY10" s="15">
        <v>0.187919463087248</v>
      </c>
      <c r="AZ10" s="15"/>
      <c r="BA10" s="15">
        <v>0.17847769028871399</v>
      </c>
      <c r="BB10" s="15">
        <v>0.16666666666666699</v>
      </c>
      <c r="BC10" s="15"/>
      <c r="BD10" s="15">
        <v>0.18723404255319101</v>
      </c>
      <c r="BE10" s="15">
        <v>0.16486486486486501</v>
      </c>
      <c r="BF10" s="15"/>
      <c r="BG10" s="15">
        <v>0.174224343675418</v>
      </c>
      <c r="BH10" s="15">
        <v>0.16666666666666699</v>
      </c>
    </row>
    <row r="11" spans="2:60" x14ac:dyDescent="0.35">
      <c r="B11" s="16" t="s">
        <v>89</v>
      </c>
      <c r="C11" s="15">
        <v>0.15980230642504101</v>
      </c>
      <c r="D11" s="15">
        <v>9.1787439613526603E-2</v>
      </c>
      <c r="E11" s="15">
        <v>0.19500000000000001</v>
      </c>
      <c r="F11" s="15"/>
      <c r="G11" s="15">
        <v>0.21678321678321699</v>
      </c>
      <c r="H11" s="15">
        <v>0.142241379310345</v>
      </c>
      <c r="I11" s="15"/>
      <c r="J11" s="15">
        <v>0.14285714285714299</v>
      </c>
      <c r="K11" s="15">
        <v>0.217741935483871</v>
      </c>
      <c r="L11" s="15">
        <v>0.17073170731707299</v>
      </c>
      <c r="M11" s="15">
        <v>9.8484848484848495E-2</v>
      </c>
      <c r="N11" s="15"/>
      <c r="O11" s="15">
        <v>0.18518518518518501</v>
      </c>
      <c r="P11" s="15">
        <v>0.20512820512820501</v>
      </c>
      <c r="Q11" s="15">
        <v>0.14772727272727301</v>
      </c>
      <c r="R11" s="15">
        <v>0.12068965517241401</v>
      </c>
      <c r="S11" s="15"/>
      <c r="T11" s="15">
        <v>0.18849840255591099</v>
      </c>
      <c r="U11" s="15">
        <v>0.165289256198347</v>
      </c>
      <c r="V11" s="15">
        <v>9.1743119266055106E-2</v>
      </c>
      <c r="W11" s="15">
        <v>0.13636363636363599</v>
      </c>
      <c r="X11" s="15">
        <v>0</v>
      </c>
      <c r="Y11" s="15"/>
      <c r="Z11" s="15">
        <v>0.17910447761194001</v>
      </c>
      <c r="AA11" s="15">
        <v>0.15533980582524301</v>
      </c>
      <c r="AB11" s="15"/>
      <c r="AC11" s="15">
        <v>0.16734693877550999</v>
      </c>
      <c r="AD11" s="15">
        <v>0.14537444933920701</v>
      </c>
      <c r="AE11" s="15"/>
      <c r="AF11" s="15">
        <v>0.14925373134328401</v>
      </c>
      <c r="AG11" s="15">
        <v>0.13157894736842099</v>
      </c>
      <c r="AH11" s="15">
        <v>8.7499999999999994E-2</v>
      </c>
      <c r="AI11" s="15">
        <v>0.146666666666667</v>
      </c>
      <c r="AJ11" s="15">
        <v>0.11764705882352899</v>
      </c>
      <c r="AK11" s="15">
        <v>0.27272727272727298</v>
      </c>
      <c r="AL11" s="15">
        <v>0.16666666666666699</v>
      </c>
      <c r="AM11" s="15"/>
      <c r="AN11" s="15">
        <v>0.14410480349345001</v>
      </c>
      <c r="AO11" s="15">
        <v>0.15267175572519101</v>
      </c>
      <c r="AP11" s="15">
        <v>0</v>
      </c>
      <c r="AQ11" s="15">
        <v>0.203125</v>
      </c>
      <c r="AR11" s="15">
        <v>0.17142857142857101</v>
      </c>
      <c r="AS11" s="15">
        <v>0.26086956521739102</v>
      </c>
      <c r="AT11" s="15"/>
      <c r="AU11" s="15">
        <v>0.15652173913043499</v>
      </c>
      <c r="AV11" s="15">
        <v>0.145748987854251</v>
      </c>
      <c r="AW11" s="15">
        <v>0.17857142857142899</v>
      </c>
      <c r="AX11" s="15">
        <v>0.17647058823529399</v>
      </c>
      <c r="AY11" s="15">
        <v>0.17449664429530201</v>
      </c>
      <c r="AZ11" s="15"/>
      <c r="BA11" s="15">
        <v>0.181102362204724</v>
      </c>
      <c r="BB11" s="15">
        <v>0.121621621621622</v>
      </c>
      <c r="BC11" s="15"/>
      <c r="BD11" s="15">
        <v>0.20425531914893599</v>
      </c>
      <c r="BE11" s="15">
        <v>0.12972972972972999</v>
      </c>
      <c r="BF11" s="15"/>
      <c r="BG11" s="15">
        <v>0.17899761336515499</v>
      </c>
      <c r="BH11" s="15">
        <v>0.107142857142857</v>
      </c>
    </row>
    <row r="12" spans="2:60" x14ac:dyDescent="0.35">
      <c r="B12" s="16" t="s">
        <v>90</v>
      </c>
      <c r="C12" s="15">
        <v>0.14662273476112</v>
      </c>
      <c r="D12" s="15">
        <v>0.14975845410628</v>
      </c>
      <c r="E12" s="15">
        <v>0.14499999999999999</v>
      </c>
      <c r="F12" s="15"/>
      <c r="G12" s="15">
        <v>0.21678321678321699</v>
      </c>
      <c r="H12" s="15">
        <v>0.125</v>
      </c>
      <c r="I12" s="15"/>
      <c r="J12" s="15">
        <v>0.161904761904762</v>
      </c>
      <c r="K12" s="15">
        <v>0.120967741935484</v>
      </c>
      <c r="L12" s="15">
        <v>0.154471544715447</v>
      </c>
      <c r="M12" s="15">
        <v>0.14393939393939401</v>
      </c>
      <c r="N12" s="15"/>
      <c r="O12" s="15">
        <v>0.30246913580246898</v>
      </c>
      <c r="P12" s="15">
        <v>0.147435897435897</v>
      </c>
      <c r="Q12" s="15">
        <v>9.0909090909090898E-2</v>
      </c>
      <c r="R12" s="15">
        <v>4.5977011494252901E-2</v>
      </c>
      <c r="S12" s="15"/>
      <c r="T12" s="15">
        <v>0.17571884984025599</v>
      </c>
      <c r="U12" s="15">
        <v>0.13223140495867799</v>
      </c>
      <c r="V12" s="15">
        <v>0.11009174311926601</v>
      </c>
      <c r="W12" s="15">
        <v>6.8181818181818205E-2</v>
      </c>
      <c r="X12" s="15">
        <v>0.14285714285714299</v>
      </c>
      <c r="Y12" s="15"/>
      <c r="Z12" s="15">
        <v>0.104477611940299</v>
      </c>
      <c r="AA12" s="15">
        <v>0.15533980582524301</v>
      </c>
      <c r="AB12" s="15"/>
      <c r="AC12" s="15">
        <v>9.3877551020408206E-2</v>
      </c>
      <c r="AD12" s="15">
        <v>0.185022026431718</v>
      </c>
      <c r="AE12" s="15"/>
      <c r="AF12" s="15">
        <v>0.15671641791044799</v>
      </c>
      <c r="AG12" s="15">
        <v>5.2631578947368397E-2</v>
      </c>
      <c r="AH12" s="15">
        <v>0.05</v>
      </c>
      <c r="AI12" s="15">
        <v>0.293333333333333</v>
      </c>
      <c r="AJ12" s="15">
        <v>0.11764705882352899</v>
      </c>
      <c r="AK12" s="15">
        <v>0.246753246753247</v>
      </c>
      <c r="AL12" s="15">
        <v>0.33333333333333298</v>
      </c>
      <c r="AM12" s="15"/>
      <c r="AN12" s="15">
        <v>0.109170305676856</v>
      </c>
      <c r="AO12" s="15">
        <v>8.3969465648855005E-2</v>
      </c>
      <c r="AP12" s="15">
        <v>6.6666666666666693E-2</v>
      </c>
      <c r="AQ12" s="15">
        <v>0.140625</v>
      </c>
      <c r="AR12" s="15">
        <v>0.25</v>
      </c>
      <c r="AS12" s="15">
        <v>0.30434782608695699</v>
      </c>
      <c r="AT12" s="15"/>
      <c r="AU12" s="15">
        <v>0.121739130434783</v>
      </c>
      <c r="AV12" s="15">
        <v>0.121457489878543</v>
      </c>
      <c r="AW12" s="15">
        <v>0.14285714285714299</v>
      </c>
      <c r="AX12" s="15">
        <v>0.161764705882353</v>
      </c>
      <c r="AY12" s="15">
        <v>0.20134228187919501</v>
      </c>
      <c r="AZ12" s="15"/>
      <c r="BA12" s="15">
        <v>0.14173228346456701</v>
      </c>
      <c r="BB12" s="15">
        <v>0.15765765765765799</v>
      </c>
      <c r="BC12" s="15"/>
      <c r="BD12" s="15">
        <v>0.14893617021276601</v>
      </c>
      <c r="BE12" s="15">
        <v>0.14594594594594601</v>
      </c>
      <c r="BF12" s="15"/>
      <c r="BG12" s="15">
        <v>0.15751789976133701</v>
      </c>
      <c r="BH12" s="15">
        <v>0.113095238095238</v>
      </c>
    </row>
    <row r="13" spans="2:60" x14ac:dyDescent="0.35">
      <c r="B13" s="16" t="s">
        <v>81</v>
      </c>
      <c r="C13" s="15">
        <v>1.8121911037891299E-2</v>
      </c>
      <c r="D13" s="15">
        <v>1.4492753623188401E-2</v>
      </c>
      <c r="E13" s="15">
        <v>0.02</v>
      </c>
      <c r="F13" s="15"/>
      <c r="G13" s="15">
        <v>3.4965034965035002E-2</v>
      </c>
      <c r="H13" s="15">
        <v>1.29310344827586E-2</v>
      </c>
      <c r="I13" s="15"/>
      <c r="J13" s="15">
        <v>1.9047619047619001E-2</v>
      </c>
      <c r="K13" s="15">
        <v>2.4193548387096801E-2</v>
      </c>
      <c r="L13" s="15">
        <v>1.21951219512195E-2</v>
      </c>
      <c r="M13" s="15">
        <v>2.27272727272727E-2</v>
      </c>
      <c r="N13" s="15"/>
      <c r="O13" s="15">
        <v>2.4691358024691398E-2</v>
      </c>
      <c r="P13" s="15">
        <v>1.2820512820512799E-2</v>
      </c>
      <c r="Q13" s="15">
        <v>0</v>
      </c>
      <c r="R13" s="15">
        <v>1.1494252873563199E-2</v>
      </c>
      <c r="S13" s="15"/>
      <c r="T13" s="15">
        <v>2.55591054313099E-2</v>
      </c>
      <c r="U13" s="15">
        <v>8.2644628099173608E-3</v>
      </c>
      <c r="V13" s="15">
        <v>1.8348623853211E-2</v>
      </c>
      <c r="W13" s="15">
        <v>0</v>
      </c>
      <c r="X13" s="15">
        <v>0</v>
      </c>
      <c r="Y13" s="15"/>
      <c r="Z13" s="15">
        <v>9.9502487562189105E-3</v>
      </c>
      <c r="AA13" s="15">
        <v>1.45631067961165E-2</v>
      </c>
      <c r="AB13" s="15"/>
      <c r="AC13" s="15">
        <v>8.1632653061224497E-3</v>
      </c>
      <c r="AD13" s="15">
        <v>8.8105726872246704E-3</v>
      </c>
      <c r="AE13" s="15"/>
      <c r="AF13" s="15">
        <v>1.49253731343284E-2</v>
      </c>
      <c r="AG13" s="15">
        <v>1.3157894736842099E-2</v>
      </c>
      <c r="AH13" s="15">
        <v>1.2500000000000001E-2</v>
      </c>
      <c r="AI13" s="15">
        <v>2.66666666666667E-2</v>
      </c>
      <c r="AJ13" s="15">
        <v>0</v>
      </c>
      <c r="AK13" s="15">
        <v>1.2987012987013E-2</v>
      </c>
      <c r="AL13" s="15">
        <v>0</v>
      </c>
      <c r="AM13" s="15"/>
      <c r="AN13" s="15">
        <v>1.31004366812227E-2</v>
      </c>
      <c r="AO13" s="15">
        <v>7.63358778625954E-3</v>
      </c>
      <c r="AP13" s="15">
        <v>6.6666666666666693E-2</v>
      </c>
      <c r="AQ13" s="15">
        <v>1.5625E-2</v>
      </c>
      <c r="AR13" s="15">
        <v>1.4285714285714299E-2</v>
      </c>
      <c r="AS13" s="15">
        <v>4.3478260869565202E-2</v>
      </c>
      <c r="AT13" s="15"/>
      <c r="AU13" s="15">
        <v>3.4782608695652202E-2</v>
      </c>
      <c r="AV13" s="15">
        <v>2.4291497975708499E-2</v>
      </c>
      <c r="AW13" s="15">
        <v>0</v>
      </c>
      <c r="AX13" s="15">
        <v>1.4705882352941201E-2</v>
      </c>
      <c r="AY13" s="15">
        <v>0</v>
      </c>
      <c r="AZ13" s="15"/>
      <c r="BA13" s="15">
        <v>1.8372703412073501E-2</v>
      </c>
      <c r="BB13" s="15">
        <v>4.5045045045045001E-3</v>
      </c>
      <c r="BC13" s="15"/>
      <c r="BD13" s="15">
        <v>2.1276595744680899E-2</v>
      </c>
      <c r="BE13" s="15">
        <v>1.35135135135135E-2</v>
      </c>
      <c r="BF13" s="15"/>
      <c r="BG13" s="15">
        <v>1.1933174224343699E-2</v>
      </c>
      <c r="BH13" s="15">
        <v>1.1904761904761901E-2</v>
      </c>
    </row>
    <row r="14" spans="2:60" x14ac:dyDescent="0.35">
      <c r="B14" s="16" t="s">
        <v>91</v>
      </c>
      <c r="C14" s="18">
        <v>0.50247116968698502</v>
      </c>
      <c r="D14" s="18">
        <v>0.55555555555555602</v>
      </c>
      <c r="E14" s="18">
        <v>0.47499999999999998</v>
      </c>
      <c r="F14" s="18"/>
      <c r="G14" s="18">
        <v>0.36363636363636398</v>
      </c>
      <c r="H14" s="18">
        <v>0.54525862068965503</v>
      </c>
      <c r="I14" s="18"/>
      <c r="J14" s="18">
        <v>0.52380952380952395</v>
      </c>
      <c r="K14" s="18">
        <v>0.47580645161290303</v>
      </c>
      <c r="L14" s="18">
        <v>0.45121951219512202</v>
      </c>
      <c r="M14" s="18">
        <v>0.60606060606060597</v>
      </c>
      <c r="N14" s="18"/>
      <c r="O14" s="18">
        <v>0.327160493827161</v>
      </c>
      <c r="P14" s="18">
        <v>0.39743589743589702</v>
      </c>
      <c r="Q14" s="18">
        <v>0.57954545454545503</v>
      </c>
      <c r="R14" s="18">
        <v>0.68965517241379304</v>
      </c>
      <c r="S14" s="18"/>
      <c r="T14" s="18">
        <v>0.44408945686901002</v>
      </c>
      <c r="U14" s="18">
        <v>0.421487603305785</v>
      </c>
      <c r="V14" s="18">
        <v>0.61467889908256901</v>
      </c>
      <c r="W14" s="18">
        <v>0.79545454545454497</v>
      </c>
      <c r="X14" s="18">
        <v>0.85714285714285698</v>
      </c>
      <c r="Y14" s="18"/>
      <c r="Z14" s="18">
        <v>0.53233830845771102</v>
      </c>
      <c r="AA14" s="18">
        <v>0.490291262135922</v>
      </c>
      <c r="AB14" s="18"/>
      <c r="AC14" s="18">
        <v>0.575510204081633</v>
      </c>
      <c r="AD14" s="18">
        <v>0.48017621145374401</v>
      </c>
      <c r="AE14" s="18"/>
      <c r="AF14" s="18">
        <v>0.48507462686567199</v>
      </c>
      <c r="AG14" s="18">
        <v>0.67105263157894701</v>
      </c>
      <c r="AH14" s="18">
        <v>0.75</v>
      </c>
      <c r="AI14" s="18">
        <v>0.36</v>
      </c>
      <c r="AJ14" s="18">
        <v>0.70588235294117596</v>
      </c>
      <c r="AK14" s="18">
        <v>0.28571428571428598</v>
      </c>
      <c r="AL14" s="18">
        <v>0.33333333333333298</v>
      </c>
      <c r="AM14" s="18"/>
      <c r="AN14" s="18">
        <v>0.59825327510917004</v>
      </c>
      <c r="AO14" s="18">
        <v>0.57251908396946605</v>
      </c>
      <c r="AP14" s="18">
        <v>0.66666666666666696</v>
      </c>
      <c r="AQ14" s="18">
        <v>0.4375</v>
      </c>
      <c r="AR14" s="18">
        <v>0.35714285714285698</v>
      </c>
      <c r="AS14" s="18">
        <v>0.217391304347826</v>
      </c>
      <c r="AT14" s="18"/>
      <c r="AU14" s="18">
        <v>0.47826086956521702</v>
      </c>
      <c r="AV14" s="18">
        <v>0.55465587044534403</v>
      </c>
      <c r="AW14" s="18">
        <v>0.46428571428571402</v>
      </c>
      <c r="AX14" s="18">
        <v>0.51470588235294101</v>
      </c>
      <c r="AY14" s="18">
        <v>0.43624161073825501</v>
      </c>
      <c r="AZ14" s="18"/>
      <c r="BA14" s="18">
        <v>0.48031496062992102</v>
      </c>
      <c r="BB14" s="18">
        <v>0.54954954954954904</v>
      </c>
      <c r="BC14" s="18"/>
      <c r="BD14" s="18">
        <v>0.438297872340425</v>
      </c>
      <c r="BE14" s="18">
        <v>0.54594594594594603</v>
      </c>
      <c r="BF14" s="18"/>
      <c r="BG14" s="18">
        <v>0.47732696897374699</v>
      </c>
      <c r="BH14" s="18">
        <v>0.60119047619047605</v>
      </c>
    </row>
    <row r="15" spans="2:60" x14ac:dyDescent="0.35">
      <c r="B15" s="16" t="s">
        <v>92</v>
      </c>
      <c r="C15" s="18">
        <v>0.30642504118616098</v>
      </c>
      <c r="D15" s="18">
        <v>0.241545893719807</v>
      </c>
      <c r="E15" s="18">
        <v>0.34</v>
      </c>
      <c r="F15" s="18"/>
      <c r="G15" s="18">
        <v>0.43356643356643398</v>
      </c>
      <c r="H15" s="18">
        <v>0.26724137931034497</v>
      </c>
      <c r="I15" s="18"/>
      <c r="J15" s="18">
        <v>0.30476190476190501</v>
      </c>
      <c r="K15" s="18">
        <v>0.33870967741935498</v>
      </c>
      <c r="L15" s="18">
        <v>0.32520325203251998</v>
      </c>
      <c r="M15" s="18">
        <v>0.24242424242424199</v>
      </c>
      <c r="N15" s="18"/>
      <c r="O15" s="18">
        <v>0.48765432098765399</v>
      </c>
      <c r="P15" s="18">
        <v>0.35256410256410298</v>
      </c>
      <c r="Q15" s="18">
        <v>0.23863636363636401</v>
      </c>
      <c r="R15" s="18">
        <v>0.16666666666666699</v>
      </c>
      <c r="S15" s="18"/>
      <c r="T15" s="18">
        <v>0.36421725239616598</v>
      </c>
      <c r="U15" s="18">
        <v>0.29752066115702502</v>
      </c>
      <c r="V15" s="18">
        <v>0.201834862385321</v>
      </c>
      <c r="W15" s="18">
        <v>0.204545454545455</v>
      </c>
      <c r="X15" s="18">
        <v>0.14285714285714299</v>
      </c>
      <c r="Y15" s="18"/>
      <c r="Z15" s="18">
        <v>0.28358208955223901</v>
      </c>
      <c r="AA15" s="18">
        <v>0.31067961165048502</v>
      </c>
      <c r="AB15" s="18"/>
      <c r="AC15" s="18">
        <v>0.261224489795918</v>
      </c>
      <c r="AD15" s="18">
        <v>0.33039647577092501</v>
      </c>
      <c r="AE15" s="18"/>
      <c r="AF15" s="18">
        <v>0.30597014925373101</v>
      </c>
      <c r="AG15" s="18">
        <v>0.18421052631578899</v>
      </c>
      <c r="AH15" s="18">
        <v>0.13750000000000001</v>
      </c>
      <c r="AI15" s="18">
        <v>0.44</v>
      </c>
      <c r="AJ15" s="18">
        <v>0.23529411764705899</v>
      </c>
      <c r="AK15" s="18">
        <v>0.51948051948051899</v>
      </c>
      <c r="AL15" s="18">
        <v>0.5</v>
      </c>
      <c r="AM15" s="18"/>
      <c r="AN15" s="18">
        <v>0.25327510917030599</v>
      </c>
      <c r="AO15" s="18">
        <v>0.236641221374046</v>
      </c>
      <c r="AP15" s="18">
        <v>6.6666666666666693E-2</v>
      </c>
      <c r="AQ15" s="18">
        <v>0.34375</v>
      </c>
      <c r="AR15" s="18">
        <v>0.42142857142857099</v>
      </c>
      <c r="AS15" s="18">
        <v>0.565217391304348</v>
      </c>
      <c r="AT15" s="18"/>
      <c r="AU15" s="18">
        <v>0.27826086956521701</v>
      </c>
      <c r="AV15" s="18">
        <v>0.26720647773279299</v>
      </c>
      <c r="AW15" s="18">
        <v>0.32142857142857101</v>
      </c>
      <c r="AX15" s="18">
        <v>0.33823529411764702</v>
      </c>
      <c r="AY15" s="18">
        <v>0.37583892617449699</v>
      </c>
      <c r="AZ15" s="18"/>
      <c r="BA15" s="18">
        <v>0.32283464566929099</v>
      </c>
      <c r="BB15" s="18">
        <v>0.27927927927927898</v>
      </c>
      <c r="BC15" s="18"/>
      <c r="BD15" s="18">
        <v>0.35319148936170203</v>
      </c>
      <c r="BE15" s="18">
        <v>0.27567567567567602</v>
      </c>
      <c r="BF15" s="18"/>
      <c r="BG15" s="18">
        <v>0.33651551312649203</v>
      </c>
      <c r="BH15" s="18">
        <v>0.22023809523809501</v>
      </c>
    </row>
    <row r="16" spans="2:60" x14ac:dyDescent="0.35">
      <c r="B16" s="16" t="s">
        <v>93</v>
      </c>
      <c r="C16" s="19">
        <v>0.19604612850082401</v>
      </c>
      <c r="D16" s="19">
        <v>0.31400966183574902</v>
      </c>
      <c r="E16" s="19">
        <v>0.13500000000000001</v>
      </c>
      <c r="F16" s="19"/>
      <c r="G16" s="19">
        <v>-6.9930069930069894E-2</v>
      </c>
      <c r="H16" s="19">
        <v>0.27801724137931</v>
      </c>
      <c r="I16" s="19"/>
      <c r="J16" s="19">
        <v>0.21904761904761899</v>
      </c>
      <c r="K16" s="19">
        <v>0.13709677419354799</v>
      </c>
      <c r="L16" s="19">
        <v>0.12601626016260201</v>
      </c>
      <c r="M16" s="19">
        <v>0.36363636363636398</v>
      </c>
      <c r="N16" s="19"/>
      <c r="O16" s="19">
        <v>-0.16049382716049401</v>
      </c>
      <c r="P16" s="19">
        <v>4.48717948717949E-2</v>
      </c>
      <c r="Q16" s="19">
        <v>0.34090909090909099</v>
      </c>
      <c r="R16" s="19">
        <v>0.52298850574712596</v>
      </c>
      <c r="S16" s="19"/>
      <c r="T16" s="19">
        <v>7.9872204472843406E-2</v>
      </c>
      <c r="U16" s="19">
        <v>0.12396694214876</v>
      </c>
      <c r="V16" s="19">
        <v>0.41284403669724801</v>
      </c>
      <c r="W16" s="19">
        <v>0.59090909090909105</v>
      </c>
      <c r="X16" s="19">
        <v>0.71428571428571397</v>
      </c>
      <c r="Y16" s="19"/>
      <c r="Z16" s="19">
        <v>0.248756218905473</v>
      </c>
      <c r="AA16" s="19">
        <v>0.17961165048543701</v>
      </c>
      <c r="AB16" s="19"/>
      <c r="AC16" s="19">
        <v>0.314285714285714</v>
      </c>
      <c r="AD16" s="19">
        <v>0.14977973568281899</v>
      </c>
      <c r="AE16" s="19"/>
      <c r="AF16" s="19">
        <v>0.17910447761194001</v>
      </c>
      <c r="AG16" s="19">
        <v>0.48684210526315802</v>
      </c>
      <c r="AH16" s="19">
        <v>0.61250000000000004</v>
      </c>
      <c r="AI16" s="19">
        <v>-0.08</v>
      </c>
      <c r="AJ16" s="19">
        <v>0.47058823529411797</v>
      </c>
      <c r="AK16" s="19">
        <v>-0.23376623376623401</v>
      </c>
      <c r="AL16" s="19">
        <v>-0.16666666666666699</v>
      </c>
      <c r="AM16" s="19"/>
      <c r="AN16" s="19">
        <v>0.34497816593886499</v>
      </c>
      <c r="AO16" s="19">
        <v>0.33587786259542002</v>
      </c>
      <c r="AP16" s="19">
        <v>0.6</v>
      </c>
      <c r="AQ16" s="19">
        <v>9.375E-2</v>
      </c>
      <c r="AR16" s="19">
        <v>-6.4285714285714293E-2</v>
      </c>
      <c r="AS16" s="19">
        <v>-0.34782608695652201</v>
      </c>
      <c r="AT16" s="19"/>
      <c r="AU16" s="19">
        <v>0.2</v>
      </c>
      <c r="AV16" s="19">
        <v>0.28744939271255099</v>
      </c>
      <c r="AW16" s="19">
        <v>0.14285714285714299</v>
      </c>
      <c r="AX16" s="19">
        <v>0.17647058823529399</v>
      </c>
      <c r="AY16" s="19">
        <v>6.0402684563758399E-2</v>
      </c>
      <c r="AZ16" s="19"/>
      <c r="BA16" s="19">
        <v>0.15748031496063</v>
      </c>
      <c r="BB16" s="19">
        <v>0.27027027027027001</v>
      </c>
      <c r="BC16" s="19"/>
      <c r="BD16" s="19">
        <v>8.5106382978723402E-2</v>
      </c>
      <c r="BE16" s="19">
        <v>0.27027027027027001</v>
      </c>
      <c r="BF16" s="19"/>
      <c r="BG16" s="19">
        <v>0.14081145584725499</v>
      </c>
      <c r="BH16" s="19">
        <v>0.38095238095238099</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H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105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ht="29" x14ac:dyDescent="0.35">
      <c r="B8" s="16" t="s">
        <v>95</v>
      </c>
      <c r="C8" s="15">
        <v>0.492586490939044</v>
      </c>
      <c r="D8" s="15">
        <v>0.48792270531401</v>
      </c>
      <c r="E8" s="15">
        <v>0.495</v>
      </c>
      <c r="F8" s="15"/>
      <c r="G8" s="15">
        <v>0.51748251748251795</v>
      </c>
      <c r="H8" s="15">
        <v>0.48491379310344801</v>
      </c>
      <c r="I8" s="15"/>
      <c r="J8" s="15">
        <v>0.51428571428571401</v>
      </c>
      <c r="K8" s="15">
        <v>0.50806451612903203</v>
      </c>
      <c r="L8" s="15">
        <v>0.48373983739837401</v>
      </c>
      <c r="M8" s="15">
        <v>0.47727272727272702</v>
      </c>
      <c r="N8" s="15"/>
      <c r="O8" s="15">
        <v>0.46296296296296302</v>
      </c>
      <c r="P8" s="15">
        <v>0.54487179487179505</v>
      </c>
      <c r="Q8" s="15">
        <v>0.52272727272727304</v>
      </c>
      <c r="R8" s="15">
        <v>0.5</v>
      </c>
      <c r="S8" s="15"/>
      <c r="T8" s="15">
        <v>0.46645367412140598</v>
      </c>
      <c r="U8" s="15">
        <v>0.58677685950413205</v>
      </c>
      <c r="V8" s="15">
        <v>0.43119266055045902</v>
      </c>
      <c r="W8" s="15">
        <v>0.52272727272727304</v>
      </c>
      <c r="X8" s="15">
        <v>0.71428571428571397</v>
      </c>
      <c r="Y8" s="15"/>
      <c r="Z8" s="15">
        <v>0.45771144278607001</v>
      </c>
      <c r="AA8" s="15">
        <v>0.52427184466019405</v>
      </c>
      <c r="AB8" s="15"/>
      <c r="AC8" s="15">
        <v>0.45714285714285702</v>
      </c>
      <c r="AD8" s="15">
        <v>0.54625550660792999</v>
      </c>
      <c r="AE8" s="15"/>
      <c r="AF8" s="15">
        <v>0.50746268656716398</v>
      </c>
      <c r="AG8" s="15">
        <v>0.42105263157894701</v>
      </c>
      <c r="AH8" s="15">
        <v>0.51249999999999996</v>
      </c>
      <c r="AI8" s="15">
        <v>0.52</v>
      </c>
      <c r="AJ8" s="15">
        <v>0.52941176470588203</v>
      </c>
      <c r="AK8" s="15">
        <v>0.55844155844155796</v>
      </c>
      <c r="AL8" s="15">
        <v>0.33333333333333298</v>
      </c>
      <c r="AM8" s="15"/>
      <c r="AN8" s="15">
        <v>0.489082969432314</v>
      </c>
      <c r="AO8" s="15">
        <v>0.49618320610687</v>
      </c>
      <c r="AP8" s="15">
        <v>0.53333333333333299</v>
      </c>
      <c r="AQ8" s="15">
        <v>0.421875</v>
      </c>
      <c r="AR8" s="15">
        <v>0.54285714285714304</v>
      </c>
      <c r="AS8" s="15">
        <v>0.39130434782608697</v>
      </c>
      <c r="AT8" s="15"/>
      <c r="AU8" s="15">
        <v>0.573913043478261</v>
      </c>
      <c r="AV8" s="15">
        <v>0.48178137651821901</v>
      </c>
      <c r="AW8" s="15">
        <v>0.39285714285714302</v>
      </c>
      <c r="AX8" s="15">
        <v>0.441176470588235</v>
      </c>
      <c r="AY8" s="15">
        <v>0.48993288590604001</v>
      </c>
      <c r="AZ8" s="15"/>
      <c r="BA8" s="15">
        <v>0.50393700787401596</v>
      </c>
      <c r="BB8" s="15">
        <v>0.47297297297297303</v>
      </c>
      <c r="BC8" s="15"/>
      <c r="BD8" s="15">
        <v>0.52765957446808498</v>
      </c>
      <c r="BE8" s="15">
        <v>0.46756756756756801</v>
      </c>
      <c r="BF8" s="15"/>
      <c r="BG8" s="15">
        <v>0.51312649164677804</v>
      </c>
      <c r="BH8" s="15">
        <v>0.45833333333333298</v>
      </c>
    </row>
    <row r="9" spans="2:60" ht="29" x14ac:dyDescent="0.35">
      <c r="B9" s="16" t="s">
        <v>96</v>
      </c>
      <c r="C9" s="15">
        <v>0.46622734761120299</v>
      </c>
      <c r="D9" s="15">
        <v>0.458937198067633</v>
      </c>
      <c r="E9" s="15">
        <v>0.47</v>
      </c>
      <c r="F9" s="15"/>
      <c r="G9" s="15">
        <v>0.40559440559440602</v>
      </c>
      <c r="H9" s="15">
        <v>0.48491379310344801</v>
      </c>
      <c r="I9" s="15"/>
      <c r="J9" s="15">
        <v>0.46666666666666701</v>
      </c>
      <c r="K9" s="15">
        <v>0.532258064516129</v>
      </c>
      <c r="L9" s="15">
        <v>0.42682926829268297</v>
      </c>
      <c r="M9" s="15">
        <v>0.47727272727272702</v>
      </c>
      <c r="N9" s="15"/>
      <c r="O9" s="15">
        <v>0.33333333333333298</v>
      </c>
      <c r="P9" s="15">
        <v>0.487179487179487</v>
      </c>
      <c r="Q9" s="15">
        <v>0.52272727272727304</v>
      </c>
      <c r="R9" s="15">
        <v>0.54597701149425304</v>
      </c>
      <c r="S9" s="15"/>
      <c r="T9" s="15">
        <v>0.43769968051118202</v>
      </c>
      <c r="U9" s="15">
        <v>0.46280991735537202</v>
      </c>
      <c r="V9" s="15">
        <v>0.51376146788990795</v>
      </c>
      <c r="W9" s="15">
        <v>0.5</v>
      </c>
      <c r="X9" s="15">
        <v>0.57142857142857095</v>
      </c>
      <c r="Y9" s="15"/>
      <c r="Z9" s="15">
        <v>0.40796019900497499</v>
      </c>
      <c r="AA9" s="15">
        <v>0.53398058252427205</v>
      </c>
      <c r="AB9" s="15"/>
      <c r="AC9" s="15">
        <v>0.43265306122448999</v>
      </c>
      <c r="AD9" s="15">
        <v>0.51541850220264296</v>
      </c>
      <c r="AE9" s="15"/>
      <c r="AF9" s="15">
        <v>0.462686567164179</v>
      </c>
      <c r="AG9" s="15">
        <v>0.59210526315789502</v>
      </c>
      <c r="AH9" s="15">
        <v>0.55000000000000004</v>
      </c>
      <c r="AI9" s="15">
        <v>0.38666666666666699</v>
      </c>
      <c r="AJ9" s="15">
        <v>0.441176470588235</v>
      </c>
      <c r="AK9" s="15">
        <v>0.415584415584416</v>
      </c>
      <c r="AL9" s="15">
        <v>0.5</v>
      </c>
      <c r="AM9" s="15"/>
      <c r="AN9" s="15">
        <v>0.48471615720523997</v>
      </c>
      <c r="AO9" s="15">
        <v>0.52671755725190805</v>
      </c>
      <c r="AP9" s="15">
        <v>0.133333333333333</v>
      </c>
      <c r="AQ9" s="15">
        <v>0.4375</v>
      </c>
      <c r="AR9" s="15">
        <v>0.46428571428571402</v>
      </c>
      <c r="AS9" s="15">
        <v>0.26086956521739102</v>
      </c>
      <c r="AT9" s="15"/>
      <c r="AU9" s="15">
        <v>0.38260869565217398</v>
      </c>
      <c r="AV9" s="15">
        <v>0.48582995951417002</v>
      </c>
      <c r="AW9" s="15">
        <v>0.46428571428571402</v>
      </c>
      <c r="AX9" s="15">
        <v>0.5</v>
      </c>
      <c r="AY9" s="15">
        <v>0.48322147651006703</v>
      </c>
      <c r="AZ9" s="15"/>
      <c r="BA9" s="15">
        <v>0.48556430446194199</v>
      </c>
      <c r="BB9" s="15">
        <v>0.43693693693693703</v>
      </c>
      <c r="BC9" s="15"/>
      <c r="BD9" s="15">
        <v>0.51063829787234005</v>
      </c>
      <c r="BE9" s="15">
        <v>0.43513513513513502</v>
      </c>
      <c r="BF9" s="15"/>
      <c r="BG9" s="15">
        <v>0.47255369928400998</v>
      </c>
      <c r="BH9" s="15">
        <v>0.46428571428571402</v>
      </c>
    </row>
    <row r="10" spans="2:60" x14ac:dyDescent="0.35">
      <c r="B10" s="16" t="s">
        <v>97</v>
      </c>
      <c r="C10" s="15">
        <v>0.43327841845140003</v>
      </c>
      <c r="D10" s="15">
        <v>0.41545893719806798</v>
      </c>
      <c r="E10" s="15">
        <v>0.4425</v>
      </c>
      <c r="F10" s="15"/>
      <c r="G10" s="15">
        <v>0.48951048951048998</v>
      </c>
      <c r="H10" s="15">
        <v>0.41594827586206901</v>
      </c>
      <c r="I10" s="15"/>
      <c r="J10" s="15">
        <v>0.44761904761904803</v>
      </c>
      <c r="K10" s="15">
        <v>0.43548387096774199</v>
      </c>
      <c r="L10" s="15">
        <v>0.45528455284552799</v>
      </c>
      <c r="M10" s="15">
        <v>0.37878787878787901</v>
      </c>
      <c r="N10" s="15"/>
      <c r="O10" s="15">
        <v>0.5</v>
      </c>
      <c r="P10" s="15">
        <v>0.480769230769231</v>
      </c>
      <c r="Q10" s="15">
        <v>0.5</v>
      </c>
      <c r="R10" s="15">
        <v>0.33333333333333298</v>
      </c>
      <c r="S10" s="15"/>
      <c r="T10" s="15">
        <v>0.46325878594249198</v>
      </c>
      <c r="U10" s="15">
        <v>0.45454545454545497</v>
      </c>
      <c r="V10" s="15">
        <v>0.37614678899082599</v>
      </c>
      <c r="W10" s="15">
        <v>0.27272727272727298</v>
      </c>
      <c r="X10" s="15">
        <v>0.57142857142857095</v>
      </c>
      <c r="Y10" s="15"/>
      <c r="Z10" s="15">
        <v>0.42786069651741299</v>
      </c>
      <c r="AA10" s="15">
        <v>0.456310679611651</v>
      </c>
      <c r="AB10" s="15"/>
      <c r="AC10" s="15">
        <v>0.416326530612245</v>
      </c>
      <c r="AD10" s="15">
        <v>0.46696035242290801</v>
      </c>
      <c r="AE10" s="15"/>
      <c r="AF10" s="15">
        <v>0.44776119402985098</v>
      </c>
      <c r="AG10" s="15">
        <v>0.34210526315789502</v>
      </c>
      <c r="AH10" s="15">
        <v>0.375</v>
      </c>
      <c r="AI10" s="15">
        <v>0.46666666666666701</v>
      </c>
      <c r="AJ10" s="15">
        <v>0.41176470588235298</v>
      </c>
      <c r="AK10" s="15">
        <v>0.55844155844155796</v>
      </c>
      <c r="AL10" s="15">
        <v>0.5</v>
      </c>
      <c r="AM10" s="15"/>
      <c r="AN10" s="15">
        <v>0.42358078602620097</v>
      </c>
      <c r="AO10" s="15">
        <v>0.43511450381679401</v>
      </c>
      <c r="AP10" s="15">
        <v>0.4</v>
      </c>
      <c r="AQ10" s="15">
        <v>0.53125</v>
      </c>
      <c r="AR10" s="15">
        <v>0.4</v>
      </c>
      <c r="AS10" s="15">
        <v>0.434782608695652</v>
      </c>
      <c r="AT10" s="15"/>
      <c r="AU10" s="15">
        <v>0.434782608695652</v>
      </c>
      <c r="AV10" s="15">
        <v>0.38866396761133598</v>
      </c>
      <c r="AW10" s="15">
        <v>0.39285714285714302</v>
      </c>
      <c r="AX10" s="15">
        <v>0.48529411764705899</v>
      </c>
      <c r="AY10" s="15">
        <v>0.48993288590604001</v>
      </c>
      <c r="AZ10" s="15"/>
      <c r="BA10" s="15">
        <v>0.44881889763779498</v>
      </c>
      <c r="BB10" s="15">
        <v>0.40990990990991</v>
      </c>
      <c r="BC10" s="15"/>
      <c r="BD10" s="15">
        <v>0.48510638297872299</v>
      </c>
      <c r="BE10" s="15">
        <v>0.39729729729729701</v>
      </c>
      <c r="BF10" s="15"/>
      <c r="BG10" s="15">
        <v>0.463007159904535</v>
      </c>
      <c r="BH10" s="15">
        <v>0.36309523809523803</v>
      </c>
    </row>
    <row r="11" spans="2:60" ht="29" x14ac:dyDescent="0.35">
      <c r="B11" s="16" t="s">
        <v>98</v>
      </c>
      <c r="C11" s="15">
        <v>0.39868204283360797</v>
      </c>
      <c r="D11" s="15">
        <v>0.34782608695652201</v>
      </c>
      <c r="E11" s="15">
        <v>0.42499999999999999</v>
      </c>
      <c r="F11" s="15"/>
      <c r="G11" s="15">
        <v>0.47552447552447602</v>
      </c>
      <c r="H11" s="15">
        <v>0.375</v>
      </c>
      <c r="I11" s="15"/>
      <c r="J11" s="15">
        <v>0.35238095238095202</v>
      </c>
      <c r="K11" s="15">
        <v>0.41129032258064502</v>
      </c>
      <c r="L11" s="15">
        <v>0.39430894308943099</v>
      </c>
      <c r="M11" s="15">
        <v>0.43181818181818199</v>
      </c>
      <c r="N11" s="15"/>
      <c r="O11" s="15">
        <v>0.45061728395061701</v>
      </c>
      <c r="P11" s="15">
        <v>0.51923076923076905</v>
      </c>
      <c r="Q11" s="15">
        <v>0.42045454545454503</v>
      </c>
      <c r="R11" s="15">
        <v>0.27586206896551702</v>
      </c>
      <c r="S11" s="15"/>
      <c r="T11" s="15">
        <v>0.44408945686901002</v>
      </c>
      <c r="U11" s="15">
        <v>0.38842975206611602</v>
      </c>
      <c r="V11" s="15">
        <v>0.31192660550458701</v>
      </c>
      <c r="W11" s="15">
        <v>0.27272727272727298</v>
      </c>
      <c r="X11" s="15">
        <v>0.42857142857142899</v>
      </c>
      <c r="Y11" s="15"/>
      <c r="Z11" s="15">
        <v>0.40796019900497499</v>
      </c>
      <c r="AA11" s="15">
        <v>0.41262135922330101</v>
      </c>
      <c r="AB11" s="15"/>
      <c r="AC11" s="15">
        <v>0.371428571428571</v>
      </c>
      <c r="AD11" s="15">
        <v>0.40088105726872197</v>
      </c>
      <c r="AE11" s="15"/>
      <c r="AF11" s="15">
        <v>0.38805970149253699</v>
      </c>
      <c r="AG11" s="15">
        <v>0.32894736842105299</v>
      </c>
      <c r="AH11" s="15">
        <v>0.27500000000000002</v>
      </c>
      <c r="AI11" s="15">
        <v>0.61333333333333295</v>
      </c>
      <c r="AJ11" s="15">
        <v>0.38235294117647101</v>
      </c>
      <c r="AK11" s="15">
        <v>0.44155844155844198</v>
      </c>
      <c r="AL11" s="15">
        <v>0.5</v>
      </c>
      <c r="AM11" s="15"/>
      <c r="AN11" s="15">
        <v>0.35807860262008701</v>
      </c>
      <c r="AO11" s="15">
        <v>0.32824427480916002</v>
      </c>
      <c r="AP11" s="15">
        <v>0.46666666666666701</v>
      </c>
      <c r="AQ11" s="15">
        <v>0.46875</v>
      </c>
      <c r="AR11" s="15">
        <v>0.46428571428571402</v>
      </c>
      <c r="AS11" s="15">
        <v>0.52173913043478304</v>
      </c>
      <c r="AT11" s="15"/>
      <c r="AU11" s="15">
        <v>0.44347826086956499</v>
      </c>
      <c r="AV11" s="15">
        <v>0.36032388663967602</v>
      </c>
      <c r="AW11" s="15">
        <v>0.42857142857142899</v>
      </c>
      <c r="AX11" s="15">
        <v>0.35294117647058798</v>
      </c>
      <c r="AY11" s="15">
        <v>0.44295302013422799</v>
      </c>
      <c r="AZ11" s="15"/>
      <c r="BA11" s="15">
        <v>0.40944881889763801</v>
      </c>
      <c r="BB11" s="15">
        <v>0.37837837837837801</v>
      </c>
      <c r="BC11" s="15"/>
      <c r="BD11" s="15">
        <v>0.40425531914893598</v>
      </c>
      <c r="BE11" s="15">
        <v>0.391891891891892</v>
      </c>
      <c r="BF11" s="15"/>
      <c r="BG11" s="15">
        <v>0.40811455847255401</v>
      </c>
      <c r="BH11" s="15">
        <v>0.36904761904761901</v>
      </c>
    </row>
    <row r="12" spans="2:60" x14ac:dyDescent="0.35">
      <c r="B12" s="16" t="s">
        <v>99</v>
      </c>
      <c r="C12" s="15">
        <v>0.39538714991762802</v>
      </c>
      <c r="D12" s="15">
        <v>0.42028985507246402</v>
      </c>
      <c r="E12" s="15">
        <v>0.38250000000000001</v>
      </c>
      <c r="F12" s="15"/>
      <c r="G12" s="15">
        <v>0.33566433566433601</v>
      </c>
      <c r="H12" s="15">
        <v>0.41379310344827602</v>
      </c>
      <c r="I12" s="15"/>
      <c r="J12" s="15">
        <v>0.314285714285714</v>
      </c>
      <c r="K12" s="15">
        <v>0.45967741935483902</v>
      </c>
      <c r="L12" s="15">
        <v>0.41869918699186998</v>
      </c>
      <c r="M12" s="15">
        <v>0.35606060606060602</v>
      </c>
      <c r="N12" s="15"/>
      <c r="O12" s="15">
        <v>0.35185185185185203</v>
      </c>
      <c r="P12" s="15">
        <v>0.47435897435897401</v>
      </c>
      <c r="Q12" s="15">
        <v>0.38636363636363602</v>
      </c>
      <c r="R12" s="15">
        <v>0.390804597701149</v>
      </c>
      <c r="S12" s="15"/>
      <c r="T12" s="15">
        <v>0.402555910543131</v>
      </c>
      <c r="U12" s="15">
        <v>0.413223140495868</v>
      </c>
      <c r="V12" s="15">
        <v>0.33944954128440402</v>
      </c>
      <c r="W12" s="15">
        <v>0.43181818181818199</v>
      </c>
      <c r="X12" s="15">
        <v>0.71428571428571397</v>
      </c>
      <c r="Y12" s="15"/>
      <c r="Z12" s="15">
        <v>0.33333333333333298</v>
      </c>
      <c r="AA12" s="15">
        <v>0.509708737864078</v>
      </c>
      <c r="AB12" s="15"/>
      <c r="AC12" s="15">
        <v>0.371428571428571</v>
      </c>
      <c r="AD12" s="15">
        <v>0.48458149779735699</v>
      </c>
      <c r="AE12" s="15"/>
      <c r="AF12" s="15">
        <v>0.47014925373134298</v>
      </c>
      <c r="AG12" s="15">
        <v>0.38157894736842102</v>
      </c>
      <c r="AH12" s="15">
        <v>0.42499999999999999</v>
      </c>
      <c r="AI12" s="15">
        <v>0.4</v>
      </c>
      <c r="AJ12" s="15">
        <v>0.29411764705882398</v>
      </c>
      <c r="AK12" s="15">
        <v>0.35064935064935099</v>
      </c>
      <c r="AL12" s="15">
        <v>0.5</v>
      </c>
      <c r="AM12" s="15"/>
      <c r="AN12" s="15">
        <v>0.45414847161572103</v>
      </c>
      <c r="AO12" s="15">
        <v>0.473282442748092</v>
      </c>
      <c r="AP12" s="15">
        <v>0.266666666666667</v>
      </c>
      <c r="AQ12" s="15">
        <v>0.21875</v>
      </c>
      <c r="AR12" s="15">
        <v>0.35714285714285698</v>
      </c>
      <c r="AS12" s="15">
        <v>0.173913043478261</v>
      </c>
      <c r="AT12" s="15"/>
      <c r="AU12" s="15">
        <v>0.32173913043478303</v>
      </c>
      <c r="AV12" s="15">
        <v>0.376518218623482</v>
      </c>
      <c r="AW12" s="15">
        <v>0.28571428571428598</v>
      </c>
      <c r="AX12" s="15">
        <v>0.39705882352941202</v>
      </c>
      <c r="AY12" s="15">
        <v>0.50335570469798696</v>
      </c>
      <c r="AZ12" s="15"/>
      <c r="BA12" s="15">
        <v>0.39370078740157499</v>
      </c>
      <c r="BB12" s="15">
        <v>0.40090090090090102</v>
      </c>
      <c r="BC12" s="15"/>
      <c r="BD12" s="15">
        <v>0.38723404255319099</v>
      </c>
      <c r="BE12" s="15">
        <v>0.39729729729729701</v>
      </c>
      <c r="BF12" s="15"/>
      <c r="BG12" s="15">
        <v>0.41527446300715998</v>
      </c>
      <c r="BH12" s="15">
        <v>0.33928571428571402</v>
      </c>
    </row>
    <row r="13" spans="2:60" x14ac:dyDescent="0.35">
      <c r="B13" s="16" t="s">
        <v>100</v>
      </c>
      <c r="C13" s="15">
        <v>0.38879736408566701</v>
      </c>
      <c r="D13" s="15">
        <v>0.352657004830918</v>
      </c>
      <c r="E13" s="15">
        <v>0.40749999999999997</v>
      </c>
      <c r="F13" s="15"/>
      <c r="G13" s="15">
        <v>0.43356643356643398</v>
      </c>
      <c r="H13" s="15">
        <v>0.375</v>
      </c>
      <c r="I13" s="15"/>
      <c r="J13" s="15">
        <v>0.371428571428571</v>
      </c>
      <c r="K13" s="15">
        <v>0.41129032258064502</v>
      </c>
      <c r="L13" s="15">
        <v>0.38617886178861799</v>
      </c>
      <c r="M13" s="15">
        <v>0.38636363636363602</v>
      </c>
      <c r="N13" s="15"/>
      <c r="O13" s="15">
        <v>0.41975308641975301</v>
      </c>
      <c r="P13" s="15">
        <v>0.42948717948717902</v>
      </c>
      <c r="Q13" s="15">
        <v>0.35227272727272702</v>
      </c>
      <c r="R13" s="15">
        <v>0.36206896551724099</v>
      </c>
      <c r="S13" s="15"/>
      <c r="T13" s="15">
        <v>0.37699680511182099</v>
      </c>
      <c r="U13" s="15">
        <v>0.40495867768595001</v>
      </c>
      <c r="V13" s="15">
        <v>0.38532110091743099</v>
      </c>
      <c r="W13" s="15">
        <v>0.38636363636363602</v>
      </c>
      <c r="X13" s="15">
        <v>0.57142857142857095</v>
      </c>
      <c r="Y13" s="15"/>
      <c r="Z13" s="15">
        <v>0.35820895522388102</v>
      </c>
      <c r="AA13" s="15">
        <v>0.41747572815534001</v>
      </c>
      <c r="AB13" s="15"/>
      <c r="AC13" s="15">
        <v>0.36326530612244901</v>
      </c>
      <c r="AD13" s="15">
        <v>0.41409691629955903</v>
      </c>
      <c r="AE13" s="15"/>
      <c r="AF13" s="15">
        <v>0.38059701492537301</v>
      </c>
      <c r="AG13" s="15">
        <v>0.394736842105263</v>
      </c>
      <c r="AH13" s="15">
        <v>0.375</v>
      </c>
      <c r="AI13" s="15">
        <v>0.38666666666666699</v>
      </c>
      <c r="AJ13" s="15">
        <v>0.47058823529411797</v>
      </c>
      <c r="AK13" s="15">
        <v>0.40259740259740301</v>
      </c>
      <c r="AL13" s="15">
        <v>0.33333333333333298</v>
      </c>
      <c r="AM13" s="15"/>
      <c r="AN13" s="15">
        <v>0.419213973799127</v>
      </c>
      <c r="AO13" s="15">
        <v>0.39694656488549601</v>
      </c>
      <c r="AP13" s="15">
        <v>0.33333333333333298</v>
      </c>
      <c r="AQ13" s="15">
        <v>0.265625</v>
      </c>
      <c r="AR13" s="15">
        <v>0.41428571428571398</v>
      </c>
      <c r="AS13" s="15">
        <v>0.26086956521739102</v>
      </c>
      <c r="AT13" s="15"/>
      <c r="AU13" s="15">
        <v>0.30434782608695699</v>
      </c>
      <c r="AV13" s="15">
        <v>0.37246963562752999</v>
      </c>
      <c r="AW13" s="15">
        <v>0.32142857142857101</v>
      </c>
      <c r="AX13" s="15">
        <v>0.41176470588235298</v>
      </c>
      <c r="AY13" s="15">
        <v>0.48322147651006703</v>
      </c>
      <c r="AZ13" s="15"/>
      <c r="BA13" s="15">
        <v>0.41207349081364802</v>
      </c>
      <c r="BB13" s="15">
        <v>0.34684684684684702</v>
      </c>
      <c r="BC13" s="15"/>
      <c r="BD13" s="15">
        <v>0.438297872340426</v>
      </c>
      <c r="BE13" s="15">
        <v>0.35405405405405399</v>
      </c>
      <c r="BF13" s="15"/>
      <c r="BG13" s="15">
        <v>0.41050119331742202</v>
      </c>
      <c r="BH13" s="15">
        <v>0.36309523809523803</v>
      </c>
    </row>
    <row r="14" spans="2:60" ht="29" x14ac:dyDescent="0.35">
      <c r="B14" s="16" t="s">
        <v>101</v>
      </c>
      <c r="C14" s="15">
        <v>0.29818780889621099</v>
      </c>
      <c r="D14" s="15">
        <v>0.25120772946859898</v>
      </c>
      <c r="E14" s="15">
        <v>0.32250000000000001</v>
      </c>
      <c r="F14" s="15"/>
      <c r="G14" s="15">
        <v>0.27972027972028002</v>
      </c>
      <c r="H14" s="15">
        <v>0.30387931034482801</v>
      </c>
      <c r="I14" s="15"/>
      <c r="J14" s="15">
        <v>0.34285714285714303</v>
      </c>
      <c r="K14" s="15">
        <v>0.34677419354838701</v>
      </c>
      <c r="L14" s="15">
        <v>0.26829268292682901</v>
      </c>
      <c r="M14" s="15">
        <v>0.27272727272727298</v>
      </c>
      <c r="N14" s="15"/>
      <c r="O14" s="15">
        <v>0.16666666666666699</v>
      </c>
      <c r="P14" s="15">
        <v>0.28846153846153799</v>
      </c>
      <c r="Q14" s="15">
        <v>0.36363636363636398</v>
      </c>
      <c r="R14" s="15">
        <v>0.40229885057471299</v>
      </c>
      <c r="S14" s="15"/>
      <c r="T14" s="15">
        <v>0.26198083067092698</v>
      </c>
      <c r="U14" s="15">
        <v>0.30578512396694202</v>
      </c>
      <c r="V14" s="15">
        <v>0.38532110091743099</v>
      </c>
      <c r="W14" s="15">
        <v>0.34090909090909099</v>
      </c>
      <c r="X14" s="15">
        <v>0.42857142857142899</v>
      </c>
      <c r="Y14" s="15"/>
      <c r="Z14" s="15">
        <v>0.25373134328358199</v>
      </c>
      <c r="AA14" s="15">
        <v>0.36893203883495101</v>
      </c>
      <c r="AB14" s="15"/>
      <c r="AC14" s="15">
        <v>0.30612244897959201</v>
      </c>
      <c r="AD14" s="15">
        <v>0.33480176211453699</v>
      </c>
      <c r="AE14" s="15"/>
      <c r="AF14" s="15">
        <v>0.26865671641791</v>
      </c>
      <c r="AG14" s="15">
        <v>0.32894736842105299</v>
      </c>
      <c r="AH14" s="15">
        <v>0.375</v>
      </c>
      <c r="AI14" s="15">
        <v>0.266666666666667</v>
      </c>
      <c r="AJ14" s="15">
        <v>0.23529411764705899</v>
      </c>
      <c r="AK14" s="15">
        <v>0.246753246753247</v>
      </c>
      <c r="AL14" s="15">
        <v>0.16666666666666699</v>
      </c>
      <c r="AM14" s="15"/>
      <c r="AN14" s="15">
        <v>0.34061135371179002</v>
      </c>
      <c r="AO14" s="15">
        <v>0.41221374045801501</v>
      </c>
      <c r="AP14" s="15">
        <v>6.6666666666666693E-2</v>
      </c>
      <c r="AQ14" s="15">
        <v>0.25</v>
      </c>
      <c r="AR14" s="15">
        <v>0.214285714285714</v>
      </c>
      <c r="AS14" s="15">
        <v>4.3478260869565202E-2</v>
      </c>
      <c r="AT14" s="15"/>
      <c r="AU14" s="15">
        <v>0.208695652173913</v>
      </c>
      <c r="AV14" s="15">
        <v>0.331983805668016</v>
      </c>
      <c r="AW14" s="15">
        <v>0.17857142857142899</v>
      </c>
      <c r="AX14" s="15">
        <v>0.23529411764705899</v>
      </c>
      <c r="AY14" s="15">
        <v>0.36241610738254998</v>
      </c>
      <c r="AZ14" s="15"/>
      <c r="BA14" s="15">
        <v>0.31758530183727002</v>
      </c>
      <c r="BB14" s="15">
        <v>0.26576576576576599</v>
      </c>
      <c r="BC14" s="15"/>
      <c r="BD14" s="15">
        <v>0.34468085106383001</v>
      </c>
      <c r="BE14" s="15">
        <v>0.26486486486486499</v>
      </c>
      <c r="BF14" s="15"/>
      <c r="BG14" s="15">
        <v>0.29355608591885402</v>
      </c>
      <c r="BH14" s="15">
        <v>0.32142857142857101</v>
      </c>
    </row>
    <row r="15" spans="2:60" ht="29" x14ac:dyDescent="0.35">
      <c r="B15" s="16" t="s">
        <v>102</v>
      </c>
      <c r="C15" s="15">
        <v>0.29324546952224101</v>
      </c>
      <c r="D15" s="15">
        <v>0.29468599033816401</v>
      </c>
      <c r="E15" s="15">
        <v>0.29249999999999998</v>
      </c>
      <c r="F15" s="15"/>
      <c r="G15" s="15">
        <v>0.24475524475524499</v>
      </c>
      <c r="H15" s="15">
        <v>0.30818965517241398</v>
      </c>
      <c r="I15" s="15"/>
      <c r="J15" s="15">
        <v>0.30476190476190501</v>
      </c>
      <c r="K15" s="15">
        <v>0.37096774193548399</v>
      </c>
      <c r="L15" s="15">
        <v>0.26016260162601601</v>
      </c>
      <c r="M15" s="15">
        <v>0.27272727272727298</v>
      </c>
      <c r="N15" s="15"/>
      <c r="O15" s="15">
        <v>0.29012345679012302</v>
      </c>
      <c r="P15" s="15">
        <v>0.33974358974358998</v>
      </c>
      <c r="Q15" s="15">
        <v>0.26136363636363602</v>
      </c>
      <c r="R15" s="15">
        <v>0.27586206896551702</v>
      </c>
      <c r="S15" s="15"/>
      <c r="T15" s="15">
        <v>0.297124600638978</v>
      </c>
      <c r="U15" s="15">
        <v>0.36363636363636398</v>
      </c>
      <c r="V15" s="15">
        <v>0.247706422018349</v>
      </c>
      <c r="W15" s="15">
        <v>0.18181818181818199</v>
      </c>
      <c r="X15" s="15">
        <v>0.42857142857142899</v>
      </c>
      <c r="Y15" s="15"/>
      <c r="Z15" s="15">
        <v>0.24378109452736299</v>
      </c>
      <c r="AA15" s="15">
        <v>0.33495145631068002</v>
      </c>
      <c r="AB15" s="15"/>
      <c r="AC15" s="15">
        <v>0.26530612244898</v>
      </c>
      <c r="AD15" s="15">
        <v>0.33920704845814997</v>
      </c>
      <c r="AE15" s="15"/>
      <c r="AF15" s="15">
        <v>0.29850746268656703</v>
      </c>
      <c r="AG15" s="15">
        <v>0.32894736842105299</v>
      </c>
      <c r="AH15" s="15">
        <v>0.28749999999999998</v>
      </c>
      <c r="AI15" s="15">
        <v>0.38666666666666699</v>
      </c>
      <c r="AJ15" s="15">
        <v>0.17647058823529399</v>
      </c>
      <c r="AK15" s="15">
        <v>0.28571428571428598</v>
      </c>
      <c r="AL15" s="15">
        <v>0.33333333333333298</v>
      </c>
      <c r="AM15" s="15"/>
      <c r="AN15" s="15">
        <v>0.28384279475982499</v>
      </c>
      <c r="AO15" s="15">
        <v>0.33587786259542002</v>
      </c>
      <c r="AP15" s="15">
        <v>0.266666666666667</v>
      </c>
      <c r="AQ15" s="15">
        <v>0.234375</v>
      </c>
      <c r="AR15" s="15">
        <v>0.307142857142857</v>
      </c>
      <c r="AS15" s="15">
        <v>0.217391304347826</v>
      </c>
      <c r="AT15" s="15"/>
      <c r="AU15" s="15">
        <v>0.26086956521739102</v>
      </c>
      <c r="AV15" s="15">
        <v>0.26720647773279399</v>
      </c>
      <c r="AW15" s="15">
        <v>0.28571428571428598</v>
      </c>
      <c r="AX15" s="15">
        <v>0.27941176470588203</v>
      </c>
      <c r="AY15" s="15">
        <v>0.36912751677852401</v>
      </c>
      <c r="AZ15" s="15"/>
      <c r="BA15" s="15">
        <v>0.32808398950131201</v>
      </c>
      <c r="BB15" s="15">
        <v>0.22972972972972999</v>
      </c>
      <c r="BC15" s="15"/>
      <c r="BD15" s="15">
        <v>0.34468085106383001</v>
      </c>
      <c r="BE15" s="15">
        <v>0.25675675675675702</v>
      </c>
      <c r="BF15" s="15"/>
      <c r="BG15" s="15">
        <v>0.29355608591885402</v>
      </c>
      <c r="BH15" s="15">
        <v>0.29166666666666702</v>
      </c>
    </row>
    <row r="16" spans="2:60" ht="29" x14ac:dyDescent="0.35">
      <c r="B16" s="16" t="s">
        <v>103</v>
      </c>
      <c r="C16" s="15">
        <v>0.18616144975288301</v>
      </c>
      <c r="D16" s="15">
        <v>0.188405797101449</v>
      </c>
      <c r="E16" s="15">
        <v>0.185</v>
      </c>
      <c r="F16" s="15"/>
      <c r="G16" s="15">
        <v>0.21678321678321699</v>
      </c>
      <c r="H16" s="15">
        <v>0.176724137931034</v>
      </c>
      <c r="I16" s="15"/>
      <c r="J16" s="15">
        <v>0.161904761904762</v>
      </c>
      <c r="K16" s="15">
        <v>0.17741935483870999</v>
      </c>
      <c r="L16" s="15">
        <v>0.18699186991869901</v>
      </c>
      <c r="M16" s="15">
        <v>0.21212121212121199</v>
      </c>
      <c r="N16" s="15"/>
      <c r="O16" s="15">
        <v>0.203703703703704</v>
      </c>
      <c r="P16" s="15">
        <v>0.20512820512820501</v>
      </c>
      <c r="Q16" s="15">
        <v>0.18181818181818199</v>
      </c>
      <c r="R16" s="15">
        <v>0.17816091954023</v>
      </c>
      <c r="S16" s="15"/>
      <c r="T16" s="15">
        <v>0.16932907348242801</v>
      </c>
      <c r="U16" s="15">
        <v>0.23966942148760301</v>
      </c>
      <c r="V16" s="15">
        <v>0.16513761467889901</v>
      </c>
      <c r="W16" s="15">
        <v>0.18181818181818199</v>
      </c>
      <c r="X16" s="15">
        <v>0.28571428571428598</v>
      </c>
      <c r="Y16" s="15"/>
      <c r="Z16" s="15">
        <v>0.154228855721393</v>
      </c>
      <c r="AA16" s="15">
        <v>0.213592233009709</v>
      </c>
      <c r="AB16" s="15"/>
      <c r="AC16" s="15">
        <v>0.15102040816326501</v>
      </c>
      <c r="AD16" s="15">
        <v>0.229074889867841</v>
      </c>
      <c r="AE16" s="15"/>
      <c r="AF16" s="15">
        <v>0.17910447761194001</v>
      </c>
      <c r="AG16" s="15">
        <v>0.13157894736842099</v>
      </c>
      <c r="AH16" s="15">
        <v>0.13750000000000001</v>
      </c>
      <c r="AI16" s="15">
        <v>0.33333333333333298</v>
      </c>
      <c r="AJ16" s="15">
        <v>0.14705882352941199</v>
      </c>
      <c r="AK16" s="15">
        <v>0.27272727272727298</v>
      </c>
      <c r="AL16" s="15">
        <v>0.16666666666666699</v>
      </c>
      <c r="AM16" s="15"/>
      <c r="AN16" s="15">
        <v>0.179039301310044</v>
      </c>
      <c r="AO16" s="15">
        <v>0.14503816793893101</v>
      </c>
      <c r="AP16" s="15">
        <v>6.6666666666666693E-2</v>
      </c>
      <c r="AQ16" s="15">
        <v>0.265625</v>
      </c>
      <c r="AR16" s="15">
        <v>0.214285714285714</v>
      </c>
      <c r="AS16" s="15">
        <v>0.13043478260869601</v>
      </c>
      <c r="AT16" s="15"/>
      <c r="AU16" s="15">
        <v>0.13043478260869601</v>
      </c>
      <c r="AV16" s="15">
        <v>0.165991902834008</v>
      </c>
      <c r="AW16" s="15">
        <v>0.214285714285714</v>
      </c>
      <c r="AX16" s="15">
        <v>0.191176470588235</v>
      </c>
      <c r="AY16" s="15">
        <v>0.25503355704698</v>
      </c>
      <c r="AZ16" s="15"/>
      <c r="BA16" s="15">
        <v>0.18897637795275599</v>
      </c>
      <c r="BB16" s="15">
        <v>0.18018018018018001</v>
      </c>
      <c r="BC16" s="15"/>
      <c r="BD16" s="15">
        <v>0.221276595744681</v>
      </c>
      <c r="BE16" s="15">
        <v>0.162162162162162</v>
      </c>
      <c r="BF16" s="15"/>
      <c r="BG16" s="15">
        <v>0.193317422434368</v>
      </c>
      <c r="BH16" s="15">
        <v>0.16666666666666699</v>
      </c>
    </row>
    <row r="17" spans="2:60" x14ac:dyDescent="0.35">
      <c r="B17" s="16" t="s">
        <v>81</v>
      </c>
      <c r="C17" s="15">
        <v>1.6474464579901201E-2</v>
      </c>
      <c r="D17" s="15">
        <v>9.6618357487922701E-3</v>
      </c>
      <c r="E17" s="15">
        <v>0.02</v>
      </c>
      <c r="F17" s="15"/>
      <c r="G17" s="15">
        <v>2.7972027972028E-2</v>
      </c>
      <c r="H17" s="15">
        <v>1.29310344827586E-2</v>
      </c>
      <c r="I17" s="15"/>
      <c r="J17" s="15">
        <v>0</v>
      </c>
      <c r="K17" s="15">
        <v>3.2258064516128997E-2</v>
      </c>
      <c r="L17" s="15">
        <v>1.6260162601626001E-2</v>
      </c>
      <c r="M17" s="15">
        <v>1.5151515151515201E-2</v>
      </c>
      <c r="N17" s="15"/>
      <c r="O17" s="15">
        <v>2.4691358024691398E-2</v>
      </c>
      <c r="P17" s="15">
        <v>6.41025641025641E-3</v>
      </c>
      <c r="Q17" s="15">
        <v>1.13636363636364E-2</v>
      </c>
      <c r="R17" s="15">
        <v>5.74712643678161E-3</v>
      </c>
      <c r="S17" s="15"/>
      <c r="T17" s="15">
        <v>2.23642172523962E-2</v>
      </c>
      <c r="U17" s="15">
        <v>1.6528925619834701E-2</v>
      </c>
      <c r="V17" s="15">
        <v>0</v>
      </c>
      <c r="W17" s="15">
        <v>0</v>
      </c>
      <c r="X17" s="15">
        <v>0</v>
      </c>
      <c r="Y17" s="15"/>
      <c r="Z17" s="15">
        <v>1.49253731343284E-2</v>
      </c>
      <c r="AA17" s="15">
        <v>4.8543689320388302E-3</v>
      </c>
      <c r="AB17" s="15"/>
      <c r="AC17" s="15">
        <v>4.0816326530612197E-3</v>
      </c>
      <c r="AD17" s="15">
        <v>8.8105726872246704E-3</v>
      </c>
      <c r="AE17" s="15"/>
      <c r="AF17" s="15">
        <v>2.9850746268656699E-2</v>
      </c>
      <c r="AG17" s="15">
        <v>1.3157894736842099E-2</v>
      </c>
      <c r="AH17" s="15">
        <v>0</v>
      </c>
      <c r="AI17" s="15">
        <v>0</v>
      </c>
      <c r="AJ17" s="15">
        <v>0</v>
      </c>
      <c r="AK17" s="15">
        <v>1.2987012987013E-2</v>
      </c>
      <c r="AL17" s="15">
        <v>0</v>
      </c>
      <c r="AM17" s="15"/>
      <c r="AN17" s="15">
        <v>4.3668122270742399E-3</v>
      </c>
      <c r="AO17" s="15">
        <v>1.5267175572519101E-2</v>
      </c>
      <c r="AP17" s="15">
        <v>6.6666666666666693E-2</v>
      </c>
      <c r="AQ17" s="15">
        <v>1.5625E-2</v>
      </c>
      <c r="AR17" s="15">
        <v>2.1428571428571401E-2</v>
      </c>
      <c r="AS17" s="15">
        <v>0</v>
      </c>
      <c r="AT17" s="15"/>
      <c r="AU17" s="15">
        <v>8.6956521739130401E-3</v>
      </c>
      <c r="AV17" s="15">
        <v>2.0242914979757099E-2</v>
      </c>
      <c r="AW17" s="15">
        <v>0</v>
      </c>
      <c r="AX17" s="15">
        <v>1.4705882352941201E-2</v>
      </c>
      <c r="AY17" s="15">
        <v>2.01342281879195E-2</v>
      </c>
      <c r="AZ17" s="15"/>
      <c r="BA17" s="15">
        <v>1.8372703412073501E-2</v>
      </c>
      <c r="BB17" s="15">
        <v>1.35135135135135E-2</v>
      </c>
      <c r="BC17" s="15"/>
      <c r="BD17" s="15">
        <v>2.1276595744680899E-2</v>
      </c>
      <c r="BE17" s="15">
        <v>1.35135135135135E-2</v>
      </c>
      <c r="BF17" s="15"/>
      <c r="BG17" s="15">
        <v>1.1933174224343699E-2</v>
      </c>
      <c r="BH17" s="15">
        <v>1.7857142857142901E-2</v>
      </c>
    </row>
    <row r="18" spans="2:60" x14ac:dyDescent="0.35">
      <c r="B18" s="16" t="s">
        <v>104</v>
      </c>
      <c r="C18" s="17">
        <v>8.0724876441515603E-2</v>
      </c>
      <c r="D18" s="17">
        <v>0.120772946859903</v>
      </c>
      <c r="E18" s="17">
        <v>0.06</v>
      </c>
      <c r="F18" s="17"/>
      <c r="G18" s="17">
        <v>2.7972027972028E-2</v>
      </c>
      <c r="H18" s="17">
        <v>9.6982758620689696E-2</v>
      </c>
      <c r="I18" s="17"/>
      <c r="J18" s="17">
        <v>0.14285714285714299</v>
      </c>
      <c r="K18" s="17">
        <v>2.4193548387096801E-2</v>
      </c>
      <c r="L18" s="17">
        <v>8.1300813008130093E-2</v>
      </c>
      <c r="M18" s="17">
        <v>8.3333333333333301E-2</v>
      </c>
      <c r="N18" s="17"/>
      <c r="O18" s="17">
        <v>4.3209876543209902E-2</v>
      </c>
      <c r="P18" s="17">
        <v>2.5641025641025599E-2</v>
      </c>
      <c r="Q18" s="17">
        <v>5.6818181818181802E-2</v>
      </c>
      <c r="R18" s="17">
        <v>0.15517241379310301</v>
      </c>
      <c r="S18" s="17"/>
      <c r="T18" s="17">
        <v>5.4313099041533502E-2</v>
      </c>
      <c r="U18" s="17">
        <v>6.6115702479338803E-2</v>
      </c>
      <c r="V18" s="17">
        <v>0.17431192660550501</v>
      </c>
      <c r="W18" s="17">
        <v>9.0909090909090898E-2</v>
      </c>
      <c r="X18" s="17">
        <v>0.14285714285714299</v>
      </c>
      <c r="Y18" s="17"/>
      <c r="Z18" s="17">
        <v>8.9552238805970102E-2</v>
      </c>
      <c r="AA18" s="17">
        <v>7.2815533980582506E-2</v>
      </c>
      <c r="AB18" s="17"/>
      <c r="AC18" s="17">
        <v>0.102040816326531</v>
      </c>
      <c r="AD18" s="17">
        <v>7.4889867841409705E-2</v>
      </c>
      <c r="AE18" s="17"/>
      <c r="AF18" s="17">
        <v>6.7164179104477598E-2</v>
      </c>
      <c r="AG18" s="17">
        <v>0.105263157894737</v>
      </c>
      <c r="AH18" s="17">
        <v>0.16250000000000001</v>
      </c>
      <c r="AI18" s="17">
        <v>0.04</v>
      </c>
      <c r="AJ18" s="17">
        <v>5.8823529411764698E-2</v>
      </c>
      <c r="AK18" s="17">
        <v>2.5974025974026E-2</v>
      </c>
      <c r="AL18" s="17">
        <v>0.16666666666666699</v>
      </c>
      <c r="AM18" s="17"/>
      <c r="AN18" s="17">
        <v>0.10043668122270701</v>
      </c>
      <c r="AO18" s="17">
        <v>9.9236641221374003E-2</v>
      </c>
      <c r="AP18" s="17">
        <v>0</v>
      </c>
      <c r="AQ18" s="17">
        <v>7.8125E-2</v>
      </c>
      <c r="AR18" s="17">
        <v>4.2857142857142899E-2</v>
      </c>
      <c r="AS18" s="17">
        <v>8.6956521739130405E-2</v>
      </c>
      <c r="AT18" s="17"/>
      <c r="AU18" s="17">
        <v>8.6956521739130405E-2</v>
      </c>
      <c r="AV18" s="17">
        <v>0.109311740890688</v>
      </c>
      <c r="AW18" s="17">
        <v>0</v>
      </c>
      <c r="AX18" s="17">
        <v>0.10294117647058799</v>
      </c>
      <c r="AY18" s="17">
        <v>3.35570469798658E-2</v>
      </c>
      <c r="AZ18" s="17"/>
      <c r="BA18" s="17">
        <v>7.3490813648294004E-2</v>
      </c>
      <c r="BB18" s="17">
        <v>9.00900900900901E-2</v>
      </c>
      <c r="BC18" s="17"/>
      <c r="BD18" s="17">
        <v>5.1063829787233998E-2</v>
      </c>
      <c r="BE18" s="17">
        <v>0.1</v>
      </c>
      <c r="BF18" s="17"/>
      <c r="BG18" s="17">
        <v>5.9665871121718402E-2</v>
      </c>
      <c r="BH18" s="17">
        <v>0.13095238095238099</v>
      </c>
    </row>
    <row r="19" spans="2:60" x14ac:dyDescent="0.35">
      <c r="B19" s="14"/>
    </row>
    <row r="20" spans="2:60" x14ac:dyDescent="0.35">
      <c r="B20" t="s">
        <v>84</v>
      </c>
    </row>
    <row r="21" spans="2:60" x14ac:dyDescent="0.35">
      <c r="B21" t="s">
        <v>85</v>
      </c>
    </row>
    <row r="23" spans="2:60" x14ac:dyDescent="0.35">
      <c r="B23"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113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106</v>
      </c>
      <c r="C8" s="15">
        <v>8.8962108731466205E-2</v>
      </c>
      <c r="D8" s="15">
        <v>9.1787439613526603E-2</v>
      </c>
      <c r="E8" s="15">
        <v>8.7499999999999994E-2</v>
      </c>
      <c r="F8" s="15"/>
      <c r="G8" s="15">
        <v>9.0909090909090898E-2</v>
      </c>
      <c r="H8" s="15">
        <v>8.8362068965517196E-2</v>
      </c>
      <c r="I8" s="15"/>
      <c r="J8" s="15">
        <v>5.7142857142857099E-2</v>
      </c>
      <c r="K8" s="15">
        <v>5.6451612903225798E-2</v>
      </c>
      <c r="L8" s="15">
        <v>0.12601626016260201</v>
      </c>
      <c r="M8" s="15">
        <v>7.5757575757575801E-2</v>
      </c>
      <c r="N8" s="15"/>
      <c r="O8" s="15">
        <v>0.104938271604938</v>
      </c>
      <c r="P8" s="15">
        <v>6.4102564102564097E-2</v>
      </c>
      <c r="Q8" s="15">
        <v>0.11363636363636399</v>
      </c>
      <c r="R8" s="15">
        <v>9.1954022988505704E-2</v>
      </c>
      <c r="S8" s="15"/>
      <c r="T8" s="15">
        <v>9.5846645367412095E-2</v>
      </c>
      <c r="U8" s="15">
        <v>0.107438016528926</v>
      </c>
      <c r="V8" s="15">
        <v>5.5045871559633003E-2</v>
      </c>
      <c r="W8" s="15">
        <v>6.8181818181818205E-2</v>
      </c>
      <c r="X8" s="15">
        <v>0.14285714285714299</v>
      </c>
      <c r="Y8" s="15"/>
      <c r="Z8" s="15">
        <v>0.104477611940299</v>
      </c>
      <c r="AA8" s="15">
        <v>7.7669902912621394E-2</v>
      </c>
      <c r="AB8" s="15"/>
      <c r="AC8" s="15">
        <v>9.3877551020408206E-2</v>
      </c>
      <c r="AD8" s="15">
        <v>8.3700440528634401E-2</v>
      </c>
      <c r="AE8" s="15"/>
      <c r="AF8" s="15">
        <v>0.104477611940299</v>
      </c>
      <c r="AG8" s="15">
        <v>0.105263157894737</v>
      </c>
      <c r="AH8" s="15">
        <v>7.4999999999999997E-2</v>
      </c>
      <c r="AI8" s="15">
        <v>6.6666666666666693E-2</v>
      </c>
      <c r="AJ8" s="15">
        <v>0.14705882352941199</v>
      </c>
      <c r="AK8" s="15">
        <v>0.103896103896104</v>
      </c>
      <c r="AL8" s="15">
        <v>0</v>
      </c>
      <c r="AM8" s="15"/>
      <c r="AN8" s="15">
        <v>8.2969432314410493E-2</v>
      </c>
      <c r="AO8" s="15">
        <v>7.6335877862595394E-2</v>
      </c>
      <c r="AP8" s="15">
        <v>0.133333333333333</v>
      </c>
      <c r="AQ8" s="15">
        <v>0.109375</v>
      </c>
      <c r="AR8" s="15">
        <v>0.1</v>
      </c>
      <c r="AS8" s="15">
        <v>8.6956521739130405E-2</v>
      </c>
      <c r="AT8" s="15"/>
      <c r="AU8" s="15">
        <v>0.11304347826087</v>
      </c>
      <c r="AV8" s="15">
        <v>7.28744939271255E-2</v>
      </c>
      <c r="AW8" s="15">
        <v>7.1428571428571397E-2</v>
      </c>
      <c r="AX8" s="15">
        <v>8.8235294117647106E-2</v>
      </c>
      <c r="AY8" s="15">
        <v>0.100671140939597</v>
      </c>
      <c r="AZ8" s="15"/>
      <c r="BA8" s="15">
        <v>9.1863517060367494E-2</v>
      </c>
      <c r="BB8" s="15">
        <v>8.1081081081081099E-2</v>
      </c>
      <c r="BC8" s="15"/>
      <c r="BD8" s="15">
        <v>9.3617021276595699E-2</v>
      </c>
      <c r="BE8" s="15">
        <v>8.6486486486486505E-2</v>
      </c>
      <c r="BF8" s="15"/>
      <c r="BG8" s="15">
        <v>8.35322195704057E-2</v>
      </c>
      <c r="BH8" s="15">
        <v>9.5238095238095205E-2</v>
      </c>
    </row>
    <row r="9" spans="2:60" x14ac:dyDescent="0.35">
      <c r="B9" s="16" t="s">
        <v>107</v>
      </c>
      <c r="C9" s="15">
        <v>0.23723228995057699</v>
      </c>
      <c r="D9" s="15">
        <v>0.188405797101449</v>
      </c>
      <c r="E9" s="15">
        <v>0.26250000000000001</v>
      </c>
      <c r="F9" s="15"/>
      <c r="G9" s="15">
        <v>0.20279720279720301</v>
      </c>
      <c r="H9" s="15">
        <v>0.24784482758620699</v>
      </c>
      <c r="I9" s="15"/>
      <c r="J9" s="15">
        <v>0.27619047619047599</v>
      </c>
      <c r="K9" s="15">
        <v>0.25</v>
      </c>
      <c r="L9" s="15">
        <v>0.17886178861788599</v>
      </c>
      <c r="M9" s="15">
        <v>0.30303030303030298</v>
      </c>
      <c r="N9" s="15"/>
      <c r="O9" s="15">
        <v>0.22839506172839499</v>
      </c>
      <c r="P9" s="15">
        <v>0.230769230769231</v>
      </c>
      <c r="Q9" s="15">
        <v>0.22727272727272699</v>
      </c>
      <c r="R9" s="15">
        <v>0.247126436781609</v>
      </c>
      <c r="S9" s="15"/>
      <c r="T9" s="15">
        <v>0.22364217252396201</v>
      </c>
      <c r="U9" s="15">
        <v>0.22314049586776899</v>
      </c>
      <c r="V9" s="15">
        <v>0.25688073394495398</v>
      </c>
      <c r="W9" s="15">
        <v>0.29545454545454503</v>
      </c>
      <c r="X9" s="15">
        <v>0.28571428571428598</v>
      </c>
      <c r="Y9" s="15"/>
      <c r="Z9" s="15">
        <v>0.36318407960199001</v>
      </c>
      <c r="AA9" s="15">
        <v>0.14563106796116501</v>
      </c>
      <c r="AB9" s="15"/>
      <c r="AC9" s="15">
        <v>0.35510204081632701</v>
      </c>
      <c r="AD9" s="15">
        <v>0.154185022026432</v>
      </c>
      <c r="AE9" s="15"/>
      <c r="AF9" s="15">
        <v>0.238805970149254</v>
      </c>
      <c r="AG9" s="15">
        <v>0.23684210526315799</v>
      </c>
      <c r="AH9" s="15">
        <v>0.25</v>
      </c>
      <c r="AI9" s="15">
        <v>0.28000000000000003</v>
      </c>
      <c r="AJ9" s="15">
        <v>0.23529411764705899</v>
      </c>
      <c r="AK9" s="15">
        <v>0.207792207792208</v>
      </c>
      <c r="AL9" s="15">
        <v>0</v>
      </c>
      <c r="AM9" s="15"/>
      <c r="AN9" s="15">
        <v>0.183406113537118</v>
      </c>
      <c r="AO9" s="15">
        <v>0.26717557251908403</v>
      </c>
      <c r="AP9" s="15">
        <v>0.266666666666667</v>
      </c>
      <c r="AQ9" s="15">
        <v>0.296875</v>
      </c>
      <c r="AR9" s="15">
        <v>0.26428571428571401</v>
      </c>
      <c r="AS9" s="15">
        <v>0.30434782608695699</v>
      </c>
      <c r="AT9" s="15"/>
      <c r="AU9" s="15">
        <v>0.31304347826086998</v>
      </c>
      <c r="AV9" s="15">
        <v>0.23481781376518199</v>
      </c>
      <c r="AW9" s="15">
        <v>0.28571428571428598</v>
      </c>
      <c r="AX9" s="15">
        <v>0.220588235294118</v>
      </c>
      <c r="AY9" s="15">
        <v>0.18120805369127499</v>
      </c>
      <c r="AZ9" s="15"/>
      <c r="BA9" s="15">
        <v>0.244094488188976</v>
      </c>
      <c r="BB9" s="15">
        <v>0.22972972972972999</v>
      </c>
      <c r="BC9" s="15"/>
      <c r="BD9" s="15">
        <v>0.221276595744681</v>
      </c>
      <c r="BE9" s="15">
        <v>0.24594594594594599</v>
      </c>
      <c r="BF9" s="15"/>
      <c r="BG9" s="15">
        <v>0.25298329355608601</v>
      </c>
      <c r="BH9" s="15">
        <v>0.214285714285714</v>
      </c>
    </row>
    <row r="10" spans="2:60" ht="29" x14ac:dyDescent="0.35">
      <c r="B10" s="16" t="s">
        <v>108</v>
      </c>
      <c r="C10" s="15">
        <v>0.22570016474464599</v>
      </c>
      <c r="D10" s="15">
        <v>0.24637681159420299</v>
      </c>
      <c r="E10" s="15">
        <v>0.215</v>
      </c>
      <c r="F10" s="15"/>
      <c r="G10" s="15">
        <v>0.230769230769231</v>
      </c>
      <c r="H10" s="15">
        <v>0.22413793103448301</v>
      </c>
      <c r="I10" s="15"/>
      <c r="J10" s="15">
        <v>0.19047619047618999</v>
      </c>
      <c r="K10" s="15">
        <v>0.241935483870968</v>
      </c>
      <c r="L10" s="15">
        <v>0.23170731707317099</v>
      </c>
      <c r="M10" s="15">
        <v>0.22727272727272699</v>
      </c>
      <c r="N10" s="15"/>
      <c r="O10" s="15">
        <v>0.25308641975308599</v>
      </c>
      <c r="P10" s="15">
        <v>0.21794871794871801</v>
      </c>
      <c r="Q10" s="15">
        <v>0.23863636363636401</v>
      </c>
      <c r="R10" s="15">
        <v>0.18965517241379301</v>
      </c>
      <c r="S10" s="15"/>
      <c r="T10" s="15">
        <v>0.25239616613418497</v>
      </c>
      <c r="U10" s="15">
        <v>0.18181818181818199</v>
      </c>
      <c r="V10" s="15">
        <v>0.22935779816513799</v>
      </c>
      <c r="W10" s="15">
        <v>0.15909090909090901</v>
      </c>
      <c r="X10" s="15">
        <v>0.28571428571428598</v>
      </c>
      <c r="Y10" s="15"/>
      <c r="Z10" s="15">
        <v>0.19402985074626899</v>
      </c>
      <c r="AA10" s="15">
        <v>0.19417475728155301</v>
      </c>
      <c r="AB10" s="15"/>
      <c r="AC10" s="15">
        <v>0.22448979591836701</v>
      </c>
      <c r="AD10" s="15">
        <v>0.167400881057269</v>
      </c>
      <c r="AE10" s="15"/>
      <c r="AF10" s="15">
        <v>0.19402985074626899</v>
      </c>
      <c r="AG10" s="15">
        <v>0.26315789473684198</v>
      </c>
      <c r="AH10" s="15">
        <v>0.125</v>
      </c>
      <c r="AI10" s="15">
        <v>0.22666666666666699</v>
      </c>
      <c r="AJ10" s="15">
        <v>0.20588235294117599</v>
      </c>
      <c r="AK10" s="15">
        <v>0.23376623376623401</v>
      </c>
      <c r="AL10" s="15">
        <v>0.16666666666666699</v>
      </c>
      <c r="AM10" s="15"/>
      <c r="AN10" s="15">
        <v>0.22707423580785999</v>
      </c>
      <c r="AO10" s="15">
        <v>0.19847328244274801</v>
      </c>
      <c r="AP10" s="15">
        <v>0.33333333333333298</v>
      </c>
      <c r="AQ10" s="15">
        <v>0.15625</v>
      </c>
      <c r="AR10" s="15">
        <v>0.27142857142857102</v>
      </c>
      <c r="AS10" s="15">
        <v>0.217391304347826</v>
      </c>
      <c r="AT10" s="15"/>
      <c r="AU10" s="15">
        <v>0.25217391304347803</v>
      </c>
      <c r="AV10" s="15">
        <v>0.186234817813765</v>
      </c>
      <c r="AW10" s="15">
        <v>0.42857142857142899</v>
      </c>
      <c r="AX10" s="15">
        <v>0.25</v>
      </c>
      <c r="AY10" s="15">
        <v>0.221476510067114</v>
      </c>
      <c r="AZ10" s="15"/>
      <c r="BA10" s="15">
        <v>0.22834645669291301</v>
      </c>
      <c r="BB10" s="15">
        <v>0.22522522522522501</v>
      </c>
      <c r="BC10" s="15"/>
      <c r="BD10" s="15">
        <v>0.23829787234042599</v>
      </c>
      <c r="BE10" s="15">
        <v>0.21891891891891899</v>
      </c>
      <c r="BF10" s="15"/>
      <c r="BG10" s="15">
        <v>0.212410501193317</v>
      </c>
      <c r="BH10" s="15">
        <v>0.24404761904761901</v>
      </c>
    </row>
    <row r="11" spans="2:60" x14ac:dyDescent="0.35">
      <c r="B11" s="16" t="s">
        <v>109</v>
      </c>
      <c r="C11" s="15">
        <v>0.25535420098846801</v>
      </c>
      <c r="D11" s="15">
        <v>0.25120772946859898</v>
      </c>
      <c r="E11" s="15">
        <v>0.25750000000000001</v>
      </c>
      <c r="F11" s="15"/>
      <c r="G11" s="15">
        <v>0.21678321678321699</v>
      </c>
      <c r="H11" s="15">
        <v>0.26724137931034497</v>
      </c>
      <c r="I11" s="15"/>
      <c r="J11" s="15">
        <v>0.314285714285714</v>
      </c>
      <c r="K11" s="15">
        <v>0.25</v>
      </c>
      <c r="L11" s="15">
        <v>0.26016260162601601</v>
      </c>
      <c r="M11" s="15">
        <v>0.204545454545455</v>
      </c>
      <c r="N11" s="15"/>
      <c r="O11" s="15">
        <v>0.172839506172839</v>
      </c>
      <c r="P11" s="15">
        <v>0.269230769230769</v>
      </c>
      <c r="Q11" s="15">
        <v>0.23863636363636401</v>
      </c>
      <c r="R11" s="15">
        <v>0.32758620689655199</v>
      </c>
      <c r="S11" s="15"/>
      <c r="T11" s="15">
        <v>0.23322683706070299</v>
      </c>
      <c r="U11" s="15">
        <v>0.247933884297521</v>
      </c>
      <c r="V11" s="15">
        <v>0.31192660550458701</v>
      </c>
      <c r="W11" s="15">
        <v>0.29545454545454503</v>
      </c>
      <c r="X11" s="15">
        <v>0.28571428571428598</v>
      </c>
      <c r="Y11" s="15"/>
      <c r="Z11" s="15">
        <v>0.22885572139303501</v>
      </c>
      <c r="AA11" s="15">
        <v>0.32038834951456302</v>
      </c>
      <c r="AB11" s="15"/>
      <c r="AC11" s="15">
        <v>0.21632653061224499</v>
      </c>
      <c r="AD11" s="15">
        <v>0.31277533039647598</v>
      </c>
      <c r="AE11" s="15"/>
      <c r="AF11" s="15">
        <v>0.31343283582089598</v>
      </c>
      <c r="AG11" s="15">
        <v>0.25</v>
      </c>
      <c r="AH11" s="15">
        <v>0.32500000000000001</v>
      </c>
      <c r="AI11" s="15">
        <v>0.22666666666666699</v>
      </c>
      <c r="AJ11" s="15">
        <v>0.23529411764705899</v>
      </c>
      <c r="AK11" s="15">
        <v>0.18181818181818199</v>
      </c>
      <c r="AL11" s="15">
        <v>0.5</v>
      </c>
      <c r="AM11" s="15"/>
      <c r="AN11" s="15">
        <v>0.34061135371179002</v>
      </c>
      <c r="AO11" s="15">
        <v>0.29007633587786302</v>
      </c>
      <c r="AP11" s="15">
        <v>6.6666666666666693E-2</v>
      </c>
      <c r="AQ11" s="15">
        <v>0.234375</v>
      </c>
      <c r="AR11" s="15">
        <v>0.128571428571429</v>
      </c>
      <c r="AS11" s="15">
        <v>0.173913043478261</v>
      </c>
      <c r="AT11" s="15"/>
      <c r="AU11" s="15">
        <v>0.19130434782608699</v>
      </c>
      <c r="AV11" s="15">
        <v>0.27530364372469601</v>
      </c>
      <c r="AW11" s="15">
        <v>0.14285714285714299</v>
      </c>
      <c r="AX11" s="15">
        <v>0.25</v>
      </c>
      <c r="AY11" s="15">
        <v>0.29530201342281898</v>
      </c>
      <c r="AZ11" s="15"/>
      <c r="BA11" s="15">
        <v>0.26246719160104998</v>
      </c>
      <c r="BB11" s="15">
        <v>0.24774774774774799</v>
      </c>
      <c r="BC11" s="15"/>
      <c r="BD11" s="15">
        <v>0.26382978723404299</v>
      </c>
      <c r="BE11" s="15">
        <v>0.251351351351351</v>
      </c>
      <c r="BF11" s="15"/>
      <c r="BG11" s="15">
        <v>0.24582338902147999</v>
      </c>
      <c r="BH11" s="15">
        <v>0.29166666666666702</v>
      </c>
    </row>
    <row r="12" spans="2:60" x14ac:dyDescent="0.35">
      <c r="B12" s="16" t="s">
        <v>110</v>
      </c>
      <c r="C12" s="15">
        <v>0.181219110378913</v>
      </c>
      <c r="D12" s="15">
        <v>0.21256038647343001</v>
      </c>
      <c r="E12" s="15">
        <v>0.16500000000000001</v>
      </c>
      <c r="F12" s="15"/>
      <c r="G12" s="15">
        <v>0.23776223776223801</v>
      </c>
      <c r="H12" s="15">
        <v>0.163793103448276</v>
      </c>
      <c r="I12" s="15"/>
      <c r="J12" s="15">
        <v>0.161904761904762</v>
      </c>
      <c r="K12" s="15">
        <v>0.18548387096774199</v>
      </c>
      <c r="L12" s="15">
        <v>0.19105691056910601</v>
      </c>
      <c r="M12" s="15">
        <v>0.174242424242424</v>
      </c>
      <c r="N12" s="15"/>
      <c r="O12" s="15">
        <v>0.22222222222222199</v>
      </c>
      <c r="P12" s="15">
        <v>0.21153846153846201</v>
      </c>
      <c r="Q12" s="15">
        <v>0.18181818181818199</v>
      </c>
      <c r="R12" s="15">
        <v>0.13793103448275901</v>
      </c>
      <c r="S12" s="15"/>
      <c r="T12" s="15">
        <v>0.17891373801916899</v>
      </c>
      <c r="U12" s="15">
        <v>0.23966942148760301</v>
      </c>
      <c r="V12" s="15">
        <v>0.13761467889908299</v>
      </c>
      <c r="W12" s="15">
        <v>0.18181818181818199</v>
      </c>
      <c r="X12" s="15">
        <v>0</v>
      </c>
      <c r="Y12" s="15"/>
      <c r="Z12" s="15">
        <v>8.9552238805970102E-2</v>
      </c>
      <c r="AA12" s="15">
        <v>0.26213592233009703</v>
      </c>
      <c r="AB12" s="15"/>
      <c r="AC12" s="15">
        <v>9.3877551020408206E-2</v>
      </c>
      <c r="AD12" s="15">
        <v>0.28193832599118901</v>
      </c>
      <c r="AE12" s="15"/>
      <c r="AF12" s="15">
        <v>0.134328358208955</v>
      </c>
      <c r="AG12" s="15">
        <v>0.144736842105263</v>
      </c>
      <c r="AH12" s="15">
        <v>0.22500000000000001</v>
      </c>
      <c r="AI12" s="15">
        <v>0.18666666666666701</v>
      </c>
      <c r="AJ12" s="15">
        <v>0.17647058823529399</v>
      </c>
      <c r="AK12" s="15">
        <v>0.25974025974025999</v>
      </c>
      <c r="AL12" s="15">
        <v>0.16666666666666699</v>
      </c>
      <c r="AM12" s="15"/>
      <c r="AN12" s="15">
        <v>0.16157205240174699</v>
      </c>
      <c r="AO12" s="15">
        <v>0.16793893129771001</v>
      </c>
      <c r="AP12" s="15">
        <v>6.6666666666666693E-2</v>
      </c>
      <c r="AQ12" s="15">
        <v>0.1875</v>
      </c>
      <c r="AR12" s="15">
        <v>0.221428571428571</v>
      </c>
      <c r="AS12" s="15">
        <v>0.217391304347826</v>
      </c>
      <c r="AT12" s="15"/>
      <c r="AU12" s="15">
        <v>0.121739130434783</v>
      </c>
      <c r="AV12" s="15">
        <v>0.21457489878542499</v>
      </c>
      <c r="AW12" s="15">
        <v>7.1428571428571397E-2</v>
      </c>
      <c r="AX12" s="15">
        <v>0.17647058823529399</v>
      </c>
      <c r="AY12" s="15">
        <v>0.194630872483221</v>
      </c>
      <c r="AZ12" s="15"/>
      <c r="BA12" s="15">
        <v>0.167979002624672</v>
      </c>
      <c r="BB12" s="15">
        <v>0.19369369369369399</v>
      </c>
      <c r="BC12" s="15"/>
      <c r="BD12" s="15">
        <v>0.17446808510638301</v>
      </c>
      <c r="BE12" s="15">
        <v>0.18378378378378399</v>
      </c>
      <c r="BF12" s="15"/>
      <c r="BG12" s="15">
        <v>0.19570405727923601</v>
      </c>
      <c r="BH12" s="15">
        <v>0.148809523809524</v>
      </c>
    </row>
    <row r="13" spans="2:60" x14ac:dyDescent="0.35">
      <c r="B13" s="16" t="s">
        <v>81</v>
      </c>
      <c r="C13" s="15">
        <v>1.1532125205930799E-2</v>
      </c>
      <c r="D13" s="15">
        <v>9.6618357487922701E-3</v>
      </c>
      <c r="E13" s="15">
        <v>1.2500000000000001E-2</v>
      </c>
      <c r="F13" s="15"/>
      <c r="G13" s="15">
        <v>2.0979020979021001E-2</v>
      </c>
      <c r="H13" s="15">
        <v>8.6206896551724102E-3</v>
      </c>
      <c r="I13" s="15"/>
      <c r="J13" s="15">
        <v>0</v>
      </c>
      <c r="K13" s="15">
        <v>1.6129032258064498E-2</v>
      </c>
      <c r="L13" s="15">
        <v>1.21951219512195E-2</v>
      </c>
      <c r="M13" s="15">
        <v>1.5151515151515201E-2</v>
      </c>
      <c r="N13" s="15"/>
      <c r="O13" s="15">
        <v>1.85185185185185E-2</v>
      </c>
      <c r="P13" s="15">
        <v>6.41025641025641E-3</v>
      </c>
      <c r="Q13" s="15">
        <v>0</v>
      </c>
      <c r="R13" s="15">
        <v>5.74712643678161E-3</v>
      </c>
      <c r="S13" s="15"/>
      <c r="T13" s="15">
        <v>1.59744408945687E-2</v>
      </c>
      <c r="U13" s="15">
        <v>0</v>
      </c>
      <c r="V13" s="15">
        <v>9.1743119266055103E-3</v>
      </c>
      <c r="W13" s="15">
        <v>0</v>
      </c>
      <c r="X13" s="15">
        <v>0</v>
      </c>
      <c r="Y13" s="15"/>
      <c r="Z13" s="15">
        <v>1.99004975124378E-2</v>
      </c>
      <c r="AA13" s="15">
        <v>0</v>
      </c>
      <c r="AB13" s="15"/>
      <c r="AC13" s="15">
        <v>1.6326530612244899E-2</v>
      </c>
      <c r="AD13" s="15">
        <v>0</v>
      </c>
      <c r="AE13" s="15"/>
      <c r="AF13" s="15">
        <v>1.49253731343284E-2</v>
      </c>
      <c r="AG13" s="15">
        <v>0</v>
      </c>
      <c r="AH13" s="15">
        <v>0</v>
      </c>
      <c r="AI13" s="15">
        <v>1.3333333333333299E-2</v>
      </c>
      <c r="AJ13" s="15">
        <v>0</v>
      </c>
      <c r="AK13" s="15">
        <v>1.2987012987013E-2</v>
      </c>
      <c r="AL13" s="15">
        <v>0.16666666666666699</v>
      </c>
      <c r="AM13" s="15"/>
      <c r="AN13" s="15">
        <v>4.3668122270742399E-3</v>
      </c>
      <c r="AO13" s="15">
        <v>0</v>
      </c>
      <c r="AP13" s="15">
        <v>0.133333333333333</v>
      </c>
      <c r="AQ13" s="15">
        <v>1.5625E-2</v>
      </c>
      <c r="AR13" s="15">
        <v>1.4285714285714299E-2</v>
      </c>
      <c r="AS13" s="15">
        <v>0</v>
      </c>
      <c r="AT13" s="15"/>
      <c r="AU13" s="15">
        <v>8.6956521739130401E-3</v>
      </c>
      <c r="AV13" s="15">
        <v>1.6194331983805699E-2</v>
      </c>
      <c r="AW13" s="15">
        <v>0</v>
      </c>
      <c r="AX13" s="15">
        <v>1.4705882352941201E-2</v>
      </c>
      <c r="AY13" s="15">
        <v>6.7114093959731499E-3</v>
      </c>
      <c r="AZ13" s="15"/>
      <c r="BA13" s="15">
        <v>5.2493438320209999E-3</v>
      </c>
      <c r="BB13" s="15">
        <v>2.2522522522522501E-2</v>
      </c>
      <c r="BC13" s="15"/>
      <c r="BD13" s="15">
        <v>8.5106382978723406E-3</v>
      </c>
      <c r="BE13" s="15">
        <v>1.35135135135135E-2</v>
      </c>
      <c r="BF13" s="15"/>
      <c r="BG13" s="15">
        <v>9.5465393794749408E-3</v>
      </c>
      <c r="BH13" s="15">
        <v>5.9523809523809503E-3</v>
      </c>
    </row>
    <row r="14" spans="2:60" x14ac:dyDescent="0.35">
      <c r="B14" s="16" t="s">
        <v>111</v>
      </c>
      <c r="C14" s="18">
        <v>0.32619439868204297</v>
      </c>
      <c r="D14" s="18">
        <v>0.28019323671497598</v>
      </c>
      <c r="E14" s="18">
        <v>0.35</v>
      </c>
      <c r="F14" s="18"/>
      <c r="G14" s="18">
        <v>0.29370629370629397</v>
      </c>
      <c r="H14" s="18">
        <v>0.33620689655172398</v>
      </c>
      <c r="I14" s="18"/>
      <c r="J14" s="18">
        <v>0.33333333333333298</v>
      </c>
      <c r="K14" s="18">
        <v>0.30645161290322598</v>
      </c>
      <c r="L14" s="18">
        <v>0.30487804878048802</v>
      </c>
      <c r="M14" s="18">
        <v>0.37878787878787901</v>
      </c>
      <c r="N14" s="18"/>
      <c r="O14" s="18">
        <v>0.33333333333333298</v>
      </c>
      <c r="P14" s="18">
        <v>0.29487179487179499</v>
      </c>
      <c r="Q14" s="18">
        <v>0.34090909090909099</v>
      </c>
      <c r="R14" s="18">
        <v>0.33908045977011497</v>
      </c>
      <c r="S14" s="18"/>
      <c r="T14" s="18">
        <v>0.31948881789137401</v>
      </c>
      <c r="U14" s="18">
        <v>0.330578512396694</v>
      </c>
      <c r="V14" s="18">
        <v>0.31192660550458701</v>
      </c>
      <c r="W14" s="18">
        <v>0.36363636363636398</v>
      </c>
      <c r="X14" s="18">
        <v>0.42857142857142899</v>
      </c>
      <c r="Y14" s="18"/>
      <c r="Z14" s="18">
        <v>0.46766169154228898</v>
      </c>
      <c r="AA14" s="18">
        <v>0.223300970873786</v>
      </c>
      <c r="AB14" s="18"/>
      <c r="AC14" s="18">
        <v>0.44897959183673503</v>
      </c>
      <c r="AD14" s="18">
        <v>0.23788546255506601</v>
      </c>
      <c r="AE14" s="18"/>
      <c r="AF14" s="18">
        <v>0.34328358208955201</v>
      </c>
      <c r="AG14" s="18">
        <v>0.34210526315789502</v>
      </c>
      <c r="AH14" s="18">
        <v>0.32500000000000001</v>
      </c>
      <c r="AI14" s="18">
        <v>0.34666666666666701</v>
      </c>
      <c r="AJ14" s="18">
        <v>0.38235294117647101</v>
      </c>
      <c r="AK14" s="18">
        <v>0.31168831168831201</v>
      </c>
      <c r="AL14" s="18">
        <v>0</v>
      </c>
      <c r="AM14" s="18"/>
      <c r="AN14" s="18">
        <v>0.26637554585152801</v>
      </c>
      <c r="AO14" s="18">
        <v>0.34351145038167902</v>
      </c>
      <c r="AP14" s="18">
        <v>0.4</v>
      </c>
      <c r="AQ14" s="18">
        <v>0.40625</v>
      </c>
      <c r="AR14" s="18">
        <v>0.36428571428571399</v>
      </c>
      <c r="AS14" s="18">
        <v>0.39130434782608697</v>
      </c>
      <c r="AT14" s="18"/>
      <c r="AU14" s="18">
        <v>0.426086956521739</v>
      </c>
      <c r="AV14" s="18">
        <v>0.30769230769230799</v>
      </c>
      <c r="AW14" s="18">
        <v>0.35714285714285698</v>
      </c>
      <c r="AX14" s="18">
        <v>0.308823529411765</v>
      </c>
      <c r="AY14" s="18">
        <v>0.28187919463087202</v>
      </c>
      <c r="AZ14" s="18"/>
      <c r="BA14" s="18">
        <v>0.33595800524934399</v>
      </c>
      <c r="BB14" s="18">
        <v>0.31081081081081102</v>
      </c>
      <c r="BC14" s="18"/>
      <c r="BD14" s="18">
        <v>0.31489361702127699</v>
      </c>
      <c r="BE14" s="18">
        <v>0.33243243243243198</v>
      </c>
      <c r="BF14" s="18"/>
      <c r="BG14" s="18">
        <v>0.33651551312649203</v>
      </c>
      <c r="BH14" s="18">
        <v>0.30952380952380998</v>
      </c>
    </row>
    <row r="15" spans="2:60" x14ac:dyDescent="0.35">
      <c r="B15" s="16" t="s">
        <v>112</v>
      </c>
      <c r="C15" s="18">
        <v>0.43657331136738098</v>
      </c>
      <c r="D15" s="18">
        <v>0.46376811594202899</v>
      </c>
      <c r="E15" s="18">
        <v>0.42249999999999999</v>
      </c>
      <c r="F15" s="18"/>
      <c r="G15" s="18">
        <v>0.45454545454545497</v>
      </c>
      <c r="H15" s="18">
        <v>0.431034482758621</v>
      </c>
      <c r="I15" s="18"/>
      <c r="J15" s="18">
        <v>0.476190476190476</v>
      </c>
      <c r="K15" s="18">
        <v>0.43548387096774199</v>
      </c>
      <c r="L15" s="18">
        <v>0.45121951219512202</v>
      </c>
      <c r="M15" s="18">
        <v>0.37878787878787901</v>
      </c>
      <c r="N15" s="18"/>
      <c r="O15" s="18">
        <v>0.39506172839506198</v>
      </c>
      <c r="P15" s="18">
        <v>0.480769230769231</v>
      </c>
      <c r="Q15" s="18">
        <v>0.42045454545454503</v>
      </c>
      <c r="R15" s="18">
        <v>0.46551724137931</v>
      </c>
      <c r="S15" s="18"/>
      <c r="T15" s="18">
        <v>0.41214057507987201</v>
      </c>
      <c r="U15" s="18">
        <v>0.48760330578512401</v>
      </c>
      <c r="V15" s="18">
        <v>0.44954128440367003</v>
      </c>
      <c r="W15" s="18">
        <v>0.47727272727272702</v>
      </c>
      <c r="X15" s="18">
        <v>0.28571428571428598</v>
      </c>
      <c r="Y15" s="18"/>
      <c r="Z15" s="18">
        <v>0.31840796019900502</v>
      </c>
      <c r="AA15" s="18">
        <v>0.58252427184466005</v>
      </c>
      <c r="AB15" s="18"/>
      <c r="AC15" s="18">
        <v>0.31020408163265301</v>
      </c>
      <c r="AD15" s="18">
        <v>0.59471365638766505</v>
      </c>
      <c r="AE15" s="18"/>
      <c r="AF15" s="18">
        <v>0.44776119402985098</v>
      </c>
      <c r="AG15" s="18">
        <v>0.394736842105263</v>
      </c>
      <c r="AH15" s="18">
        <v>0.55000000000000004</v>
      </c>
      <c r="AI15" s="18">
        <v>0.413333333333333</v>
      </c>
      <c r="AJ15" s="18">
        <v>0.41176470588235298</v>
      </c>
      <c r="AK15" s="18">
        <v>0.44155844155844198</v>
      </c>
      <c r="AL15" s="18">
        <v>0.66666666666666696</v>
      </c>
      <c r="AM15" s="18"/>
      <c r="AN15" s="18">
        <v>0.50218340611353696</v>
      </c>
      <c r="AO15" s="18">
        <v>0.458015267175573</v>
      </c>
      <c r="AP15" s="18">
        <v>0.133333333333333</v>
      </c>
      <c r="AQ15" s="18">
        <v>0.421875</v>
      </c>
      <c r="AR15" s="18">
        <v>0.35</v>
      </c>
      <c r="AS15" s="18">
        <v>0.39130434782608697</v>
      </c>
      <c r="AT15" s="18"/>
      <c r="AU15" s="18">
        <v>0.31304347826086998</v>
      </c>
      <c r="AV15" s="18">
        <v>0.48987854251012097</v>
      </c>
      <c r="AW15" s="18">
        <v>0.214285714285714</v>
      </c>
      <c r="AX15" s="18">
        <v>0.42647058823529399</v>
      </c>
      <c r="AY15" s="18">
        <v>0.48993288590604001</v>
      </c>
      <c r="AZ15" s="18"/>
      <c r="BA15" s="18">
        <v>0.430446194225722</v>
      </c>
      <c r="BB15" s="18">
        <v>0.44144144144144098</v>
      </c>
      <c r="BC15" s="18"/>
      <c r="BD15" s="18">
        <v>0.438297872340425</v>
      </c>
      <c r="BE15" s="18">
        <v>0.43513513513513502</v>
      </c>
      <c r="BF15" s="18"/>
      <c r="BG15" s="18">
        <v>0.441527446300716</v>
      </c>
      <c r="BH15" s="18">
        <v>0.44047619047619002</v>
      </c>
    </row>
    <row r="16" spans="2:60" x14ac:dyDescent="0.35">
      <c r="B16" s="16" t="s">
        <v>93</v>
      </c>
      <c r="C16" s="19">
        <v>-0.110378912685338</v>
      </c>
      <c r="D16" s="19">
        <v>-0.18357487922705301</v>
      </c>
      <c r="E16" s="19">
        <v>-7.2499999999999995E-2</v>
      </c>
      <c r="F16" s="19"/>
      <c r="G16" s="19">
        <v>-0.160839160839161</v>
      </c>
      <c r="H16" s="19">
        <v>-9.4827586206896505E-2</v>
      </c>
      <c r="I16" s="19"/>
      <c r="J16" s="19">
        <v>-0.14285714285714299</v>
      </c>
      <c r="K16" s="19">
        <v>-0.12903225806451599</v>
      </c>
      <c r="L16" s="19">
        <v>-0.146341463414634</v>
      </c>
      <c r="M16" s="19">
        <v>0</v>
      </c>
      <c r="N16" s="19"/>
      <c r="O16" s="19">
        <v>-6.1728395061728399E-2</v>
      </c>
      <c r="P16" s="19">
        <v>-0.18589743589743599</v>
      </c>
      <c r="Q16" s="19">
        <v>-7.95454545454546E-2</v>
      </c>
      <c r="R16" s="19">
        <v>-0.126436781609195</v>
      </c>
      <c r="S16" s="19"/>
      <c r="T16" s="19">
        <v>-9.2651757188498399E-2</v>
      </c>
      <c r="U16" s="19">
        <v>-0.15702479338843001</v>
      </c>
      <c r="V16" s="19">
        <v>-0.13761467889908299</v>
      </c>
      <c r="W16" s="19">
        <v>-0.11363636363636399</v>
      </c>
      <c r="X16" s="19">
        <v>0.14285714285714299</v>
      </c>
      <c r="Y16" s="19"/>
      <c r="Z16" s="19">
        <v>0.14925373134328401</v>
      </c>
      <c r="AA16" s="19">
        <v>-0.35922330097087402</v>
      </c>
      <c r="AB16" s="19"/>
      <c r="AC16" s="19">
        <v>0.13877551020408199</v>
      </c>
      <c r="AD16" s="19">
        <v>-0.35682819383259901</v>
      </c>
      <c r="AE16" s="19"/>
      <c r="AF16" s="19">
        <v>-0.104477611940299</v>
      </c>
      <c r="AG16" s="19">
        <v>-5.2631578947368501E-2</v>
      </c>
      <c r="AH16" s="19">
        <v>-0.22500000000000001</v>
      </c>
      <c r="AI16" s="19">
        <v>-6.6666666666666693E-2</v>
      </c>
      <c r="AJ16" s="19">
        <v>-2.9411764705882401E-2</v>
      </c>
      <c r="AK16" s="19">
        <v>-0.12987012987013</v>
      </c>
      <c r="AL16" s="19">
        <v>-0.66666666666666696</v>
      </c>
      <c r="AM16" s="19"/>
      <c r="AN16" s="19">
        <v>-0.23580786026200901</v>
      </c>
      <c r="AO16" s="19">
        <v>-0.114503816793893</v>
      </c>
      <c r="AP16" s="19">
        <v>0.266666666666667</v>
      </c>
      <c r="AQ16" s="19">
        <v>-1.5625E-2</v>
      </c>
      <c r="AR16" s="19">
        <v>1.4285714285714299E-2</v>
      </c>
      <c r="AS16" s="19">
        <v>5.5511151231257802E-17</v>
      </c>
      <c r="AT16" s="19"/>
      <c r="AU16" s="19">
        <v>0.11304347826087</v>
      </c>
      <c r="AV16" s="19">
        <v>-0.18218623481781401</v>
      </c>
      <c r="AW16" s="19">
        <v>0.14285714285714299</v>
      </c>
      <c r="AX16" s="19">
        <v>-0.11764705882352899</v>
      </c>
      <c r="AY16" s="19">
        <v>-0.20805369127516801</v>
      </c>
      <c r="AZ16" s="19"/>
      <c r="BA16" s="19">
        <v>-9.4488188976377993E-2</v>
      </c>
      <c r="BB16" s="19">
        <v>-0.13063063063063099</v>
      </c>
      <c r="BC16" s="19"/>
      <c r="BD16" s="19">
        <v>-0.123404255319149</v>
      </c>
      <c r="BE16" s="19">
        <v>-0.102702702702703</v>
      </c>
      <c r="BF16" s="19"/>
      <c r="BG16" s="19">
        <v>-0.105011933174224</v>
      </c>
      <c r="BH16" s="19">
        <v>-0.13095238095238099</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H14"/>
  <sheetViews>
    <sheetView showGridLines="0" topLeftCell="A6" workbookViewId="0">
      <pane xSplit="2" topLeftCell="C1" activePane="topRight" state="frozen"/>
      <selection pane="topRight" activeCell="C6" sqref="C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118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524</v>
      </c>
      <c r="D7" s="10">
        <v>173</v>
      </c>
      <c r="E7" s="10">
        <v>351</v>
      </c>
      <c r="F7" s="10"/>
      <c r="G7" s="10">
        <v>111</v>
      </c>
      <c r="H7" s="10">
        <v>413</v>
      </c>
      <c r="I7" s="10"/>
      <c r="J7" s="10">
        <v>88</v>
      </c>
      <c r="K7" s="10">
        <v>110</v>
      </c>
      <c r="L7" s="10">
        <v>218</v>
      </c>
      <c r="M7" s="10">
        <v>108</v>
      </c>
      <c r="N7" s="10"/>
      <c r="O7" s="10">
        <v>132</v>
      </c>
      <c r="P7" s="10">
        <v>137</v>
      </c>
      <c r="Q7" s="10">
        <v>76</v>
      </c>
      <c r="R7" s="10">
        <v>160</v>
      </c>
      <c r="S7" s="10"/>
      <c r="T7" s="10">
        <v>264</v>
      </c>
      <c r="U7" s="10">
        <v>107</v>
      </c>
      <c r="V7" s="10">
        <v>97</v>
      </c>
      <c r="W7" s="10">
        <v>40</v>
      </c>
      <c r="X7" s="10">
        <v>7</v>
      </c>
      <c r="Y7" s="10"/>
      <c r="Z7" s="10">
        <v>174</v>
      </c>
      <c r="AA7" s="10">
        <v>184</v>
      </c>
      <c r="AB7" s="10"/>
      <c r="AC7" s="10">
        <v>222</v>
      </c>
      <c r="AD7" s="10">
        <v>201</v>
      </c>
      <c r="AE7" s="10"/>
      <c r="AF7" s="10">
        <v>134</v>
      </c>
      <c r="AG7" s="10">
        <v>76</v>
      </c>
      <c r="AH7" s="10">
        <v>80</v>
      </c>
      <c r="AI7" s="10" t="s">
        <v>116</v>
      </c>
      <c r="AJ7" s="10">
        <v>34</v>
      </c>
      <c r="AK7" s="10">
        <v>77</v>
      </c>
      <c r="AL7" s="10">
        <v>6</v>
      </c>
      <c r="AM7" s="10"/>
      <c r="AN7" s="10">
        <v>208</v>
      </c>
      <c r="AO7" s="10">
        <v>116</v>
      </c>
      <c r="AP7" s="10">
        <v>11</v>
      </c>
      <c r="AQ7" s="10">
        <v>52</v>
      </c>
      <c r="AR7" s="10">
        <v>121</v>
      </c>
      <c r="AS7" s="10">
        <v>16</v>
      </c>
      <c r="AT7" s="10"/>
      <c r="AU7" s="10">
        <v>95</v>
      </c>
      <c r="AV7" s="10">
        <v>212</v>
      </c>
      <c r="AW7" s="10">
        <v>23</v>
      </c>
      <c r="AX7" s="10">
        <v>62</v>
      </c>
      <c r="AY7" s="10">
        <v>132</v>
      </c>
      <c r="AZ7" s="10"/>
      <c r="BA7" s="10">
        <v>344</v>
      </c>
      <c r="BB7" s="10">
        <v>179</v>
      </c>
      <c r="BC7" s="10"/>
      <c r="BD7" s="10">
        <v>217</v>
      </c>
      <c r="BE7" s="10">
        <v>305</v>
      </c>
      <c r="BF7" s="10"/>
      <c r="BG7" s="10">
        <v>381</v>
      </c>
      <c r="BH7" s="10">
        <v>130</v>
      </c>
    </row>
    <row r="8" spans="2:60" x14ac:dyDescent="0.35">
      <c r="B8" s="16" t="s">
        <v>114</v>
      </c>
      <c r="C8" s="15">
        <v>0.92938931297709904</v>
      </c>
      <c r="D8" s="15">
        <v>0.94219653179190799</v>
      </c>
      <c r="E8" s="15">
        <v>0.92307692307692302</v>
      </c>
      <c r="F8" s="15"/>
      <c r="G8" s="15">
        <v>0.90990990990991005</v>
      </c>
      <c r="H8" s="15">
        <v>0.93462469733656195</v>
      </c>
      <c r="I8" s="15"/>
      <c r="J8" s="15">
        <v>0.92045454545454497</v>
      </c>
      <c r="K8" s="15">
        <v>0.94545454545454499</v>
      </c>
      <c r="L8" s="15">
        <v>0.903669724770642</v>
      </c>
      <c r="M8" s="15">
        <v>0.97222222222222199</v>
      </c>
      <c r="N8" s="15"/>
      <c r="O8" s="15">
        <v>0.89393939393939403</v>
      </c>
      <c r="P8" s="15">
        <v>0.934306569343066</v>
      </c>
      <c r="Q8" s="15">
        <v>0.90789473684210498</v>
      </c>
      <c r="R8" s="15">
        <v>0.97499999999999998</v>
      </c>
      <c r="S8" s="15"/>
      <c r="T8" s="15">
        <v>0.89393939393939403</v>
      </c>
      <c r="U8" s="15">
        <v>0.96261682242990698</v>
      </c>
      <c r="V8" s="15">
        <v>0.97938144329896903</v>
      </c>
      <c r="W8" s="15">
        <v>0.95</v>
      </c>
      <c r="X8" s="15">
        <v>1</v>
      </c>
      <c r="Y8" s="15"/>
      <c r="Z8" s="15">
        <v>0.92528735632183901</v>
      </c>
      <c r="AA8" s="15">
        <v>0.92391304347826098</v>
      </c>
      <c r="AB8" s="15"/>
      <c r="AC8" s="15">
        <v>0.92342342342342298</v>
      </c>
      <c r="AD8" s="15">
        <v>0.93532338308457696</v>
      </c>
      <c r="AE8" s="15"/>
      <c r="AF8" s="15">
        <v>0.92537313432835799</v>
      </c>
      <c r="AG8" s="15">
        <v>0.96052631578947401</v>
      </c>
      <c r="AH8" s="15">
        <v>1</v>
      </c>
      <c r="AI8" s="15" t="s">
        <v>117</v>
      </c>
      <c r="AJ8" s="15">
        <v>0.94117647058823495</v>
      </c>
      <c r="AK8" s="15">
        <v>0.92207792207792205</v>
      </c>
      <c r="AL8" s="15">
        <v>1</v>
      </c>
      <c r="AM8" s="15"/>
      <c r="AN8" s="15">
        <v>0.92788461538461497</v>
      </c>
      <c r="AO8" s="15">
        <v>0.92241379310344795</v>
      </c>
      <c r="AP8" s="15">
        <v>1</v>
      </c>
      <c r="AQ8" s="15">
        <v>0.90384615384615397</v>
      </c>
      <c r="AR8" s="15">
        <v>0.93388429752066104</v>
      </c>
      <c r="AS8" s="15">
        <v>1</v>
      </c>
      <c r="AT8" s="15"/>
      <c r="AU8" s="15">
        <v>0.89473684210526305</v>
      </c>
      <c r="AV8" s="15">
        <v>0.93867924528301905</v>
      </c>
      <c r="AW8" s="15">
        <v>0.95652173913043503</v>
      </c>
      <c r="AX8" s="15">
        <v>0.95161290322580605</v>
      </c>
      <c r="AY8" s="15">
        <v>0.92424242424242398</v>
      </c>
      <c r="AZ8" s="15"/>
      <c r="BA8" s="15">
        <v>0.93023255813953498</v>
      </c>
      <c r="BB8" s="15">
        <v>0.92737430167597801</v>
      </c>
      <c r="BC8" s="15"/>
      <c r="BD8" s="15">
        <v>0.91244239631336399</v>
      </c>
      <c r="BE8" s="15">
        <v>0.94098360655737701</v>
      </c>
      <c r="BF8" s="15"/>
      <c r="BG8" s="15">
        <v>0.93438320209973802</v>
      </c>
      <c r="BH8" s="15">
        <v>0.91538461538461502</v>
      </c>
    </row>
    <row r="9" spans="2:60" x14ac:dyDescent="0.35">
      <c r="B9" s="16" t="s">
        <v>115</v>
      </c>
      <c r="C9" s="17">
        <v>7.0610687022900798E-2</v>
      </c>
      <c r="D9" s="17">
        <v>5.7803468208092498E-2</v>
      </c>
      <c r="E9" s="17">
        <v>7.69230769230769E-2</v>
      </c>
      <c r="F9" s="17"/>
      <c r="G9" s="17">
        <v>9.00900900900901E-2</v>
      </c>
      <c r="H9" s="17">
        <v>6.5375302663438301E-2</v>
      </c>
      <c r="I9" s="17"/>
      <c r="J9" s="17">
        <v>7.9545454545454503E-2</v>
      </c>
      <c r="K9" s="17">
        <v>5.4545454545454501E-2</v>
      </c>
      <c r="L9" s="17">
        <v>9.6330275229357804E-2</v>
      </c>
      <c r="M9" s="17">
        <v>2.7777777777777801E-2</v>
      </c>
      <c r="N9" s="17"/>
      <c r="O9" s="17">
        <v>0.10606060606060599</v>
      </c>
      <c r="P9" s="17">
        <v>6.5693430656934296E-2</v>
      </c>
      <c r="Q9" s="17">
        <v>9.2105263157894704E-2</v>
      </c>
      <c r="R9" s="17">
        <v>2.5000000000000001E-2</v>
      </c>
      <c r="S9" s="17"/>
      <c r="T9" s="17">
        <v>0.10606060606060599</v>
      </c>
      <c r="U9" s="17">
        <v>3.7383177570093497E-2</v>
      </c>
      <c r="V9" s="17">
        <v>2.06185567010309E-2</v>
      </c>
      <c r="W9" s="17">
        <v>0.05</v>
      </c>
      <c r="X9" s="17">
        <v>0</v>
      </c>
      <c r="Y9" s="17"/>
      <c r="Z9" s="17">
        <v>7.4712643678160898E-2</v>
      </c>
      <c r="AA9" s="17">
        <v>7.6086956521739094E-2</v>
      </c>
      <c r="AB9" s="17"/>
      <c r="AC9" s="17">
        <v>7.6576576576576599E-2</v>
      </c>
      <c r="AD9" s="17">
        <v>6.4676616915422896E-2</v>
      </c>
      <c r="AE9" s="17"/>
      <c r="AF9" s="17">
        <v>7.4626865671641798E-2</v>
      </c>
      <c r="AG9" s="17">
        <v>3.94736842105263E-2</v>
      </c>
      <c r="AH9" s="17">
        <v>0</v>
      </c>
      <c r="AI9" s="17" t="s">
        <v>117</v>
      </c>
      <c r="AJ9" s="17">
        <v>5.8823529411764698E-2</v>
      </c>
      <c r="AK9" s="17">
        <v>7.7922077922077906E-2</v>
      </c>
      <c r="AL9" s="17">
        <v>0</v>
      </c>
      <c r="AM9" s="17"/>
      <c r="AN9" s="17">
        <v>7.2115384615384595E-2</v>
      </c>
      <c r="AO9" s="17">
        <v>7.7586206896551699E-2</v>
      </c>
      <c r="AP9" s="17">
        <v>0</v>
      </c>
      <c r="AQ9" s="17">
        <v>9.6153846153846201E-2</v>
      </c>
      <c r="AR9" s="17">
        <v>6.6115702479338803E-2</v>
      </c>
      <c r="AS9" s="17">
        <v>0</v>
      </c>
      <c r="AT9" s="17"/>
      <c r="AU9" s="17">
        <v>0.105263157894737</v>
      </c>
      <c r="AV9" s="17">
        <v>6.1320754716981098E-2</v>
      </c>
      <c r="AW9" s="17">
        <v>4.3478260869565202E-2</v>
      </c>
      <c r="AX9" s="17">
        <v>4.8387096774193498E-2</v>
      </c>
      <c r="AY9" s="17">
        <v>7.5757575757575801E-2</v>
      </c>
      <c r="AZ9" s="17"/>
      <c r="BA9" s="17">
        <v>6.9767441860465101E-2</v>
      </c>
      <c r="BB9" s="17">
        <v>7.2625698324022395E-2</v>
      </c>
      <c r="BC9" s="17"/>
      <c r="BD9" s="17">
        <v>8.7557603686635899E-2</v>
      </c>
      <c r="BE9" s="17">
        <v>5.9016393442623001E-2</v>
      </c>
      <c r="BF9" s="17"/>
      <c r="BG9" s="17">
        <v>6.5616797900262494E-2</v>
      </c>
      <c r="BH9" s="17">
        <v>8.4615384615384606E-2</v>
      </c>
    </row>
    <row r="10" spans="2:60" x14ac:dyDescent="0.35">
      <c r="B10" s="22" t="s">
        <v>380</v>
      </c>
    </row>
    <row r="11" spans="2:60" x14ac:dyDescent="0.35">
      <c r="B11" t="s">
        <v>84</v>
      </c>
    </row>
    <row r="12" spans="2:60" x14ac:dyDescent="0.35">
      <c r="B12" t="s">
        <v>85</v>
      </c>
    </row>
    <row r="14" spans="2:60" x14ac:dyDescent="0.35">
      <c r="B14"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H15"/>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120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114</v>
      </c>
      <c r="C8" s="15">
        <v>0.75564681724845995</v>
      </c>
      <c r="D8" s="15">
        <v>0.84049079754601197</v>
      </c>
      <c r="E8" s="15">
        <v>0.71296296296296302</v>
      </c>
      <c r="F8" s="15"/>
      <c r="G8" s="15">
        <v>0.51485148514851498</v>
      </c>
      <c r="H8" s="15">
        <v>0.818652849740933</v>
      </c>
      <c r="I8" s="15"/>
      <c r="J8" s="15">
        <v>0.72839506172839497</v>
      </c>
      <c r="K8" s="15">
        <v>0.72115384615384603</v>
      </c>
      <c r="L8" s="15">
        <v>0.80710659898477199</v>
      </c>
      <c r="M8" s="15">
        <v>0.71428571428571397</v>
      </c>
      <c r="N8" s="15"/>
      <c r="O8" s="15">
        <v>0.69491525423728795</v>
      </c>
      <c r="P8" s="15">
        <v>0.7265625</v>
      </c>
      <c r="Q8" s="15">
        <v>0.76811594202898503</v>
      </c>
      <c r="R8" s="15">
        <v>0.80769230769230804</v>
      </c>
      <c r="S8" s="15"/>
      <c r="T8" s="15">
        <v>0.71610169491525399</v>
      </c>
      <c r="U8" s="15">
        <v>0.73786407766990303</v>
      </c>
      <c r="V8" s="15">
        <v>0.83157894736842097</v>
      </c>
      <c r="W8" s="15">
        <v>0.89473684210526305</v>
      </c>
      <c r="X8" s="15">
        <v>0.71428571428571397</v>
      </c>
      <c r="Y8" s="15"/>
      <c r="Z8" s="15">
        <v>0.73913043478260898</v>
      </c>
      <c r="AA8" s="15">
        <v>0.8</v>
      </c>
      <c r="AB8" s="15"/>
      <c r="AC8" s="15">
        <v>0.76585365853658505</v>
      </c>
      <c r="AD8" s="15">
        <v>0.78723404255319196</v>
      </c>
      <c r="AE8" s="15"/>
      <c r="AF8" s="15">
        <v>0.95161290322580605</v>
      </c>
      <c r="AG8" s="15">
        <v>1</v>
      </c>
      <c r="AH8" s="15">
        <v>1</v>
      </c>
      <c r="AI8" s="15" t="s">
        <v>117</v>
      </c>
      <c r="AJ8" s="15">
        <v>0.4375</v>
      </c>
      <c r="AK8" s="15">
        <v>0.43661971830985902</v>
      </c>
      <c r="AL8" s="15">
        <v>0.16666666666666699</v>
      </c>
      <c r="AM8" s="15"/>
      <c r="AN8" s="15">
        <v>0.78756476683937804</v>
      </c>
      <c r="AO8" s="15">
        <v>0.78504672897196304</v>
      </c>
      <c r="AP8" s="15">
        <v>0.90909090909090895</v>
      </c>
      <c r="AQ8" s="15">
        <v>0.72340425531914898</v>
      </c>
      <c r="AR8" s="15">
        <v>0.69911504424778803</v>
      </c>
      <c r="AS8" s="15">
        <v>0.5625</v>
      </c>
      <c r="AT8" s="15"/>
      <c r="AU8" s="15">
        <v>0.752941176470588</v>
      </c>
      <c r="AV8" s="15">
        <v>0.75376884422110602</v>
      </c>
      <c r="AW8" s="15">
        <v>0.68181818181818199</v>
      </c>
      <c r="AX8" s="15">
        <v>0.77966101694915302</v>
      </c>
      <c r="AY8" s="15">
        <v>0.76229508196721296</v>
      </c>
      <c r="AZ8" s="15"/>
      <c r="BA8" s="15">
        <v>0.74375000000000002</v>
      </c>
      <c r="BB8" s="15">
        <v>0.78313253012048201</v>
      </c>
      <c r="BC8" s="15"/>
      <c r="BD8" s="15">
        <v>0.75757575757575801</v>
      </c>
      <c r="BE8" s="15">
        <v>0.75261324041811895</v>
      </c>
      <c r="BF8" s="15"/>
      <c r="BG8" s="15">
        <v>0.76123595505618002</v>
      </c>
      <c r="BH8" s="15">
        <v>0.75630252100840301</v>
      </c>
    </row>
    <row r="9" spans="2:60" x14ac:dyDescent="0.35">
      <c r="B9" s="16" t="s">
        <v>115</v>
      </c>
      <c r="C9" s="15">
        <v>0.2217659137577</v>
      </c>
      <c r="D9" s="15">
        <v>0.14110429447852799</v>
      </c>
      <c r="E9" s="15">
        <v>0.26234567901234601</v>
      </c>
      <c r="F9" s="15"/>
      <c r="G9" s="15">
        <v>0.46534653465346498</v>
      </c>
      <c r="H9" s="15">
        <v>0.158031088082902</v>
      </c>
      <c r="I9" s="15"/>
      <c r="J9" s="15">
        <v>0.25925925925925902</v>
      </c>
      <c r="K9" s="15">
        <v>0.25</v>
      </c>
      <c r="L9" s="15">
        <v>0.17258883248731</v>
      </c>
      <c r="M9" s="15">
        <v>0.25714285714285701</v>
      </c>
      <c r="N9" s="15"/>
      <c r="O9" s="15">
        <v>0.26271186440678002</v>
      </c>
      <c r="P9" s="15">
        <v>0.2421875</v>
      </c>
      <c r="Q9" s="15">
        <v>0.231884057971014</v>
      </c>
      <c r="R9" s="15">
        <v>0.17948717948717899</v>
      </c>
      <c r="S9" s="15"/>
      <c r="T9" s="15">
        <v>0.25847457627118597</v>
      </c>
      <c r="U9" s="15">
        <v>0.233009708737864</v>
      </c>
      <c r="V9" s="15">
        <v>0.157894736842105</v>
      </c>
      <c r="W9" s="15">
        <v>0.105263157894737</v>
      </c>
      <c r="X9" s="15">
        <v>0.28571428571428598</v>
      </c>
      <c r="Y9" s="15"/>
      <c r="Z9" s="15">
        <v>0.23602484472049701</v>
      </c>
      <c r="AA9" s="15">
        <v>0.182352941176471</v>
      </c>
      <c r="AB9" s="15"/>
      <c r="AC9" s="15">
        <v>0.21463414634146299</v>
      </c>
      <c r="AD9" s="15">
        <v>0.20212765957446799</v>
      </c>
      <c r="AE9" s="15"/>
      <c r="AF9" s="15">
        <v>4.0322580645161303E-2</v>
      </c>
      <c r="AG9" s="15">
        <v>0</v>
      </c>
      <c r="AH9" s="15">
        <v>0</v>
      </c>
      <c r="AI9" s="15" t="s">
        <v>117</v>
      </c>
      <c r="AJ9" s="15">
        <v>0.5625</v>
      </c>
      <c r="AK9" s="15">
        <v>0.54929577464788704</v>
      </c>
      <c r="AL9" s="15">
        <v>0.66666666666666696</v>
      </c>
      <c r="AM9" s="15"/>
      <c r="AN9" s="15">
        <v>0.18652849740932601</v>
      </c>
      <c r="AO9" s="15">
        <v>0.20560747663551401</v>
      </c>
      <c r="AP9" s="15">
        <v>9.0909090909090898E-2</v>
      </c>
      <c r="AQ9" s="15">
        <v>0.23404255319148901</v>
      </c>
      <c r="AR9" s="15">
        <v>0.28318584070796499</v>
      </c>
      <c r="AS9" s="15">
        <v>0.375</v>
      </c>
      <c r="AT9" s="15"/>
      <c r="AU9" s="15">
        <v>0.247058823529412</v>
      </c>
      <c r="AV9" s="15">
        <v>0.21608040201004999</v>
      </c>
      <c r="AW9" s="15">
        <v>0.31818181818181801</v>
      </c>
      <c r="AX9" s="15">
        <v>0.186440677966102</v>
      </c>
      <c r="AY9" s="15">
        <v>0.213114754098361</v>
      </c>
      <c r="AZ9" s="15"/>
      <c r="BA9" s="15">
        <v>0.234375</v>
      </c>
      <c r="BB9" s="15">
        <v>0.19277108433734899</v>
      </c>
      <c r="BC9" s="15"/>
      <c r="BD9" s="15">
        <v>0.22222222222222199</v>
      </c>
      <c r="BE9" s="15">
        <v>0.22299651567944301</v>
      </c>
      <c r="BF9" s="15"/>
      <c r="BG9" s="15">
        <v>0.21910112359550599</v>
      </c>
      <c r="BH9" s="15">
        <v>0.22689075630252101</v>
      </c>
    </row>
    <row r="10" spans="2:60" x14ac:dyDescent="0.35">
      <c r="B10" s="16" t="s">
        <v>119</v>
      </c>
      <c r="C10" s="17">
        <v>2.2587268993839799E-2</v>
      </c>
      <c r="D10" s="17">
        <v>1.84049079754601E-2</v>
      </c>
      <c r="E10" s="17">
        <v>2.4691358024691398E-2</v>
      </c>
      <c r="F10" s="17"/>
      <c r="G10" s="17">
        <v>1.9801980198019799E-2</v>
      </c>
      <c r="H10" s="17">
        <v>2.3316062176165799E-2</v>
      </c>
      <c r="I10" s="17"/>
      <c r="J10" s="17">
        <v>1.2345679012345699E-2</v>
      </c>
      <c r="K10" s="17">
        <v>2.8846153846153799E-2</v>
      </c>
      <c r="L10" s="17">
        <v>2.0304568527918801E-2</v>
      </c>
      <c r="M10" s="17">
        <v>2.8571428571428598E-2</v>
      </c>
      <c r="N10" s="17"/>
      <c r="O10" s="17">
        <v>4.2372881355932202E-2</v>
      </c>
      <c r="P10" s="17">
        <v>3.125E-2</v>
      </c>
      <c r="Q10" s="17">
        <v>0</v>
      </c>
      <c r="R10" s="17">
        <v>1.2820512820512799E-2</v>
      </c>
      <c r="S10" s="17"/>
      <c r="T10" s="17">
        <v>2.5423728813559299E-2</v>
      </c>
      <c r="U10" s="17">
        <v>2.9126213592233E-2</v>
      </c>
      <c r="V10" s="17">
        <v>1.05263157894737E-2</v>
      </c>
      <c r="W10" s="17">
        <v>0</v>
      </c>
      <c r="X10" s="17">
        <v>0</v>
      </c>
      <c r="Y10" s="17"/>
      <c r="Z10" s="17">
        <v>2.4844720496894401E-2</v>
      </c>
      <c r="AA10" s="17">
        <v>1.7647058823529401E-2</v>
      </c>
      <c r="AB10" s="17"/>
      <c r="AC10" s="17">
        <v>1.9512195121951199E-2</v>
      </c>
      <c r="AD10" s="17">
        <v>1.0638297872340399E-2</v>
      </c>
      <c r="AE10" s="17"/>
      <c r="AF10" s="17">
        <v>8.0645161290322596E-3</v>
      </c>
      <c r="AG10" s="17">
        <v>0</v>
      </c>
      <c r="AH10" s="17">
        <v>0</v>
      </c>
      <c r="AI10" s="17" t="s">
        <v>117</v>
      </c>
      <c r="AJ10" s="17">
        <v>0</v>
      </c>
      <c r="AK10" s="17">
        <v>1.4084507042253501E-2</v>
      </c>
      <c r="AL10" s="17">
        <v>0.16666666666666699</v>
      </c>
      <c r="AM10" s="17"/>
      <c r="AN10" s="17">
        <v>2.59067357512953E-2</v>
      </c>
      <c r="AO10" s="17">
        <v>9.3457943925233603E-3</v>
      </c>
      <c r="AP10" s="17">
        <v>0</v>
      </c>
      <c r="AQ10" s="17">
        <v>4.2553191489361701E-2</v>
      </c>
      <c r="AR10" s="17">
        <v>1.7699115044247801E-2</v>
      </c>
      <c r="AS10" s="17">
        <v>6.25E-2</v>
      </c>
      <c r="AT10" s="17"/>
      <c r="AU10" s="17">
        <v>0</v>
      </c>
      <c r="AV10" s="17">
        <v>3.0150753768844199E-2</v>
      </c>
      <c r="AW10" s="17">
        <v>0</v>
      </c>
      <c r="AX10" s="17">
        <v>3.3898305084745797E-2</v>
      </c>
      <c r="AY10" s="17">
        <v>2.4590163934426201E-2</v>
      </c>
      <c r="AZ10" s="17"/>
      <c r="BA10" s="17">
        <v>2.1874999999999999E-2</v>
      </c>
      <c r="BB10" s="17">
        <v>2.40963855421687E-2</v>
      </c>
      <c r="BC10" s="17"/>
      <c r="BD10" s="17">
        <v>2.02020202020202E-2</v>
      </c>
      <c r="BE10" s="17">
        <v>2.4390243902439001E-2</v>
      </c>
      <c r="BF10" s="17"/>
      <c r="BG10" s="17">
        <v>1.9662921348314599E-2</v>
      </c>
      <c r="BH10" s="17">
        <v>1.6806722689075598E-2</v>
      </c>
    </row>
    <row r="11" spans="2:60" x14ac:dyDescent="0.35">
      <c r="B11" s="22"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H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124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121</v>
      </c>
      <c r="C8" s="15">
        <v>0.81930184804928097</v>
      </c>
      <c r="D8" s="15">
        <v>0.79754601226993904</v>
      </c>
      <c r="E8" s="15">
        <v>0.83024691358024705</v>
      </c>
      <c r="F8" s="15"/>
      <c r="G8" s="15">
        <v>0.76237623762376205</v>
      </c>
      <c r="H8" s="15">
        <v>0.83419689119171003</v>
      </c>
      <c r="I8" s="15"/>
      <c r="J8" s="15">
        <v>0.75308641975308599</v>
      </c>
      <c r="K8" s="15">
        <v>0.875</v>
      </c>
      <c r="L8" s="15">
        <v>0.82741116751268995</v>
      </c>
      <c r="M8" s="15">
        <v>0.8</v>
      </c>
      <c r="N8" s="15"/>
      <c r="O8" s="15">
        <v>0.75423728813559299</v>
      </c>
      <c r="P8" s="15">
        <v>0.8515625</v>
      </c>
      <c r="Q8" s="15">
        <v>0.84057971014492705</v>
      </c>
      <c r="R8" s="15">
        <v>0.83974358974358998</v>
      </c>
      <c r="S8" s="15"/>
      <c r="T8" s="15">
        <v>0.79661016949152497</v>
      </c>
      <c r="U8" s="15">
        <v>0.81553398058252402</v>
      </c>
      <c r="V8" s="15">
        <v>0.85263157894736796</v>
      </c>
      <c r="W8" s="15">
        <v>0.89473684210526305</v>
      </c>
      <c r="X8" s="15">
        <v>0.71428571428571397</v>
      </c>
      <c r="Y8" s="15"/>
      <c r="Z8" s="15">
        <v>0.84472049689440998</v>
      </c>
      <c r="AA8" s="15">
        <v>0.84705882352941197</v>
      </c>
      <c r="AB8" s="15"/>
      <c r="AC8" s="15">
        <v>0.84390243902438999</v>
      </c>
      <c r="AD8" s="15">
        <v>0.84574468085106402</v>
      </c>
      <c r="AE8" s="15"/>
      <c r="AF8" s="15">
        <v>0.84677419354838701</v>
      </c>
      <c r="AG8" s="15">
        <v>0.86301369863013699</v>
      </c>
      <c r="AH8" s="15">
        <v>0.76249999999999996</v>
      </c>
      <c r="AI8" s="15" t="s">
        <v>117</v>
      </c>
      <c r="AJ8" s="15">
        <v>0.75</v>
      </c>
      <c r="AK8" s="15">
        <v>0.84507042253521103</v>
      </c>
      <c r="AL8" s="15">
        <v>0.5</v>
      </c>
      <c r="AM8" s="15"/>
      <c r="AN8" s="15">
        <v>0.886010362694301</v>
      </c>
      <c r="AO8" s="15">
        <v>0.79439252336448596</v>
      </c>
      <c r="AP8" s="15">
        <v>0.63636363636363602</v>
      </c>
      <c r="AQ8" s="15">
        <v>0.680851063829787</v>
      </c>
      <c r="AR8" s="15">
        <v>0.82300884955752196</v>
      </c>
      <c r="AS8" s="15">
        <v>0.6875</v>
      </c>
      <c r="AT8" s="15"/>
      <c r="AU8" s="15">
        <v>0.71764705882352897</v>
      </c>
      <c r="AV8" s="15">
        <v>0.86432160804020097</v>
      </c>
      <c r="AW8" s="15">
        <v>0.63636363636363602</v>
      </c>
      <c r="AX8" s="15">
        <v>0.83050847457627097</v>
      </c>
      <c r="AY8" s="15">
        <v>0.84426229508196704</v>
      </c>
      <c r="AZ8" s="15"/>
      <c r="BA8" s="15">
        <v>0.82499999999999996</v>
      </c>
      <c r="BB8" s="15">
        <v>0.813253012048193</v>
      </c>
      <c r="BC8" s="15"/>
      <c r="BD8" s="15">
        <v>0.84343434343434298</v>
      </c>
      <c r="BE8" s="15">
        <v>0.80487804878048796</v>
      </c>
      <c r="BF8" s="15"/>
      <c r="BG8" s="15">
        <v>0.85393258426966301</v>
      </c>
      <c r="BH8" s="15">
        <v>0.73109243697478998</v>
      </c>
    </row>
    <row r="9" spans="2:60" ht="58" x14ac:dyDescent="0.35">
      <c r="B9" s="16" t="s">
        <v>122</v>
      </c>
      <c r="C9" s="15">
        <v>2.4640657084188899E-2</v>
      </c>
      <c r="D9" s="15">
        <v>1.84049079754601E-2</v>
      </c>
      <c r="E9" s="15">
        <v>2.7777777777777801E-2</v>
      </c>
      <c r="F9" s="15"/>
      <c r="G9" s="15">
        <v>3.9603960396039598E-2</v>
      </c>
      <c r="H9" s="15">
        <v>2.0725388601036301E-2</v>
      </c>
      <c r="I9" s="15"/>
      <c r="J9" s="15">
        <v>4.9382716049382699E-2</v>
      </c>
      <c r="K9" s="15">
        <v>0</v>
      </c>
      <c r="L9" s="15">
        <v>2.5380710659898501E-2</v>
      </c>
      <c r="M9" s="15">
        <v>2.8571428571428598E-2</v>
      </c>
      <c r="N9" s="15"/>
      <c r="O9" s="15">
        <v>4.2372881355932202E-2</v>
      </c>
      <c r="P9" s="15">
        <v>3.125E-2</v>
      </c>
      <c r="Q9" s="15">
        <v>2.8985507246376802E-2</v>
      </c>
      <c r="R9" s="15">
        <v>6.41025641025641E-3</v>
      </c>
      <c r="S9" s="15"/>
      <c r="T9" s="15">
        <v>2.9661016949152502E-2</v>
      </c>
      <c r="U9" s="15">
        <v>3.8834951456310697E-2</v>
      </c>
      <c r="V9" s="15">
        <v>0</v>
      </c>
      <c r="W9" s="15">
        <v>0</v>
      </c>
      <c r="X9" s="15">
        <v>0.14285714285714299</v>
      </c>
      <c r="Y9" s="15"/>
      <c r="Z9" s="15">
        <v>3.1055900621118002E-2</v>
      </c>
      <c r="AA9" s="15">
        <v>1.7647058823529401E-2</v>
      </c>
      <c r="AB9" s="15"/>
      <c r="AC9" s="15">
        <v>2.92682926829268E-2</v>
      </c>
      <c r="AD9" s="15">
        <v>1.0638297872340399E-2</v>
      </c>
      <c r="AE9" s="15"/>
      <c r="AF9" s="15">
        <v>3.2258064516128997E-2</v>
      </c>
      <c r="AG9" s="15">
        <v>2.7397260273972601E-2</v>
      </c>
      <c r="AH9" s="15">
        <v>0</v>
      </c>
      <c r="AI9" s="15" t="s">
        <v>117</v>
      </c>
      <c r="AJ9" s="15">
        <v>3.125E-2</v>
      </c>
      <c r="AK9" s="15">
        <v>5.63380281690141E-2</v>
      </c>
      <c r="AL9" s="15">
        <v>0</v>
      </c>
      <c r="AM9" s="15"/>
      <c r="AN9" s="15">
        <v>1.55440414507772E-2</v>
      </c>
      <c r="AO9" s="15">
        <v>1.86915887850467E-2</v>
      </c>
      <c r="AP9" s="15">
        <v>0</v>
      </c>
      <c r="AQ9" s="15">
        <v>6.3829787234042507E-2</v>
      </c>
      <c r="AR9" s="15">
        <v>3.5398230088495602E-2</v>
      </c>
      <c r="AS9" s="15">
        <v>0</v>
      </c>
      <c r="AT9" s="15"/>
      <c r="AU9" s="15">
        <v>3.5294117647058802E-2</v>
      </c>
      <c r="AV9" s="15">
        <v>1.00502512562814E-2</v>
      </c>
      <c r="AW9" s="15">
        <v>4.5454545454545497E-2</v>
      </c>
      <c r="AX9" s="15">
        <v>1.6949152542372899E-2</v>
      </c>
      <c r="AY9" s="15">
        <v>4.0983606557376998E-2</v>
      </c>
      <c r="AZ9" s="15"/>
      <c r="BA9" s="15">
        <v>2.1874999999999999E-2</v>
      </c>
      <c r="BB9" s="15">
        <v>3.0120481927710802E-2</v>
      </c>
      <c r="BC9" s="15"/>
      <c r="BD9" s="15">
        <v>2.02020202020202E-2</v>
      </c>
      <c r="BE9" s="15">
        <v>2.78745644599303E-2</v>
      </c>
      <c r="BF9" s="15"/>
      <c r="BG9" s="15">
        <v>2.2471910112359501E-2</v>
      </c>
      <c r="BH9" s="15">
        <v>3.3613445378151301E-2</v>
      </c>
    </row>
    <row r="10" spans="2:60" ht="29" x14ac:dyDescent="0.35">
      <c r="B10" s="16" t="s">
        <v>123</v>
      </c>
      <c r="C10" s="15">
        <v>0.12525667351129399</v>
      </c>
      <c r="D10" s="15">
        <v>0.159509202453988</v>
      </c>
      <c r="E10" s="15">
        <v>0.108024691358025</v>
      </c>
      <c r="F10" s="15"/>
      <c r="G10" s="15">
        <v>0.14851485148514901</v>
      </c>
      <c r="H10" s="15">
        <v>0.119170984455959</v>
      </c>
      <c r="I10" s="15"/>
      <c r="J10" s="15">
        <v>0.16049382716049401</v>
      </c>
      <c r="K10" s="15">
        <v>8.6538461538461495E-2</v>
      </c>
      <c r="L10" s="15">
        <v>0.12690355329949199</v>
      </c>
      <c r="M10" s="15">
        <v>0.133333333333333</v>
      </c>
      <c r="N10" s="15"/>
      <c r="O10" s="15">
        <v>0.12711864406779699</v>
      </c>
      <c r="P10" s="15">
        <v>0.109375</v>
      </c>
      <c r="Q10" s="15">
        <v>0.115942028985507</v>
      </c>
      <c r="R10" s="15">
        <v>0.134615384615385</v>
      </c>
      <c r="S10" s="15"/>
      <c r="T10" s="15">
        <v>0.13135593220339001</v>
      </c>
      <c r="U10" s="15">
        <v>0.116504854368932</v>
      </c>
      <c r="V10" s="15">
        <v>0.13684210526315799</v>
      </c>
      <c r="W10" s="15">
        <v>7.8947368421052599E-2</v>
      </c>
      <c r="X10" s="15">
        <v>0.14285714285714299</v>
      </c>
      <c r="Y10" s="15"/>
      <c r="Z10" s="15">
        <v>0.111801242236025</v>
      </c>
      <c r="AA10" s="15">
        <v>0.11764705882352899</v>
      </c>
      <c r="AB10" s="15"/>
      <c r="AC10" s="15">
        <v>0.117073170731707</v>
      </c>
      <c r="AD10" s="15">
        <v>0.122340425531915</v>
      </c>
      <c r="AE10" s="15"/>
      <c r="AF10" s="15">
        <v>9.6774193548387094E-2</v>
      </c>
      <c r="AG10" s="15">
        <v>0.10958904109589</v>
      </c>
      <c r="AH10" s="15">
        <v>0.23749999999999999</v>
      </c>
      <c r="AI10" s="15" t="s">
        <v>117</v>
      </c>
      <c r="AJ10" s="15">
        <v>0.1875</v>
      </c>
      <c r="AK10" s="15">
        <v>2.8169014084507001E-2</v>
      </c>
      <c r="AL10" s="15">
        <v>0.33333333333333298</v>
      </c>
      <c r="AM10" s="15"/>
      <c r="AN10" s="15">
        <v>8.8082901554404097E-2</v>
      </c>
      <c r="AO10" s="15">
        <v>0.177570093457944</v>
      </c>
      <c r="AP10" s="15">
        <v>0.36363636363636398</v>
      </c>
      <c r="AQ10" s="15">
        <v>0.14893617021276601</v>
      </c>
      <c r="AR10" s="15">
        <v>0.11504424778761101</v>
      </c>
      <c r="AS10" s="15">
        <v>6.25E-2</v>
      </c>
      <c r="AT10" s="15"/>
      <c r="AU10" s="15">
        <v>0.21176470588235299</v>
      </c>
      <c r="AV10" s="15">
        <v>0.10050251256281401</v>
      </c>
      <c r="AW10" s="15">
        <v>0.18181818181818199</v>
      </c>
      <c r="AX10" s="15">
        <v>0.11864406779661001</v>
      </c>
      <c r="AY10" s="15">
        <v>9.8360655737704902E-2</v>
      </c>
      <c r="AZ10" s="15"/>
      <c r="BA10" s="15">
        <v>0.11874999999999999</v>
      </c>
      <c r="BB10" s="15">
        <v>0.13855421686746999</v>
      </c>
      <c r="BC10" s="15"/>
      <c r="BD10" s="15">
        <v>0.11111111111111099</v>
      </c>
      <c r="BE10" s="15">
        <v>0.13240418118466901</v>
      </c>
      <c r="BF10" s="15"/>
      <c r="BG10" s="15">
        <v>9.8314606741572996E-2</v>
      </c>
      <c r="BH10" s="15">
        <v>0.21008403361344499</v>
      </c>
    </row>
    <row r="11" spans="2:60" x14ac:dyDescent="0.35">
      <c r="B11" s="16" t="s">
        <v>81</v>
      </c>
      <c r="C11" s="17">
        <v>3.08008213552361E-2</v>
      </c>
      <c r="D11" s="17">
        <v>2.4539877300613501E-2</v>
      </c>
      <c r="E11" s="17">
        <v>3.3950617283950602E-2</v>
      </c>
      <c r="F11" s="17"/>
      <c r="G11" s="17">
        <v>4.95049504950495E-2</v>
      </c>
      <c r="H11" s="17">
        <v>2.59067357512953E-2</v>
      </c>
      <c r="I11" s="17"/>
      <c r="J11" s="17">
        <v>3.7037037037037E-2</v>
      </c>
      <c r="K11" s="17">
        <v>3.8461538461538498E-2</v>
      </c>
      <c r="L11" s="17">
        <v>2.0304568527918801E-2</v>
      </c>
      <c r="M11" s="17">
        <v>3.8095238095238099E-2</v>
      </c>
      <c r="N11" s="17"/>
      <c r="O11" s="17">
        <v>7.6271186440677999E-2</v>
      </c>
      <c r="P11" s="17">
        <v>7.8125E-3</v>
      </c>
      <c r="Q11" s="17">
        <v>1.4492753623188401E-2</v>
      </c>
      <c r="R11" s="17">
        <v>1.9230769230769201E-2</v>
      </c>
      <c r="S11" s="17"/>
      <c r="T11" s="17">
        <v>4.2372881355932202E-2</v>
      </c>
      <c r="U11" s="17">
        <v>2.9126213592233E-2</v>
      </c>
      <c r="V11" s="17">
        <v>1.05263157894737E-2</v>
      </c>
      <c r="W11" s="17">
        <v>2.6315789473684199E-2</v>
      </c>
      <c r="X11" s="17">
        <v>0</v>
      </c>
      <c r="Y11" s="17"/>
      <c r="Z11" s="17">
        <v>1.2422360248447201E-2</v>
      </c>
      <c r="AA11" s="17">
        <v>1.7647058823529401E-2</v>
      </c>
      <c r="AB11" s="17"/>
      <c r="AC11" s="17">
        <v>9.7560975609756097E-3</v>
      </c>
      <c r="AD11" s="17">
        <v>2.1276595744680899E-2</v>
      </c>
      <c r="AE11" s="17"/>
      <c r="AF11" s="17">
        <v>2.4193548387096801E-2</v>
      </c>
      <c r="AG11" s="17">
        <v>0</v>
      </c>
      <c r="AH11" s="17">
        <v>0</v>
      </c>
      <c r="AI11" s="17" t="s">
        <v>117</v>
      </c>
      <c r="AJ11" s="17">
        <v>3.125E-2</v>
      </c>
      <c r="AK11" s="17">
        <v>7.0422535211267595E-2</v>
      </c>
      <c r="AL11" s="17">
        <v>0.16666666666666699</v>
      </c>
      <c r="AM11" s="17"/>
      <c r="AN11" s="17">
        <v>1.03626943005181E-2</v>
      </c>
      <c r="AO11" s="17">
        <v>9.3457943925233603E-3</v>
      </c>
      <c r="AP11" s="17">
        <v>0</v>
      </c>
      <c r="AQ11" s="17">
        <v>0.10638297872340401</v>
      </c>
      <c r="AR11" s="17">
        <v>2.6548672566371698E-2</v>
      </c>
      <c r="AS11" s="17">
        <v>0.25</v>
      </c>
      <c r="AT11" s="17"/>
      <c r="AU11" s="17">
        <v>3.5294117647058802E-2</v>
      </c>
      <c r="AV11" s="17">
        <v>2.5125628140703501E-2</v>
      </c>
      <c r="AW11" s="17">
        <v>0.13636363636363599</v>
      </c>
      <c r="AX11" s="17">
        <v>3.3898305084745797E-2</v>
      </c>
      <c r="AY11" s="17">
        <v>1.63934426229508E-2</v>
      </c>
      <c r="AZ11" s="17"/>
      <c r="BA11" s="17">
        <v>3.4375000000000003E-2</v>
      </c>
      <c r="BB11" s="17">
        <v>1.8072289156626498E-2</v>
      </c>
      <c r="BC11" s="17"/>
      <c r="BD11" s="17">
        <v>2.5252525252525301E-2</v>
      </c>
      <c r="BE11" s="17">
        <v>3.4843205574912897E-2</v>
      </c>
      <c r="BF11" s="17"/>
      <c r="BG11" s="17">
        <v>2.5280898876404501E-2</v>
      </c>
      <c r="BH11" s="17">
        <v>2.5210084033613401E-2</v>
      </c>
    </row>
    <row r="12" spans="2:60" x14ac:dyDescent="0.35">
      <c r="B12" s="22" t="s">
        <v>381</v>
      </c>
    </row>
    <row r="13" spans="2:60" x14ac:dyDescent="0.35">
      <c r="B13" t="s">
        <v>84</v>
      </c>
    </row>
    <row r="14" spans="2:60" x14ac:dyDescent="0.35">
      <c r="B14" t="s">
        <v>85</v>
      </c>
    </row>
    <row r="16" spans="2:60" x14ac:dyDescent="0.35">
      <c r="B16"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H15"/>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127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399</v>
      </c>
      <c r="D7" s="10">
        <v>130</v>
      </c>
      <c r="E7" s="10">
        <v>269</v>
      </c>
      <c r="F7" s="10"/>
      <c r="G7" s="10">
        <v>77</v>
      </c>
      <c r="H7" s="10">
        <v>322</v>
      </c>
      <c r="I7" s="10"/>
      <c r="J7" s="10">
        <v>61</v>
      </c>
      <c r="K7" s="10">
        <v>91</v>
      </c>
      <c r="L7" s="10">
        <v>163</v>
      </c>
      <c r="M7" s="10">
        <v>84</v>
      </c>
      <c r="N7" s="10"/>
      <c r="O7" s="10">
        <v>89</v>
      </c>
      <c r="P7" s="10">
        <v>109</v>
      </c>
      <c r="Q7" s="10">
        <v>58</v>
      </c>
      <c r="R7" s="10">
        <v>131</v>
      </c>
      <c r="S7" s="10"/>
      <c r="T7" s="10">
        <v>188</v>
      </c>
      <c r="U7" s="10">
        <v>84</v>
      </c>
      <c r="V7" s="10">
        <v>81</v>
      </c>
      <c r="W7" s="10">
        <v>34</v>
      </c>
      <c r="X7" s="10">
        <v>5</v>
      </c>
      <c r="Y7" s="10"/>
      <c r="Z7" s="10">
        <v>136</v>
      </c>
      <c r="AA7" s="10">
        <v>144</v>
      </c>
      <c r="AB7" s="10"/>
      <c r="AC7" s="10">
        <v>173</v>
      </c>
      <c r="AD7" s="10">
        <v>159</v>
      </c>
      <c r="AE7" s="10"/>
      <c r="AF7" s="10">
        <v>105</v>
      </c>
      <c r="AG7" s="10">
        <v>63</v>
      </c>
      <c r="AH7" s="10">
        <v>61</v>
      </c>
      <c r="AI7" s="10" t="s">
        <v>116</v>
      </c>
      <c r="AJ7" s="10">
        <v>24</v>
      </c>
      <c r="AK7" s="10">
        <v>60</v>
      </c>
      <c r="AL7" s="10">
        <v>3</v>
      </c>
      <c r="AM7" s="10"/>
      <c r="AN7" s="10">
        <v>171</v>
      </c>
      <c r="AO7" s="10">
        <v>85</v>
      </c>
      <c r="AP7" s="10">
        <v>7</v>
      </c>
      <c r="AQ7" s="10">
        <v>32</v>
      </c>
      <c r="AR7" s="10">
        <v>93</v>
      </c>
      <c r="AS7" s="10">
        <v>11</v>
      </c>
      <c r="AT7" s="10"/>
      <c r="AU7" s="10">
        <v>61</v>
      </c>
      <c r="AV7" s="10">
        <v>172</v>
      </c>
      <c r="AW7" s="10">
        <v>14</v>
      </c>
      <c r="AX7" s="10">
        <v>49</v>
      </c>
      <c r="AY7" s="10">
        <v>103</v>
      </c>
      <c r="AZ7" s="10"/>
      <c r="BA7" s="10">
        <v>264</v>
      </c>
      <c r="BB7" s="10">
        <v>135</v>
      </c>
      <c r="BC7" s="10"/>
      <c r="BD7" s="10">
        <v>167</v>
      </c>
      <c r="BE7" s="10">
        <v>231</v>
      </c>
      <c r="BF7" s="10"/>
      <c r="BG7" s="10">
        <v>304</v>
      </c>
      <c r="BH7" s="10">
        <v>87</v>
      </c>
    </row>
    <row r="8" spans="2:60" ht="29" x14ac:dyDescent="0.35">
      <c r="B8" s="16" t="s">
        <v>125</v>
      </c>
      <c r="C8" s="15">
        <v>0.80200501253132805</v>
      </c>
      <c r="D8" s="15">
        <v>0.83846153846153804</v>
      </c>
      <c r="E8" s="15">
        <v>0.78438661710037205</v>
      </c>
      <c r="F8" s="15"/>
      <c r="G8" s="15">
        <v>0.80519480519480502</v>
      </c>
      <c r="H8" s="15">
        <v>0.80124223602484501</v>
      </c>
      <c r="I8" s="15"/>
      <c r="J8" s="15">
        <v>0.77049180327868805</v>
      </c>
      <c r="K8" s="15">
        <v>0.85714285714285698</v>
      </c>
      <c r="L8" s="15">
        <v>0.80981595092024505</v>
      </c>
      <c r="M8" s="15">
        <v>0.75</v>
      </c>
      <c r="N8" s="15"/>
      <c r="O8" s="15">
        <v>0.82022471910112404</v>
      </c>
      <c r="P8" s="15">
        <v>0.74311926605504597</v>
      </c>
      <c r="Q8" s="15">
        <v>0.82758620689655205</v>
      </c>
      <c r="R8" s="15">
        <v>0.84732824427480902</v>
      </c>
      <c r="S8" s="15"/>
      <c r="T8" s="15">
        <v>0.82978723404255295</v>
      </c>
      <c r="U8" s="15">
        <v>0.78571428571428603</v>
      </c>
      <c r="V8" s="15">
        <v>0.75308641975308599</v>
      </c>
      <c r="W8" s="15">
        <v>0.79411764705882304</v>
      </c>
      <c r="X8" s="15">
        <v>1</v>
      </c>
      <c r="Y8" s="15"/>
      <c r="Z8" s="15">
        <v>0.86764705882352899</v>
      </c>
      <c r="AA8" s="15">
        <v>0.79166666666666696</v>
      </c>
      <c r="AB8" s="15"/>
      <c r="AC8" s="15">
        <v>0.83815028901734101</v>
      </c>
      <c r="AD8" s="15">
        <v>0.79245283018867896</v>
      </c>
      <c r="AE8" s="15"/>
      <c r="AF8" s="15">
        <v>0.838095238095238</v>
      </c>
      <c r="AG8" s="15">
        <v>0.84126984126984095</v>
      </c>
      <c r="AH8" s="15">
        <v>0.85245901639344301</v>
      </c>
      <c r="AI8" s="15" t="s">
        <v>117</v>
      </c>
      <c r="AJ8" s="15">
        <v>0.70833333333333304</v>
      </c>
      <c r="AK8" s="15">
        <v>0.75</v>
      </c>
      <c r="AL8" s="15">
        <v>0.66666666666666696</v>
      </c>
      <c r="AM8" s="15"/>
      <c r="AN8" s="15">
        <v>0.80116959064327498</v>
      </c>
      <c r="AO8" s="15">
        <v>0.84705882352941197</v>
      </c>
      <c r="AP8" s="15">
        <v>1</v>
      </c>
      <c r="AQ8" s="15">
        <v>0.8125</v>
      </c>
      <c r="AR8" s="15">
        <v>0.77419354838709697</v>
      </c>
      <c r="AS8" s="15">
        <v>0.54545454545454497</v>
      </c>
      <c r="AT8" s="15"/>
      <c r="AU8" s="15">
        <v>0.88524590163934402</v>
      </c>
      <c r="AV8" s="15">
        <v>0.79069767441860495</v>
      </c>
      <c r="AW8" s="15">
        <v>0.71428571428571397</v>
      </c>
      <c r="AX8" s="15">
        <v>0.77551020408163296</v>
      </c>
      <c r="AY8" s="15">
        <v>0.79611650485436902</v>
      </c>
      <c r="AZ8" s="15"/>
      <c r="BA8" s="15">
        <v>0.78787878787878796</v>
      </c>
      <c r="BB8" s="15">
        <v>0.82962962962963005</v>
      </c>
      <c r="BC8" s="15"/>
      <c r="BD8" s="15">
        <v>0.80239520958083799</v>
      </c>
      <c r="BE8" s="15">
        <v>0.80086580086580095</v>
      </c>
      <c r="BF8" s="15"/>
      <c r="BG8" s="15">
        <v>0.81907894736842102</v>
      </c>
      <c r="BH8" s="15">
        <v>0.78160919540229901</v>
      </c>
    </row>
    <row r="9" spans="2:60" ht="29" x14ac:dyDescent="0.35">
      <c r="B9" s="16" t="s">
        <v>126</v>
      </c>
      <c r="C9" s="15">
        <v>0.10275689223057601</v>
      </c>
      <c r="D9" s="15">
        <v>0.130769230769231</v>
      </c>
      <c r="E9" s="15">
        <v>8.9219330855018597E-2</v>
      </c>
      <c r="F9" s="15"/>
      <c r="G9" s="15">
        <v>0.12987012987013</v>
      </c>
      <c r="H9" s="15">
        <v>9.6273291925465798E-2</v>
      </c>
      <c r="I9" s="15"/>
      <c r="J9" s="15">
        <v>8.1967213114754106E-2</v>
      </c>
      <c r="K9" s="15">
        <v>6.5934065934065894E-2</v>
      </c>
      <c r="L9" s="15">
        <v>0.110429447852761</v>
      </c>
      <c r="M9" s="15">
        <v>0.14285714285714299</v>
      </c>
      <c r="N9" s="15"/>
      <c r="O9" s="15">
        <v>7.8651685393258397E-2</v>
      </c>
      <c r="P9" s="15">
        <v>0.12844036697247699</v>
      </c>
      <c r="Q9" s="15">
        <v>8.6206896551724102E-2</v>
      </c>
      <c r="R9" s="15">
        <v>9.1603053435114504E-2</v>
      </c>
      <c r="S9" s="15"/>
      <c r="T9" s="15">
        <v>9.5744680851063801E-2</v>
      </c>
      <c r="U9" s="15">
        <v>5.95238095238095E-2</v>
      </c>
      <c r="V9" s="15">
        <v>0.13580246913580199</v>
      </c>
      <c r="W9" s="15">
        <v>0.14705882352941199</v>
      </c>
      <c r="X9" s="15">
        <v>0</v>
      </c>
      <c r="Y9" s="15"/>
      <c r="Z9" s="15">
        <v>6.6176470588235295E-2</v>
      </c>
      <c r="AA9" s="15">
        <v>0.118055555555556</v>
      </c>
      <c r="AB9" s="15"/>
      <c r="AC9" s="15">
        <v>8.0924855491329495E-2</v>
      </c>
      <c r="AD9" s="15">
        <v>0.11949685534591201</v>
      </c>
      <c r="AE9" s="15"/>
      <c r="AF9" s="15">
        <v>7.6190476190476197E-2</v>
      </c>
      <c r="AG9" s="15">
        <v>0.126984126984127</v>
      </c>
      <c r="AH9" s="15">
        <v>0.13114754098360701</v>
      </c>
      <c r="AI9" s="15" t="s">
        <v>117</v>
      </c>
      <c r="AJ9" s="15">
        <v>0.16666666666666699</v>
      </c>
      <c r="AK9" s="15">
        <v>0.116666666666667</v>
      </c>
      <c r="AL9" s="15">
        <v>0.33333333333333298</v>
      </c>
      <c r="AM9" s="15"/>
      <c r="AN9" s="15">
        <v>0.105263157894737</v>
      </c>
      <c r="AO9" s="15">
        <v>7.0588235294117604E-2</v>
      </c>
      <c r="AP9" s="15">
        <v>0</v>
      </c>
      <c r="AQ9" s="15">
        <v>9.375E-2</v>
      </c>
      <c r="AR9" s="15">
        <v>0.13978494623655899</v>
      </c>
      <c r="AS9" s="15">
        <v>9.0909090909090898E-2</v>
      </c>
      <c r="AT9" s="15"/>
      <c r="AU9" s="15">
        <v>0.114754098360656</v>
      </c>
      <c r="AV9" s="15">
        <v>9.3023255813953501E-2</v>
      </c>
      <c r="AW9" s="15">
        <v>0.14285714285714299</v>
      </c>
      <c r="AX9" s="15">
        <v>0.102040816326531</v>
      </c>
      <c r="AY9" s="15">
        <v>0.106796116504854</v>
      </c>
      <c r="AZ9" s="15"/>
      <c r="BA9" s="15">
        <v>0.102272727272727</v>
      </c>
      <c r="BB9" s="15">
        <v>0.10370370370370401</v>
      </c>
      <c r="BC9" s="15"/>
      <c r="BD9" s="15">
        <v>8.3832335329341298E-2</v>
      </c>
      <c r="BE9" s="15">
        <v>0.11688311688311701</v>
      </c>
      <c r="BF9" s="15"/>
      <c r="BG9" s="15">
        <v>9.8684210526315805E-2</v>
      </c>
      <c r="BH9" s="15">
        <v>0.114942528735632</v>
      </c>
    </row>
    <row r="10" spans="2:60" x14ac:dyDescent="0.35">
      <c r="B10" s="16" t="s">
        <v>81</v>
      </c>
      <c r="C10" s="17">
        <v>9.5238095238095205E-2</v>
      </c>
      <c r="D10" s="17">
        <v>3.0769230769230799E-2</v>
      </c>
      <c r="E10" s="17">
        <v>0.12639405204460999</v>
      </c>
      <c r="F10" s="17"/>
      <c r="G10" s="17">
        <v>6.4935064935064901E-2</v>
      </c>
      <c r="H10" s="17">
        <v>0.102484472049689</v>
      </c>
      <c r="I10" s="17"/>
      <c r="J10" s="17">
        <v>0.14754098360655701</v>
      </c>
      <c r="K10" s="17">
        <v>7.69230769230769E-2</v>
      </c>
      <c r="L10" s="17">
        <v>7.9754601226993904E-2</v>
      </c>
      <c r="M10" s="17">
        <v>0.107142857142857</v>
      </c>
      <c r="N10" s="17"/>
      <c r="O10" s="17">
        <v>0.101123595505618</v>
      </c>
      <c r="P10" s="17">
        <v>0.12844036697247699</v>
      </c>
      <c r="Q10" s="17">
        <v>8.6206896551724102E-2</v>
      </c>
      <c r="R10" s="17">
        <v>6.1068702290076299E-2</v>
      </c>
      <c r="S10" s="17"/>
      <c r="T10" s="17">
        <v>7.4468085106383003E-2</v>
      </c>
      <c r="U10" s="17">
        <v>0.15476190476190499</v>
      </c>
      <c r="V10" s="17">
        <v>0.11111111111111099</v>
      </c>
      <c r="W10" s="17">
        <v>5.8823529411764698E-2</v>
      </c>
      <c r="X10" s="17">
        <v>0</v>
      </c>
      <c r="Y10" s="17"/>
      <c r="Z10" s="17">
        <v>6.6176470588235295E-2</v>
      </c>
      <c r="AA10" s="17">
        <v>9.0277777777777804E-2</v>
      </c>
      <c r="AB10" s="17"/>
      <c r="AC10" s="17">
        <v>8.0924855491329495E-2</v>
      </c>
      <c r="AD10" s="17">
        <v>8.8050314465408799E-2</v>
      </c>
      <c r="AE10" s="17"/>
      <c r="AF10" s="17">
        <v>8.5714285714285701E-2</v>
      </c>
      <c r="AG10" s="17">
        <v>3.1746031746031703E-2</v>
      </c>
      <c r="AH10" s="17">
        <v>1.63934426229508E-2</v>
      </c>
      <c r="AI10" s="17" t="s">
        <v>117</v>
      </c>
      <c r="AJ10" s="17">
        <v>0.125</v>
      </c>
      <c r="AK10" s="17">
        <v>0.133333333333333</v>
      </c>
      <c r="AL10" s="17">
        <v>0</v>
      </c>
      <c r="AM10" s="17"/>
      <c r="AN10" s="17">
        <v>9.3567251461988299E-2</v>
      </c>
      <c r="AO10" s="17">
        <v>8.2352941176470601E-2</v>
      </c>
      <c r="AP10" s="17">
        <v>0</v>
      </c>
      <c r="AQ10" s="17">
        <v>9.375E-2</v>
      </c>
      <c r="AR10" s="17">
        <v>8.6021505376344107E-2</v>
      </c>
      <c r="AS10" s="17">
        <v>0.36363636363636398</v>
      </c>
      <c r="AT10" s="17"/>
      <c r="AU10" s="17">
        <v>0</v>
      </c>
      <c r="AV10" s="17">
        <v>0.116279069767442</v>
      </c>
      <c r="AW10" s="17">
        <v>0.14285714285714299</v>
      </c>
      <c r="AX10" s="17">
        <v>0.122448979591837</v>
      </c>
      <c r="AY10" s="17">
        <v>9.7087378640776698E-2</v>
      </c>
      <c r="AZ10" s="17"/>
      <c r="BA10" s="17">
        <v>0.109848484848485</v>
      </c>
      <c r="BB10" s="17">
        <v>6.6666666666666693E-2</v>
      </c>
      <c r="BC10" s="17"/>
      <c r="BD10" s="17">
        <v>0.11377245508981999</v>
      </c>
      <c r="BE10" s="17">
        <v>8.2251082251082297E-2</v>
      </c>
      <c r="BF10" s="17"/>
      <c r="BG10" s="17">
        <v>8.2236842105263205E-2</v>
      </c>
      <c r="BH10" s="17">
        <v>0.10344827586206901</v>
      </c>
    </row>
    <row r="11" spans="2:60" x14ac:dyDescent="0.35">
      <c r="B11" s="22" t="s">
        <v>144</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H27"/>
  <sheetViews>
    <sheetView showGridLines="0" topLeftCell="A17" workbookViewId="0">
      <pane xSplit="2" topLeftCell="C1" activePane="topRight" state="frozen"/>
      <selection pane="topRight" activeCell="B23" sqref="B23"/>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142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ht="58" x14ac:dyDescent="0.35">
      <c r="B8" s="16" t="s">
        <v>128</v>
      </c>
      <c r="C8" s="15">
        <v>0.42505133470225898</v>
      </c>
      <c r="D8" s="15">
        <v>0.42944785276073599</v>
      </c>
      <c r="E8" s="15">
        <v>0.422839506172839</v>
      </c>
      <c r="F8" s="15"/>
      <c r="G8" s="15">
        <v>0.524752475247525</v>
      </c>
      <c r="H8" s="15">
        <v>0.39896373056994799</v>
      </c>
      <c r="I8" s="15"/>
      <c r="J8" s="15">
        <v>0.32098765432098803</v>
      </c>
      <c r="K8" s="15">
        <v>0.394230769230769</v>
      </c>
      <c r="L8" s="15">
        <v>0.50253807106599002</v>
      </c>
      <c r="M8" s="15">
        <v>0.39047619047618998</v>
      </c>
      <c r="N8" s="15"/>
      <c r="O8" s="15">
        <v>0.68644067796610198</v>
      </c>
      <c r="P8" s="15">
        <v>0.5390625</v>
      </c>
      <c r="Q8" s="15">
        <v>0.376811594202899</v>
      </c>
      <c r="R8" s="15">
        <v>0.19230769230769201</v>
      </c>
      <c r="S8" s="15"/>
      <c r="T8" s="15">
        <v>0.50423728813559299</v>
      </c>
      <c r="U8" s="15">
        <v>0.44660194174757301</v>
      </c>
      <c r="V8" s="15">
        <v>0.27368421052631597</v>
      </c>
      <c r="W8" s="15">
        <v>0.28947368421052599</v>
      </c>
      <c r="X8" s="15">
        <v>0.14285714285714299</v>
      </c>
      <c r="Y8" s="15"/>
      <c r="Z8" s="15">
        <v>0.49068322981366502</v>
      </c>
      <c r="AA8" s="15">
        <v>0.34117647058823503</v>
      </c>
      <c r="AB8" s="15"/>
      <c r="AC8" s="15">
        <v>0.45853658536585401</v>
      </c>
      <c r="AD8" s="15">
        <v>0.340425531914894</v>
      </c>
      <c r="AE8" s="15"/>
      <c r="AF8" s="15">
        <v>0.62096774193548399</v>
      </c>
      <c r="AG8" s="15">
        <v>0.38356164383561597</v>
      </c>
      <c r="AH8" s="15">
        <v>8.7499999999999994E-2</v>
      </c>
      <c r="AI8" s="15" t="s">
        <v>117</v>
      </c>
      <c r="AJ8" s="15">
        <v>0.21875</v>
      </c>
      <c r="AK8" s="15">
        <v>0.84507042253521103</v>
      </c>
      <c r="AL8" s="15">
        <v>0</v>
      </c>
      <c r="AM8" s="15"/>
      <c r="AN8" s="15">
        <v>0.284974093264249</v>
      </c>
      <c r="AO8" s="15">
        <v>0.30841121495327101</v>
      </c>
      <c r="AP8" s="15">
        <v>0.54545454545454497</v>
      </c>
      <c r="AQ8" s="15">
        <v>0.61702127659574502</v>
      </c>
      <c r="AR8" s="15">
        <v>0.64601769911504403</v>
      </c>
      <c r="AS8" s="15">
        <v>0.6875</v>
      </c>
      <c r="AT8" s="15"/>
      <c r="AU8" s="15">
        <v>0.50588235294117601</v>
      </c>
      <c r="AV8" s="15">
        <v>0.34673366834170899</v>
      </c>
      <c r="AW8" s="15">
        <v>0.59090909090909105</v>
      </c>
      <c r="AX8" s="15">
        <v>0.47457627118644102</v>
      </c>
      <c r="AY8" s="15">
        <v>0.44262295081967201</v>
      </c>
      <c r="AZ8" s="15"/>
      <c r="BA8" s="15">
        <v>0.40937499999999999</v>
      </c>
      <c r="BB8" s="15">
        <v>0.451807228915663</v>
      </c>
      <c r="BC8" s="15"/>
      <c r="BD8" s="15">
        <v>0.419191919191919</v>
      </c>
      <c r="BE8" s="15">
        <v>0.42857142857142899</v>
      </c>
      <c r="BF8" s="15"/>
      <c r="BG8" s="15">
        <v>0.550561797752809</v>
      </c>
      <c r="BH8" s="15">
        <v>9.2436974789915999E-2</v>
      </c>
    </row>
    <row r="9" spans="2:60" ht="43.5" x14ac:dyDescent="0.35">
      <c r="B9" s="16" t="s">
        <v>129</v>
      </c>
      <c r="C9" s="15">
        <v>0.16837782340862401</v>
      </c>
      <c r="D9" s="15">
        <v>0.104294478527607</v>
      </c>
      <c r="E9" s="15">
        <v>0.20061728395061701</v>
      </c>
      <c r="F9" s="15"/>
      <c r="G9" s="15">
        <v>0.20792079207920799</v>
      </c>
      <c r="H9" s="15">
        <v>0.158031088082902</v>
      </c>
      <c r="I9" s="15"/>
      <c r="J9" s="15">
        <v>0.16049382716049401</v>
      </c>
      <c r="K9" s="15">
        <v>0.134615384615385</v>
      </c>
      <c r="L9" s="15">
        <v>0.16243654822334999</v>
      </c>
      <c r="M9" s="15">
        <v>0.21904761904761899</v>
      </c>
      <c r="N9" s="15"/>
      <c r="O9" s="15">
        <v>9.3220338983050793E-2</v>
      </c>
      <c r="P9" s="15">
        <v>0.1875</v>
      </c>
      <c r="Q9" s="15">
        <v>0.188405797101449</v>
      </c>
      <c r="R9" s="15">
        <v>0.20512820512820501</v>
      </c>
      <c r="S9" s="15"/>
      <c r="T9" s="15">
        <v>0.15677966101694901</v>
      </c>
      <c r="U9" s="15">
        <v>0.19417475728155301</v>
      </c>
      <c r="V9" s="15">
        <v>0.18947368421052599</v>
      </c>
      <c r="W9" s="15">
        <v>0.18421052631578899</v>
      </c>
      <c r="X9" s="15">
        <v>0</v>
      </c>
      <c r="Y9" s="15"/>
      <c r="Z9" s="15">
        <v>0.19254658385093201</v>
      </c>
      <c r="AA9" s="15">
        <v>0.188235294117647</v>
      </c>
      <c r="AB9" s="15"/>
      <c r="AC9" s="15">
        <v>0.180487804878049</v>
      </c>
      <c r="AD9" s="15">
        <v>0.20212765957446799</v>
      </c>
      <c r="AE9" s="15"/>
      <c r="AF9" s="15">
        <v>6.4516129032258104E-2</v>
      </c>
      <c r="AG9" s="15">
        <v>0.123287671232877</v>
      </c>
      <c r="AH9" s="15">
        <v>0.125</v>
      </c>
      <c r="AI9" s="15" t="s">
        <v>117</v>
      </c>
      <c r="AJ9" s="15">
        <v>0.21875</v>
      </c>
      <c r="AK9" s="15">
        <v>5.63380281690141E-2</v>
      </c>
      <c r="AL9" s="15">
        <v>0.5</v>
      </c>
      <c r="AM9" s="15"/>
      <c r="AN9" s="15">
        <v>0.21761658031088099</v>
      </c>
      <c r="AO9" s="15">
        <v>0.15887850467289699</v>
      </c>
      <c r="AP9" s="15">
        <v>0.18181818181818199</v>
      </c>
      <c r="AQ9" s="15">
        <v>8.5106382978723402E-2</v>
      </c>
      <c r="AR9" s="15">
        <v>0.11504424778761101</v>
      </c>
      <c r="AS9" s="15">
        <v>0.25</v>
      </c>
      <c r="AT9" s="15"/>
      <c r="AU9" s="15">
        <v>0.14117647058823499</v>
      </c>
      <c r="AV9" s="15">
        <v>0.20603015075376899</v>
      </c>
      <c r="AW9" s="15">
        <v>0.22727272727272699</v>
      </c>
      <c r="AX9" s="15">
        <v>8.4745762711864403E-2</v>
      </c>
      <c r="AY9" s="15">
        <v>0.15573770491803299</v>
      </c>
      <c r="AZ9" s="15"/>
      <c r="BA9" s="15">
        <v>0.18124999999999999</v>
      </c>
      <c r="BB9" s="15">
        <v>0.14457831325301199</v>
      </c>
      <c r="BC9" s="15"/>
      <c r="BD9" s="15">
        <v>0.17676767676767699</v>
      </c>
      <c r="BE9" s="15">
        <v>0.163763066202091</v>
      </c>
      <c r="BF9" s="15"/>
      <c r="BG9" s="15">
        <v>0.13202247191011199</v>
      </c>
      <c r="BH9" s="15">
        <v>0.26050420168067201</v>
      </c>
    </row>
    <row r="10" spans="2:60" ht="29" x14ac:dyDescent="0.35">
      <c r="B10" s="16" t="s">
        <v>130</v>
      </c>
      <c r="C10" s="15">
        <v>0.15400410677618101</v>
      </c>
      <c r="D10" s="15">
        <v>0.19631901840490801</v>
      </c>
      <c r="E10" s="15">
        <v>0.132716049382716</v>
      </c>
      <c r="F10" s="15"/>
      <c r="G10" s="15">
        <v>0.10891089108910899</v>
      </c>
      <c r="H10" s="15">
        <v>0.16580310880829</v>
      </c>
      <c r="I10" s="15"/>
      <c r="J10" s="15">
        <v>0.19753086419753099</v>
      </c>
      <c r="K10" s="15">
        <v>0.19230769230769201</v>
      </c>
      <c r="L10" s="15">
        <v>0.13705583756345199</v>
      </c>
      <c r="M10" s="15">
        <v>0.114285714285714</v>
      </c>
      <c r="N10" s="15"/>
      <c r="O10" s="15">
        <v>6.7796610169491497E-2</v>
      </c>
      <c r="P10" s="15">
        <v>6.25E-2</v>
      </c>
      <c r="Q10" s="15">
        <v>0.231884057971014</v>
      </c>
      <c r="R10" s="15">
        <v>0.256410256410256</v>
      </c>
      <c r="S10" s="15"/>
      <c r="T10" s="15">
        <v>0.12711864406779699</v>
      </c>
      <c r="U10" s="15">
        <v>0.14563106796116501</v>
      </c>
      <c r="V10" s="15">
        <v>0.18947368421052599</v>
      </c>
      <c r="W10" s="15">
        <v>0.23684210526315799</v>
      </c>
      <c r="X10" s="15">
        <v>0.28571428571428598</v>
      </c>
      <c r="Y10" s="15"/>
      <c r="Z10" s="15">
        <v>0.105590062111801</v>
      </c>
      <c r="AA10" s="15">
        <v>0.2</v>
      </c>
      <c r="AB10" s="15"/>
      <c r="AC10" s="15">
        <v>0.12682926829268301</v>
      </c>
      <c r="AD10" s="15">
        <v>0.21276595744680901</v>
      </c>
      <c r="AE10" s="15"/>
      <c r="AF10" s="15">
        <v>0.112903225806452</v>
      </c>
      <c r="AG10" s="15">
        <v>0.17808219178082199</v>
      </c>
      <c r="AH10" s="15">
        <v>0.3</v>
      </c>
      <c r="AI10" s="15" t="s">
        <v>117</v>
      </c>
      <c r="AJ10" s="15">
        <v>0.21875</v>
      </c>
      <c r="AK10" s="15">
        <v>5.63380281690141E-2</v>
      </c>
      <c r="AL10" s="15">
        <v>0</v>
      </c>
      <c r="AM10" s="15"/>
      <c r="AN10" s="15">
        <v>0.22279792746113999</v>
      </c>
      <c r="AO10" s="15">
        <v>0.168224299065421</v>
      </c>
      <c r="AP10" s="15">
        <v>9.0909090909090898E-2</v>
      </c>
      <c r="AQ10" s="15">
        <v>0.10638297872340401</v>
      </c>
      <c r="AR10" s="15">
        <v>7.0796460176991094E-2</v>
      </c>
      <c r="AS10" s="15">
        <v>0</v>
      </c>
      <c r="AT10" s="15"/>
      <c r="AU10" s="15">
        <v>7.0588235294117604E-2</v>
      </c>
      <c r="AV10" s="15">
        <v>0.17085427135678399</v>
      </c>
      <c r="AW10" s="15">
        <v>9.0909090909090898E-2</v>
      </c>
      <c r="AX10" s="15">
        <v>0.23728813559322001</v>
      </c>
      <c r="AY10" s="15">
        <v>0.15573770491803299</v>
      </c>
      <c r="AZ10" s="15"/>
      <c r="BA10" s="15">
        <v>0.15937499999999999</v>
      </c>
      <c r="BB10" s="15">
        <v>0.14457831325301199</v>
      </c>
      <c r="BC10" s="15"/>
      <c r="BD10" s="15">
        <v>0.14646464646464599</v>
      </c>
      <c r="BE10" s="15">
        <v>0.16027874564459901</v>
      </c>
      <c r="BF10" s="15"/>
      <c r="BG10" s="15">
        <v>0.126404494382022</v>
      </c>
      <c r="BH10" s="15">
        <v>0.23529411764705899</v>
      </c>
    </row>
    <row r="11" spans="2:60" ht="29" x14ac:dyDescent="0.35">
      <c r="B11" s="16" t="s">
        <v>131</v>
      </c>
      <c r="C11" s="15">
        <v>0.145790554414784</v>
      </c>
      <c r="D11" s="15">
        <v>0.122699386503067</v>
      </c>
      <c r="E11" s="15">
        <v>0.157407407407407</v>
      </c>
      <c r="F11" s="15"/>
      <c r="G11" s="15">
        <v>0.17821782178217799</v>
      </c>
      <c r="H11" s="15">
        <v>0.137305699481865</v>
      </c>
      <c r="I11" s="15"/>
      <c r="J11" s="15">
        <v>9.8765432098765399E-2</v>
      </c>
      <c r="K11" s="15">
        <v>0.18269230769230799</v>
      </c>
      <c r="L11" s="15">
        <v>0.16243654822334999</v>
      </c>
      <c r="M11" s="15">
        <v>0.114285714285714</v>
      </c>
      <c r="N11" s="15"/>
      <c r="O11" s="15">
        <v>0.169491525423729</v>
      </c>
      <c r="P11" s="15">
        <v>0.1640625</v>
      </c>
      <c r="Q11" s="15">
        <v>0.115942028985507</v>
      </c>
      <c r="R11" s="15">
        <v>0.128205128205128</v>
      </c>
      <c r="S11" s="15"/>
      <c r="T11" s="15">
        <v>0.17372881355932199</v>
      </c>
      <c r="U11" s="15">
        <v>0.106796116504854</v>
      </c>
      <c r="V11" s="15">
        <v>0.12631578947368399</v>
      </c>
      <c r="W11" s="15">
        <v>0.13157894736842099</v>
      </c>
      <c r="X11" s="15">
        <v>0.28571428571428598</v>
      </c>
      <c r="Y11" s="15"/>
      <c r="Z11" s="15">
        <v>0.14906832298136599</v>
      </c>
      <c r="AA11" s="15">
        <v>0.152941176470588</v>
      </c>
      <c r="AB11" s="15"/>
      <c r="AC11" s="15">
        <v>0.146341463414634</v>
      </c>
      <c r="AD11" s="15">
        <v>0.14893617021276601</v>
      </c>
      <c r="AE11" s="15"/>
      <c r="AF11" s="15">
        <v>0.19354838709677399</v>
      </c>
      <c r="AG11" s="15">
        <v>0.123287671232877</v>
      </c>
      <c r="AH11" s="15">
        <v>0.1</v>
      </c>
      <c r="AI11" s="15" t="s">
        <v>117</v>
      </c>
      <c r="AJ11" s="15">
        <v>6.25E-2</v>
      </c>
      <c r="AK11" s="15">
        <v>0.22535211267605601</v>
      </c>
      <c r="AL11" s="15">
        <v>0</v>
      </c>
      <c r="AM11" s="15"/>
      <c r="AN11" s="15">
        <v>0.113989637305699</v>
      </c>
      <c r="AO11" s="15">
        <v>0.14018691588785001</v>
      </c>
      <c r="AP11" s="15">
        <v>0.18181818181818199</v>
      </c>
      <c r="AQ11" s="15">
        <v>0.170212765957447</v>
      </c>
      <c r="AR11" s="15">
        <v>0.20353982300885001</v>
      </c>
      <c r="AS11" s="15">
        <v>6.25E-2</v>
      </c>
      <c r="AT11" s="15"/>
      <c r="AU11" s="15">
        <v>0.2</v>
      </c>
      <c r="AV11" s="15">
        <v>0.14572864321608001</v>
      </c>
      <c r="AW11" s="15">
        <v>0.22727272727272699</v>
      </c>
      <c r="AX11" s="15">
        <v>0.11864406779661001</v>
      </c>
      <c r="AY11" s="15">
        <v>0.10655737704918</v>
      </c>
      <c r="AZ11" s="15"/>
      <c r="BA11" s="15">
        <v>0.13437499999999999</v>
      </c>
      <c r="BB11" s="15">
        <v>0.16867469879518099</v>
      </c>
      <c r="BC11" s="15"/>
      <c r="BD11" s="15">
        <v>0.13636363636363599</v>
      </c>
      <c r="BE11" s="15">
        <v>0.15331010452961699</v>
      </c>
      <c r="BF11" s="15"/>
      <c r="BG11" s="15">
        <v>0.17134831460674199</v>
      </c>
      <c r="BH11" s="15">
        <v>7.5630252100840303E-2</v>
      </c>
    </row>
    <row r="12" spans="2:60" ht="43.5" x14ac:dyDescent="0.35">
      <c r="B12" s="16" t="s">
        <v>132</v>
      </c>
      <c r="C12" s="15">
        <v>0.108829568788501</v>
      </c>
      <c r="D12" s="15">
        <v>0.122699386503067</v>
      </c>
      <c r="E12" s="15">
        <v>0.101851851851852</v>
      </c>
      <c r="F12" s="15"/>
      <c r="G12" s="15">
        <v>7.9207920792079195E-2</v>
      </c>
      <c r="H12" s="15">
        <v>0.116580310880829</v>
      </c>
      <c r="I12" s="15"/>
      <c r="J12" s="15">
        <v>0.11111111111111099</v>
      </c>
      <c r="K12" s="15">
        <v>0.134615384615385</v>
      </c>
      <c r="L12" s="15">
        <v>9.13705583756345E-2</v>
      </c>
      <c r="M12" s="15">
        <v>0.114285714285714</v>
      </c>
      <c r="N12" s="15"/>
      <c r="O12" s="15">
        <v>3.3898305084745797E-2</v>
      </c>
      <c r="P12" s="15">
        <v>4.6875E-2</v>
      </c>
      <c r="Q12" s="15">
        <v>8.6956521739130405E-2</v>
      </c>
      <c r="R12" s="15">
        <v>0.22435897435897401</v>
      </c>
      <c r="S12" s="15"/>
      <c r="T12" s="15">
        <v>9.3220338983050793E-2</v>
      </c>
      <c r="U12" s="15">
        <v>6.7961165048543701E-2</v>
      </c>
      <c r="V12" s="15">
        <v>0.17894736842105299</v>
      </c>
      <c r="W12" s="15">
        <v>0.157894736842105</v>
      </c>
      <c r="X12" s="15">
        <v>0.14285714285714299</v>
      </c>
      <c r="Y12" s="15"/>
      <c r="Z12" s="15">
        <v>0.105590062111801</v>
      </c>
      <c r="AA12" s="15">
        <v>0.129411764705882</v>
      </c>
      <c r="AB12" s="15"/>
      <c r="AC12" s="15">
        <v>0.117073170731707</v>
      </c>
      <c r="AD12" s="15">
        <v>0.122340425531915</v>
      </c>
      <c r="AE12" s="15"/>
      <c r="AF12" s="15">
        <v>3.2258064516128997E-2</v>
      </c>
      <c r="AG12" s="15">
        <v>9.5890410958904104E-2</v>
      </c>
      <c r="AH12" s="15">
        <v>0.27500000000000002</v>
      </c>
      <c r="AI12" s="15" t="s">
        <v>117</v>
      </c>
      <c r="AJ12" s="15">
        <v>9.375E-2</v>
      </c>
      <c r="AK12" s="15">
        <v>1.4084507042253501E-2</v>
      </c>
      <c r="AL12" s="15">
        <v>0.16666666666666699</v>
      </c>
      <c r="AM12" s="15"/>
      <c r="AN12" s="15">
        <v>0.15544041450777199</v>
      </c>
      <c r="AO12" s="15">
        <v>0.13084112149532701</v>
      </c>
      <c r="AP12" s="15">
        <v>9.0909090909090898E-2</v>
      </c>
      <c r="AQ12" s="15">
        <v>0.10638297872340401</v>
      </c>
      <c r="AR12" s="15">
        <v>2.6548672566371698E-2</v>
      </c>
      <c r="AS12" s="15">
        <v>0</v>
      </c>
      <c r="AT12" s="15"/>
      <c r="AU12" s="15">
        <v>0.11764705882352899</v>
      </c>
      <c r="AV12" s="15">
        <v>0.10050251256281401</v>
      </c>
      <c r="AW12" s="15">
        <v>9.0909090909090898E-2</v>
      </c>
      <c r="AX12" s="15">
        <v>0.169491525423729</v>
      </c>
      <c r="AY12" s="15">
        <v>9.0163934426229497E-2</v>
      </c>
      <c r="AZ12" s="15"/>
      <c r="BA12" s="15">
        <v>9.0624999999999997E-2</v>
      </c>
      <c r="BB12" s="15">
        <v>0.14457831325301199</v>
      </c>
      <c r="BC12" s="15"/>
      <c r="BD12" s="15">
        <v>8.5858585858585898E-2</v>
      </c>
      <c r="BE12" s="15">
        <v>0.12543554006968599</v>
      </c>
      <c r="BF12" s="15"/>
      <c r="BG12" s="15">
        <v>7.3033707865168496E-2</v>
      </c>
      <c r="BH12" s="15">
        <v>0.21008403361344499</v>
      </c>
    </row>
    <row r="13" spans="2:60" ht="29" x14ac:dyDescent="0.35">
      <c r="B13" s="16" t="s">
        <v>133</v>
      </c>
      <c r="C13" s="15">
        <v>0.10677618069815201</v>
      </c>
      <c r="D13" s="15">
        <v>0.159509202453988</v>
      </c>
      <c r="E13" s="15">
        <v>8.0246913580246895E-2</v>
      </c>
      <c r="F13" s="15"/>
      <c r="G13" s="15">
        <v>9.9009900990098994E-3</v>
      </c>
      <c r="H13" s="15">
        <v>0.13212435233160599</v>
      </c>
      <c r="I13" s="15"/>
      <c r="J13" s="15">
        <v>0.13580246913580199</v>
      </c>
      <c r="K13" s="15">
        <v>8.6538461538461495E-2</v>
      </c>
      <c r="L13" s="15">
        <v>0.12690355329949199</v>
      </c>
      <c r="M13" s="15">
        <v>6.6666666666666693E-2</v>
      </c>
      <c r="N13" s="15"/>
      <c r="O13" s="15">
        <v>5.0847457627118599E-2</v>
      </c>
      <c r="P13" s="15">
        <v>5.46875E-2</v>
      </c>
      <c r="Q13" s="15">
        <v>8.6956521739130405E-2</v>
      </c>
      <c r="R13" s="15">
        <v>0.18589743589743599</v>
      </c>
      <c r="S13" s="15"/>
      <c r="T13" s="15">
        <v>8.4745762711864403E-2</v>
      </c>
      <c r="U13" s="15">
        <v>0.106796116504854</v>
      </c>
      <c r="V13" s="15">
        <v>0.157894736842105</v>
      </c>
      <c r="W13" s="15">
        <v>0.105263157894737</v>
      </c>
      <c r="X13" s="15">
        <v>0.14285714285714299</v>
      </c>
      <c r="Y13" s="15"/>
      <c r="Z13" s="15">
        <v>7.4534161490683204E-2</v>
      </c>
      <c r="AA13" s="15">
        <v>0.14705882352941199</v>
      </c>
      <c r="AB13" s="15"/>
      <c r="AC13" s="15">
        <v>8.2926829268292701E-2</v>
      </c>
      <c r="AD13" s="15">
        <v>0.14893617021276601</v>
      </c>
      <c r="AE13" s="15"/>
      <c r="AF13" s="15">
        <v>0.112903225806452</v>
      </c>
      <c r="AG13" s="15">
        <v>0.17808219178082199</v>
      </c>
      <c r="AH13" s="15">
        <v>0.27500000000000002</v>
      </c>
      <c r="AI13" s="15" t="s">
        <v>117</v>
      </c>
      <c r="AJ13" s="15">
        <v>3.125E-2</v>
      </c>
      <c r="AK13" s="15">
        <v>1.4084507042253501E-2</v>
      </c>
      <c r="AL13" s="15">
        <v>0</v>
      </c>
      <c r="AM13" s="15"/>
      <c r="AN13" s="15">
        <v>0.12953367875647701</v>
      </c>
      <c r="AO13" s="15">
        <v>0.14953271028037399</v>
      </c>
      <c r="AP13" s="15">
        <v>0.18181818181818199</v>
      </c>
      <c r="AQ13" s="15">
        <v>8.5106382978723402E-2</v>
      </c>
      <c r="AR13" s="15">
        <v>4.4247787610619503E-2</v>
      </c>
      <c r="AS13" s="15">
        <v>0</v>
      </c>
      <c r="AT13" s="15"/>
      <c r="AU13" s="15">
        <v>0.105882352941176</v>
      </c>
      <c r="AV13" s="15">
        <v>0.120603015075377</v>
      </c>
      <c r="AW13" s="15">
        <v>0</v>
      </c>
      <c r="AX13" s="15">
        <v>0.101694915254237</v>
      </c>
      <c r="AY13" s="15">
        <v>0.10655737704918</v>
      </c>
      <c r="AZ13" s="15"/>
      <c r="BA13" s="15">
        <v>0.11874999999999999</v>
      </c>
      <c r="BB13" s="15">
        <v>8.4337349397590397E-2</v>
      </c>
      <c r="BC13" s="15"/>
      <c r="BD13" s="15">
        <v>0.12121212121212099</v>
      </c>
      <c r="BE13" s="15">
        <v>9.4076655052264799E-2</v>
      </c>
      <c r="BF13" s="15"/>
      <c r="BG13" s="15">
        <v>7.3033707865168496E-2</v>
      </c>
      <c r="BH13" s="15">
        <v>0.19327731092437</v>
      </c>
    </row>
    <row r="14" spans="2:60" ht="29" x14ac:dyDescent="0.35">
      <c r="B14" s="16" t="s">
        <v>134</v>
      </c>
      <c r="C14" s="15">
        <v>9.2402464065708401E-2</v>
      </c>
      <c r="D14" s="15">
        <v>9.2024539877300596E-2</v>
      </c>
      <c r="E14" s="15">
        <v>9.2592592592592601E-2</v>
      </c>
      <c r="F14" s="15"/>
      <c r="G14" s="15">
        <v>4.95049504950495E-2</v>
      </c>
      <c r="H14" s="15">
        <v>0.10362694300518099</v>
      </c>
      <c r="I14" s="15"/>
      <c r="J14" s="15">
        <v>6.1728395061728399E-2</v>
      </c>
      <c r="K14" s="15">
        <v>9.6153846153846201E-2</v>
      </c>
      <c r="L14" s="15">
        <v>0.121827411167513</v>
      </c>
      <c r="M14" s="15">
        <v>5.7142857142857099E-2</v>
      </c>
      <c r="N14" s="15"/>
      <c r="O14" s="15">
        <v>3.3898305084745797E-2</v>
      </c>
      <c r="P14" s="15">
        <v>5.46875E-2</v>
      </c>
      <c r="Q14" s="15">
        <v>0.115942028985507</v>
      </c>
      <c r="R14" s="15">
        <v>0.16666666666666699</v>
      </c>
      <c r="S14" s="15"/>
      <c r="T14" s="15">
        <v>5.5084745762711898E-2</v>
      </c>
      <c r="U14" s="15">
        <v>4.85436893203883E-2</v>
      </c>
      <c r="V14" s="15">
        <v>0.168421052631579</v>
      </c>
      <c r="W14" s="15">
        <v>0.21052631578947401</v>
      </c>
      <c r="X14" s="15">
        <v>0.42857142857142899</v>
      </c>
      <c r="Y14" s="15"/>
      <c r="Z14" s="15">
        <v>8.0745341614906804E-2</v>
      </c>
      <c r="AA14" s="15">
        <v>0.111764705882353</v>
      </c>
      <c r="AB14" s="15"/>
      <c r="AC14" s="15">
        <v>8.7804878048780496E-2</v>
      </c>
      <c r="AD14" s="15">
        <v>0.10638297872340401</v>
      </c>
      <c r="AE14" s="15"/>
      <c r="AF14" s="15">
        <v>5.6451612903225798E-2</v>
      </c>
      <c r="AG14" s="15">
        <v>0.17808219178082199</v>
      </c>
      <c r="AH14" s="15">
        <v>0.15</v>
      </c>
      <c r="AI14" s="15" t="s">
        <v>117</v>
      </c>
      <c r="AJ14" s="15">
        <v>0.125</v>
      </c>
      <c r="AK14" s="15">
        <v>1.4084507042253501E-2</v>
      </c>
      <c r="AL14" s="15">
        <v>0.16666666666666699</v>
      </c>
      <c r="AM14" s="15"/>
      <c r="AN14" s="15">
        <v>0.12953367875647701</v>
      </c>
      <c r="AO14" s="15">
        <v>0.10280373831775701</v>
      </c>
      <c r="AP14" s="15">
        <v>9.0909090909090898E-2</v>
      </c>
      <c r="AQ14" s="15">
        <v>6.3829787234042507E-2</v>
      </c>
      <c r="AR14" s="15">
        <v>3.5398230088495602E-2</v>
      </c>
      <c r="AS14" s="15">
        <v>6.25E-2</v>
      </c>
      <c r="AT14" s="15"/>
      <c r="AU14" s="15">
        <v>3.5294117647058802E-2</v>
      </c>
      <c r="AV14" s="15">
        <v>0.10552763819095499</v>
      </c>
      <c r="AW14" s="15">
        <v>4.5454545454545497E-2</v>
      </c>
      <c r="AX14" s="15">
        <v>0.11864406779661001</v>
      </c>
      <c r="AY14" s="15">
        <v>0.10655737704918</v>
      </c>
      <c r="AZ14" s="15"/>
      <c r="BA14" s="15">
        <v>7.8125E-2</v>
      </c>
      <c r="BB14" s="15">
        <v>0.120481927710843</v>
      </c>
      <c r="BC14" s="15"/>
      <c r="BD14" s="15">
        <v>4.5454545454545497E-2</v>
      </c>
      <c r="BE14" s="15">
        <v>0.12543554006968599</v>
      </c>
      <c r="BF14" s="15"/>
      <c r="BG14" s="15">
        <v>8.1460674157303403E-2</v>
      </c>
      <c r="BH14" s="15">
        <v>0.126050420168067</v>
      </c>
    </row>
    <row r="15" spans="2:60" ht="43.5" x14ac:dyDescent="0.35">
      <c r="B15" s="16" t="s">
        <v>135</v>
      </c>
      <c r="C15" s="15">
        <v>6.5708418891170406E-2</v>
      </c>
      <c r="D15" s="15">
        <v>8.5889570552147201E-2</v>
      </c>
      <c r="E15" s="15">
        <v>5.5555555555555601E-2</v>
      </c>
      <c r="F15" s="15"/>
      <c r="G15" s="15">
        <v>2.9702970297029702E-2</v>
      </c>
      <c r="H15" s="15">
        <v>7.5129533678756494E-2</v>
      </c>
      <c r="I15" s="15"/>
      <c r="J15" s="15">
        <v>8.6419753086419707E-2</v>
      </c>
      <c r="K15" s="15">
        <v>5.7692307692307702E-2</v>
      </c>
      <c r="L15" s="15">
        <v>5.0761421319797002E-2</v>
      </c>
      <c r="M15" s="15">
        <v>8.5714285714285701E-2</v>
      </c>
      <c r="N15" s="15"/>
      <c r="O15" s="15">
        <v>1.6949152542372899E-2</v>
      </c>
      <c r="P15" s="15">
        <v>7.8125E-3</v>
      </c>
      <c r="Q15" s="15">
        <v>0.101449275362319</v>
      </c>
      <c r="R15" s="15">
        <v>0.128205128205128</v>
      </c>
      <c r="S15" s="15"/>
      <c r="T15" s="15">
        <v>2.9661016949152502E-2</v>
      </c>
      <c r="U15" s="15">
        <v>4.85436893203883E-2</v>
      </c>
      <c r="V15" s="15">
        <v>0.12631578947368399</v>
      </c>
      <c r="W15" s="15">
        <v>0.13157894736842099</v>
      </c>
      <c r="X15" s="15">
        <v>0.14285714285714299</v>
      </c>
      <c r="Y15" s="15"/>
      <c r="Z15" s="15">
        <v>6.8322981366459604E-2</v>
      </c>
      <c r="AA15" s="15">
        <v>7.0588235294117604E-2</v>
      </c>
      <c r="AB15" s="15"/>
      <c r="AC15" s="15">
        <v>7.3170731707317097E-2</v>
      </c>
      <c r="AD15" s="15">
        <v>8.5106382978723402E-2</v>
      </c>
      <c r="AE15" s="15"/>
      <c r="AF15" s="15">
        <v>4.8387096774193498E-2</v>
      </c>
      <c r="AG15" s="15">
        <v>5.4794520547945202E-2</v>
      </c>
      <c r="AH15" s="15">
        <v>0.1875</v>
      </c>
      <c r="AI15" s="15" t="s">
        <v>117</v>
      </c>
      <c r="AJ15" s="15">
        <v>6.25E-2</v>
      </c>
      <c r="AK15" s="15">
        <v>0</v>
      </c>
      <c r="AL15" s="15">
        <v>0</v>
      </c>
      <c r="AM15" s="15"/>
      <c r="AN15" s="15">
        <v>0.10362694300518099</v>
      </c>
      <c r="AO15" s="15">
        <v>7.4766355140186896E-2</v>
      </c>
      <c r="AP15" s="15">
        <v>0</v>
      </c>
      <c r="AQ15" s="15">
        <v>2.1276595744680899E-2</v>
      </c>
      <c r="AR15" s="15">
        <v>2.6548672566371698E-2</v>
      </c>
      <c r="AS15" s="15">
        <v>0</v>
      </c>
      <c r="AT15" s="15"/>
      <c r="AU15" s="15">
        <v>4.7058823529411799E-2</v>
      </c>
      <c r="AV15" s="15">
        <v>8.5427135678391997E-2</v>
      </c>
      <c r="AW15" s="15">
        <v>4.5454545454545497E-2</v>
      </c>
      <c r="AX15" s="15">
        <v>5.0847457627118599E-2</v>
      </c>
      <c r="AY15" s="15">
        <v>5.7377049180327898E-2</v>
      </c>
      <c r="AZ15" s="15"/>
      <c r="BA15" s="15">
        <v>4.6875E-2</v>
      </c>
      <c r="BB15" s="15">
        <v>0.102409638554217</v>
      </c>
      <c r="BC15" s="15"/>
      <c r="BD15" s="15">
        <v>3.5353535353535401E-2</v>
      </c>
      <c r="BE15" s="15">
        <v>8.7108013937282194E-2</v>
      </c>
      <c r="BF15" s="15"/>
      <c r="BG15" s="15">
        <v>5.3370786516853903E-2</v>
      </c>
      <c r="BH15" s="15">
        <v>0.10084033613445401</v>
      </c>
    </row>
    <row r="16" spans="2:60" ht="29" x14ac:dyDescent="0.35">
      <c r="B16" s="16" t="s">
        <v>136</v>
      </c>
      <c r="C16" s="15">
        <v>3.2854209445585203E-2</v>
      </c>
      <c r="D16" s="15">
        <v>3.0674846625766899E-2</v>
      </c>
      <c r="E16" s="15">
        <v>3.3950617283950602E-2</v>
      </c>
      <c r="F16" s="15"/>
      <c r="G16" s="15">
        <v>4.95049504950495E-2</v>
      </c>
      <c r="H16" s="15">
        <v>2.8497409326424899E-2</v>
      </c>
      <c r="I16" s="15"/>
      <c r="J16" s="15">
        <v>1.2345679012345699E-2</v>
      </c>
      <c r="K16" s="15">
        <v>4.80769230769231E-2</v>
      </c>
      <c r="L16" s="15">
        <v>3.0456852791878201E-2</v>
      </c>
      <c r="M16" s="15">
        <v>3.8095238095238099E-2</v>
      </c>
      <c r="N16" s="15"/>
      <c r="O16" s="15">
        <v>3.3898305084745797E-2</v>
      </c>
      <c r="P16" s="15">
        <v>1.5625E-2</v>
      </c>
      <c r="Q16" s="15">
        <v>1.4492753623188401E-2</v>
      </c>
      <c r="R16" s="15">
        <v>5.1282051282051301E-2</v>
      </c>
      <c r="S16" s="15"/>
      <c r="T16" s="15">
        <v>3.3898305084745797E-2</v>
      </c>
      <c r="U16" s="15">
        <v>4.85436893203883E-2</v>
      </c>
      <c r="V16" s="15">
        <v>2.1052631578947399E-2</v>
      </c>
      <c r="W16" s="15">
        <v>2.6315789473684199E-2</v>
      </c>
      <c r="X16" s="15">
        <v>0</v>
      </c>
      <c r="Y16" s="15"/>
      <c r="Z16" s="15">
        <v>3.7267080745341602E-2</v>
      </c>
      <c r="AA16" s="15">
        <v>3.5294117647058802E-2</v>
      </c>
      <c r="AB16" s="15"/>
      <c r="AC16" s="15">
        <v>3.4146341463414602E-2</v>
      </c>
      <c r="AD16" s="15">
        <v>4.2553191489361701E-2</v>
      </c>
      <c r="AE16" s="15"/>
      <c r="AF16" s="15">
        <v>3.2258064516128997E-2</v>
      </c>
      <c r="AG16" s="15">
        <v>4.1095890410958902E-2</v>
      </c>
      <c r="AH16" s="15">
        <v>3.7499999999999999E-2</v>
      </c>
      <c r="AI16" s="15" t="s">
        <v>117</v>
      </c>
      <c r="AJ16" s="15">
        <v>0</v>
      </c>
      <c r="AK16" s="15">
        <v>1.4084507042253501E-2</v>
      </c>
      <c r="AL16" s="15">
        <v>0.16666666666666699</v>
      </c>
      <c r="AM16" s="15"/>
      <c r="AN16" s="15">
        <v>4.1450777202072499E-2</v>
      </c>
      <c r="AO16" s="15">
        <v>9.3457943925233603E-3</v>
      </c>
      <c r="AP16" s="15">
        <v>0</v>
      </c>
      <c r="AQ16" s="15">
        <v>0</v>
      </c>
      <c r="AR16" s="15">
        <v>5.3097345132743397E-2</v>
      </c>
      <c r="AS16" s="15">
        <v>6.25E-2</v>
      </c>
      <c r="AT16" s="15"/>
      <c r="AU16" s="15">
        <v>2.3529411764705899E-2</v>
      </c>
      <c r="AV16" s="15">
        <v>5.0251256281407003E-2</v>
      </c>
      <c r="AW16" s="15">
        <v>0</v>
      </c>
      <c r="AX16" s="15">
        <v>3.3898305084745797E-2</v>
      </c>
      <c r="AY16" s="15">
        <v>1.63934426229508E-2</v>
      </c>
      <c r="AZ16" s="15"/>
      <c r="BA16" s="15">
        <v>3.125E-2</v>
      </c>
      <c r="BB16" s="15">
        <v>3.6144578313252997E-2</v>
      </c>
      <c r="BC16" s="15"/>
      <c r="BD16" s="15">
        <v>1.01010101010101E-2</v>
      </c>
      <c r="BE16" s="15">
        <v>4.8780487804878099E-2</v>
      </c>
      <c r="BF16" s="15"/>
      <c r="BG16" s="15">
        <v>2.8089887640449399E-2</v>
      </c>
      <c r="BH16" s="15">
        <v>3.3613445378151301E-2</v>
      </c>
    </row>
    <row r="17" spans="2:60" ht="43.5" x14ac:dyDescent="0.35">
      <c r="B17" s="16" t="s">
        <v>137</v>
      </c>
      <c r="C17" s="15">
        <v>2.4640657084188899E-2</v>
      </c>
      <c r="D17" s="15">
        <v>3.6809815950920199E-2</v>
      </c>
      <c r="E17" s="15">
        <v>1.85185185185185E-2</v>
      </c>
      <c r="F17" s="15"/>
      <c r="G17" s="15">
        <v>2.9702970297029702E-2</v>
      </c>
      <c r="H17" s="15">
        <v>2.3316062176165799E-2</v>
      </c>
      <c r="I17" s="15"/>
      <c r="J17" s="15">
        <v>1.2345679012345699E-2</v>
      </c>
      <c r="K17" s="15">
        <v>4.80769230769231E-2</v>
      </c>
      <c r="L17" s="15">
        <v>2.5380710659898501E-2</v>
      </c>
      <c r="M17" s="15">
        <v>9.5238095238095195E-3</v>
      </c>
      <c r="N17" s="15"/>
      <c r="O17" s="15">
        <v>3.3898305084745797E-2</v>
      </c>
      <c r="P17" s="15">
        <v>2.34375E-2</v>
      </c>
      <c r="Q17" s="15">
        <v>2.8985507246376802E-2</v>
      </c>
      <c r="R17" s="15">
        <v>1.9230769230769201E-2</v>
      </c>
      <c r="S17" s="15"/>
      <c r="T17" s="15">
        <v>3.3898305084745797E-2</v>
      </c>
      <c r="U17" s="15">
        <v>1.94174757281553E-2</v>
      </c>
      <c r="V17" s="15">
        <v>1.05263157894737E-2</v>
      </c>
      <c r="W17" s="15">
        <v>2.6315789473684199E-2</v>
      </c>
      <c r="X17" s="15">
        <v>0</v>
      </c>
      <c r="Y17" s="15"/>
      <c r="Z17" s="15">
        <v>1.2422360248447201E-2</v>
      </c>
      <c r="AA17" s="15">
        <v>2.9411764705882401E-2</v>
      </c>
      <c r="AB17" s="15"/>
      <c r="AC17" s="15">
        <v>2.4390243902439001E-2</v>
      </c>
      <c r="AD17" s="15">
        <v>3.1914893617021302E-2</v>
      </c>
      <c r="AE17" s="15"/>
      <c r="AF17" s="15">
        <v>1.6129032258064498E-2</v>
      </c>
      <c r="AG17" s="15">
        <v>4.1095890410958902E-2</v>
      </c>
      <c r="AH17" s="15">
        <v>0.05</v>
      </c>
      <c r="AI17" s="15" t="s">
        <v>117</v>
      </c>
      <c r="AJ17" s="15">
        <v>0</v>
      </c>
      <c r="AK17" s="15">
        <v>2.8169014084507001E-2</v>
      </c>
      <c r="AL17" s="15">
        <v>0</v>
      </c>
      <c r="AM17" s="15"/>
      <c r="AN17" s="15">
        <v>2.59067357512953E-2</v>
      </c>
      <c r="AO17" s="15">
        <v>1.86915887850467E-2</v>
      </c>
      <c r="AP17" s="15">
        <v>9.0909090909090898E-2</v>
      </c>
      <c r="AQ17" s="15">
        <v>6.3829787234042507E-2</v>
      </c>
      <c r="AR17" s="15">
        <v>8.8495575221238902E-3</v>
      </c>
      <c r="AS17" s="15">
        <v>0</v>
      </c>
      <c r="AT17" s="15"/>
      <c r="AU17" s="15">
        <v>3.5294117647058802E-2</v>
      </c>
      <c r="AV17" s="15">
        <v>2.01005025125628E-2</v>
      </c>
      <c r="AW17" s="15">
        <v>0</v>
      </c>
      <c r="AX17" s="15">
        <v>1.6949152542372899E-2</v>
      </c>
      <c r="AY17" s="15">
        <v>3.2786885245901599E-2</v>
      </c>
      <c r="AZ17" s="15"/>
      <c r="BA17" s="15">
        <v>2.5000000000000001E-2</v>
      </c>
      <c r="BB17" s="15">
        <v>2.40963855421687E-2</v>
      </c>
      <c r="BC17" s="15"/>
      <c r="BD17" s="15">
        <v>3.5353535353535401E-2</v>
      </c>
      <c r="BE17" s="15">
        <v>1.74216027874564E-2</v>
      </c>
      <c r="BF17" s="15"/>
      <c r="BG17" s="15">
        <v>2.8089887640449399E-2</v>
      </c>
      <c r="BH17" s="15">
        <v>1.6806722689075598E-2</v>
      </c>
    </row>
    <row r="18" spans="2:60" ht="58" x14ac:dyDescent="0.35">
      <c r="B18" s="16" t="s">
        <v>138</v>
      </c>
      <c r="C18" s="15">
        <v>1.23203285420945E-2</v>
      </c>
      <c r="D18" s="15">
        <v>1.22699386503067E-2</v>
      </c>
      <c r="E18" s="15">
        <v>1.2345679012345699E-2</v>
      </c>
      <c r="F18" s="15"/>
      <c r="G18" s="15">
        <v>0</v>
      </c>
      <c r="H18" s="15">
        <v>1.55440414507772E-2</v>
      </c>
      <c r="I18" s="15"/>
      <c r="J18" s="15">
        <v>0</v>
      </c>
      <c r="K18" s="15">
        <v>1.9230769230769201E-2</v>
      </c>
      <c r="L18" s="15">
        <v>1.5228426395939101E-2</v>
      </c>
      <c r="M18" s="15">
        <v>9.5238095238095195E-3</v>
      </c>
      <c r="N18" s="15"/>
      <c r="O18" s="15">
        <v>0</v>
      </c>
      <c r="P18" s="15">
        <v>7.8125E-3</v>
      </c>
      <c r="Q18" s="15">
        <v>1.4492753623188401E-2</v>
      </c>
      <c r="R18" s="15">
        <v>2.5641025641025599E-2</v>
      </c>
      <c r="S18" s="15"/>
      <c r="T18" s="15">
        <v>1.6949152542372899E-2</v>
      </c>
      <c r="U18" s="15">
        <v>9.7087378640776708E-3</v>
      </c>
      <c r="V18" s="15">
        <v>1.05263157894737E-2</v>
      </c>
      <c r="W18" s="15">
        <v>0</v>
      </c>
      <c r="X18" s="15">
        <v>0</v>
      </c>
      <c r="Y18" s="15"/>
      <c r="Z18" s="15">
        <v>0</v>
      </c>
      <c r="AA18" s="15">
        <v>1.7647058823529401E-2</v>
      </c>
      <c r="AB18" s="15"/>
      <c r="AC18" s="15">
        <v>4.8780487804877997E-3</v>
      </c>
      <c r="AD18" s="15">
        <v>2.1276595744680899E-2</v>
      </c>
      <c r="AE18" s="15"/>
      <c r="AF18" s="15">
        <v>8.0645161290322596E-3</v>
      </c>
      <c r="AG18" s="15">
        <v>0</v>
      </c>
      <c r="AH18" s="15">
        <v>1.2500000000000001E-2</v>
      </c>
      <c r="AI18" s="15" t="s">
        <v>117</v>
      </c>
      <c r="AJ18" s="15">
        <v>0</v>
      </c>
      <c r="AK18" s="15">
        <v>0</v>
      </c>
      <c r="AL18" s="15">
        <v>0</v>
      </c>
      <c r="AM18" s="15"/>
      <c r="AN18" s="15">
        <v>1.55440414507772E-2</v>
      </c>
      <c r="AO18" s="15">
        <v>1.86915887850467E-2</v>
      </c>
      <c r="AP18" s="15">
        <v>0</v>
      </c>
      <c r="AQ18" s="15">
        <v>2.1276595744680899E-2</v>
      </c>
      <c r="AR18" s="15">
        <v>0</v>
      </c>
      <c r="AS18" s="15">
        <v>0</v>
      </c>
      <c r="AT18" s="15"/>
      <c r="AU18" s="15">
        <v>2.3529411764705899E-2</v>
      </c>
      <c r="AV18" s="15">
        <v>1.5075376884422099E-2</v>
      </c>
      <c r="AW18" s="15">
        <v>0</v>
      </c>
      <c r="AX18" s="15">
        <v>0</v>
      </c>
      <c r="AY18" s="15">
        <v>8.1967213114754103E-3</v>
      </c>
      <c r="AZ18" s="15"/>
      <c r="BA18" s="15">
        <v>3.1250000000000002E-3</v>
      </c>
      <c r="BB18" s="15">
        <v>3.0120481927710802E-2</v>
      </c>
      <c r="BC18" s="15"/>
      <c r="BD18" s="15">
        <v>5.0505050505050501E-3</v>
      </c>
      <c r="BE18" s="15">
        <v>1.74216027874564E-2</v>
      </c>
      <c r="BF18" s="15"/>
      <c r="BG18" s="15">
        <v>8.4269662921348295E-3</v>
      </c>
      <c r="BH18" s="15">
        <v>2.5210084033613401E-2</v>
      </c>
    </row>
    <row r="19" spans="2:60" ht="29" x14ac:dyDescent="0.35">
      <c r="B19" s="16" t="s">
        <v>139</v>
      </c>
      <c r="C19" s="15">
        <v>1.02669404517454E-2</v>
      </c>
      <c r="D19" s="15">
        <v>1.84049079754601E-2</v>
      </c>
      <c r="E19" s="15">
        <v>6.17283950617284E-3</v>
      </c>
      <c r="F19" s="15"/>
      <c r="G19" s="15">
        <v>1.9801980198019799E-2</v>
      </c>
      <c r="H19" s="15">
        <v>7.7720207253886E-3</v>
      </c>
      <c r="I19" s="15"/>
      <c r="J19" s="15">
        <v>0</v>
      </c>
      <c r="K19" s="15">
        <v>9.6153846153846194E-3</v>
      </c>
      <c r="L19" s="15">
        <v>1.01522842639594E-2</v>
      </c>
      <c r="M19" s="15">
        <v>1.9047619047619001E-2</v>
      </c>
      <c r="N19" s="15"/>
      <c r="O19" s="15">
        <v>2.5423728813559299E-2</v>
      </c>
      <c r="P19" s="15">
        <v>1.5625E-2</v>
      </c>
      <c r="Q19" s="15">
        <v>0</v>
      </c>
      <c r="R19" s="15">
        <v>0</v>
      </c>
      <c r="S19" s="15"/>
      <c r="T19" s="15">
        <v>8.4745762711864406E-3</v>
      </c>
      <c r="U19" s="15">
        <v>1.94174757281553E-2</v>
      </c>
      <c r="V19" s="15">
        <v>1.05263157894737E-2</v>
      </c>
      <c r="W19" s="15">
        <v>0</v>
      </c>
      <c r="X19" s="15">
        <v>0</v>
      </c>
      <c r="Y19" s="15"/>
      <c r="Z19" s="15">
        <v>1.2422360248447201E-2</v>
      </c>
      <c r="AA19" s="15">
        <v>0</v>
      </c>
      <c r="AB19" s="15"/>
      <c r="AC19" s="15">
        <v>1.46341463414634E-2</v>
      </c>
      <c r="AD19" s="15">
        <v>5.31914893617021E-3</v>
      </c>
      <c r="AE19" s="15"/>
      <c r="AF19" s="15">
        <v>1.6129032258064498E-2</v>
      </c>
      <c r="AG19" s="15">
        <v>1.3698630136986301E-2</v>
      </c>
      <c r="AH19" s="15">
        <v>0</v>
      </c>
      <c r="AI19" s="15" t="s">
        <v>117</v>
      </c>
      <c r="AJ19" s="15">
        <v>0</v>
      </c>
      <c r="AK19" s="15">
        <v>1.4084507042253501E-2</v>
      </c>
      <c r="AL19" s="15">
        <v>0</v>
      </c>
      <c r="AM19" s="15"/>
      <c r="AN19" s="15">
        <v>0</v>
      </c>
      <c r="AO19" s="15">
        <v>9.3457943925233603E-3</v>
      </c>
      <c r="AP19" s="15">
        <v>0.18181818181818199</v>
      </c>
      <c r="AQ19" s="15">
        <v>2.1276595744680899E-2</v>
      </c>
      <c r="AR19" s="15">
        <v>8.8495575221238902E-3</v>
      </c>
      <c r="AS19" s="15">
        <v>0</v>
      </c>
      <c r="AT19" s="15"/>
      <c r="AU19" s="15">
        <v>1.1764705882352899E-2</v>
      </c>
      <c r="AV19" s="15">
        <v>5.0251256281407001E-3</v>
      </c>
      <c r="AW19" s="15">
        <v>0</v>
      </c>
      <c r="AX19" s="15">
        <v>1.6949152542372899E-2</v>
      </c>
      <c r="AY19" s="15">
        <v>1.63934426229508E-2</v>
      </c>
      <c r="AZ19" s="15"/>
      <c r="BA19" s="15">
        <v>1.2500000000000001E-2</v>
      </c>
      <c r="BB19" s="15">
        <v>6.0240963855421699E-3</v>
      </c>
      <c r="BC19" s="15"/>
      <c r="BD19" s="15">
        <v>2.02020202020202E-2</v>
      </c>
      <c r="BE19" s="15">
        <v>3.4843205574912901E-3</v>
      </c>
      <c r="BF19" s="15"/>
      <c r="BG19" s="15">
        <v>1.40449438202247E-2</v>
      </c>
      <c r="BH19" s="15">
        <v>0</v>
      </c>
    </row>
    <row r="20" spans="2:60" ht="43.5" x14ac:dyDescent="0.35">
      <c r="B20" s="16" t="s">
        <v>140</v>
      </c>
      <c r="C20" s="15">
        <v>6.1601642710472299E-3</v>
      </c>
      <c r="D20" s="15">
        <v>6.13496932515337E-3</v>
      </c>
      <c r="E20" s="15">
        <v>6.17283950617284E-3</v>
      </c>
      <c r="F20" s="15"/>
      <c r="G20" s="15">
        <v>9.9009900990098994E-3</v>
      </c>
      <c r="H20" s="15">
        <v>5.1813471502590702E-3</v>
      </c>
      <c r="I20" s="15"/>
      <c r="J20" s="15">
        <v>1.2345679012345699E-2</v>
      </c>
      <c r="K20" s="15">
        <v>9.6153846153846194E-3</v>
      </c>
      <c r="L20" s="15">
        <v>5.0761421319797002E-3</v>
      </c>
      <c r="M20" s="15">
        <v>0</v>
      </c>
      <c r="N20" s="15"/>
      <c r="O20" s="15">
        <v>0</v>
      </c>
      <c r="P20" s="15">
        <v>1.5625E-2</v>
      </c>
      <c r="Q20" s="15">
        <v>0</v>
      </c>
      <c r="R20" s="15">
        <v>6.41025641025641E-3</v>
      </c>
      <c r="S20" s="15"/>
      <c r="T20" s="15">
        <v>0</v>
      </c>
      <c r="U20" s="15">
        <v>9.7087378640776708E-3</v>
      </c>
      <c r="V20" s="15">
        <v>1.05263157894737E-2</v>
      </c>
      <c r="W20" s="15">
        <v>2.6315789473684199E-2</v>
      </c>
      <c r="X20" s="15">
        <v>0</v>
      </c>
      <c r="Y20" s="15"/>
      <c r="Z20" s="15">
        <v>1.2422360248447201E-2</v>
      </c>
      <c r="AA20" s="15">
        <v>5.8823529411764696E-3</v>
      </c>
      <c r="AB20" s="15"/>
      <c r="AC20" s="15">
        <v>9.7560975609756097E-3</v>
      </c>
      <c r="AD20" s="15">
        <v>5.31914893617021E-3</v>
      </c>
      <c r="AE20" s="15"/>
      <c r="AF20" s="15">
        <v>0</v>
      </c>
      <c r="AG20" s="15">
        <v>1.3698630136986301E-2</v>
      </c>
      <c r="AH20" s="15">
        <v>0</v>
      </c>
      <c r="AI20" s="15" t="s">
        <v>117</v>
      </c>
      <c r="AJ20" s="15">
        <v>0</v>
      </c>
      <c r="AK20" s="15">
        <v>1.4084507042253501E-2</v>
      </c>
      <c r="AL20" s="15">
        <v>0</v>
      </c>
      <c r="AM20" s="15"/>
      <c r="AN20" s="15">
        <v>1.55440414507772E-2</v>
      </c>
      <c r="AO20" s="15">
        <v>0</v>
      </c>
      <c r="AP20" s="15">
        <v>0</v>
      </c>
      <c r="AQ20" s="15">
        <v>0</v>
      </c>
      <c r="AR20" s="15">
        <v>0</v>
      </c>
      <c r="AS20" s="15">
        <v>0</v>
      </c>
      <c r="AT20" s="15"/>
      <c r="AU20" s="15">
        <v>0</v>
      </c>
      <c r="AV20" s="15">
        <v>5.0251256281407001E-3</v>
      </c>
      <c r="AW20" s="15">
        <v>0</v>
      </c>
      <c r="AX20" s="15">
        <v>0</v>
      </c>
      <c r="AY20" s="15">
        <v>1.63934426229508E-2</v>
      </c>
      <c r="AZ20" s="15"/>
      <c r="BA20" s="15">
        <v>6.2500000000000003E-3</v>
      </c>
      <c r="BB20" s="15">
        <v>6.0240963855421699E-3</v>
      </c>
      <c r="BC20" s="15"/>
      <c r="BD20" s="15">
        <v>5.0505050505050501E-3</v>
      </c>
      <c r="BE20" s="15">
        <v>6.9686411149825801E-3</v>
      </c>
      <c r="BF20" s="15"/>
      <c r="BG20" s="15">
        <v>2.8089887640449398E-3</v>
      </c>
      <c r="BH20" s="15">
        <v>8.4033613445378096E-3</v>
      </c>
    </row>
    <row r="21" spans="2:60" x14ac:dyDescent="0.35">
      <c r="B21" s="16" t="s">
        <v>81</v>
      </c>
      <c r="C21" s="15">
        <v>6.1601642710472299E-3</v>
      </c>
      <c r="D21" s="15">
        <v>1.22699386503067E-2</v>
      </c>
      <c r="E21" s="15">
        <v>3.08641975308642E-3</v>
      </c>
      <c r="F21" s="15"/>
      <c r="G21" s="15">
        <v>0</v>
      </c>
      <c r="H21" s="15">
        <v>7.7720207253886E-3</v>
      </c>
      <c r="I21" s="15"/>
      <c r="J21" s="15">
        <v>1.2345679012345699E-2</v>
      </c>
      <c r="K21" s="15">
        <v>9.6153846153846194E-3</v>
      </c>
      <c r="L21" s="15">
        <v>0</v>
      </c>
      <c r="M21" s="15">
        <v>9.5238095238095195E-3</v>
      </c>
      <c r="N21" s="15"/>
      <c r="O21" s="15">
        <v>8.4745762711864406E-3</v>
      </c>
      <c r="P21" s="15">
        <v>0</v>
      </c>
      <c r="Q21" s="15">
        <v>0</v>
      </c>
      <c r="R21" s="15">
        <v>0</v>
      </c>
      <c r="S21" s="15"/>
      <c r="T21" s="15">
        <v>8.4745762711864406E-3</v>
      </c>
      <c r="U21" s="15">
        <v>0</v>
      </c>
      <c r="V21" s="15">
        <v>1.05263157894737E-2</v>
      </c>
      <c r="W21" s="15">
        <v>0</v>
      </c>
      <c r="X21" s="15">
        <v>0</v>
      </c>
      <c r="Y21" s="15"/>
      <c r="Z21" s="15">
        <v>1.2422360248447201E-2</v>
      </c>
      <c r="AA21" s="15">
        <v>0</v>
      </c>
      <c r="AB21" s="15"/>
      <c r="AC21" s="15">
        <v>9.7560975609756097E-3</v>
      </c>
      <c r="AD21" s="15">
        <v>0</v>
      </c>
      <c r="AE21" s="15"/>
      <c r="AF21" s="15">
        <v>8.0645161290322596E-3</v>
      </c>
      <c r="AG21" s="15">
        <v>0</v>
      </c>
      <c r="AH21" s="15">
        <v>0</v>
      </c>
      <c r="AI21" s="15" t="s">
        <v>117</v>
      </c>
      <c r="AJ21" s="15">
        <v>0</v>
      </c>
      <c r="AK21" s="15">
        <v>1.4084507042253501E-2</v>
      </c>
      <c r="AL21" s="15">
        <v>0</v>
      </c>
      <c r="AM21" s="15"/>
      <c r="AN21" s="15">
        <v>0</v>
      </c>
      <c r="AO21" s="15">
        <v>9.3457943925233603E-3</v>
      </c>
      <c r="AP21" s="15">
        <v>0</v>
      </c>
      <c r="AQ21" s="15">
        <v>2.1276595744680899E-2</v>
      </c>
      <c r="AR21" s="15">
        <v>8.8495575221238902E-3</v>
      </c>
      <c r="AS21" s="15">
        <v>0</v>
      </c>
      <c r="AT21" s="15"/>
      <c r="AU21" s="15">
        <v>2.3529411764705899E-2</v>
      </c>
      <c r="AV21" s="15">
        <v>0</v>
      </c>
      <c r="AW21" s="15">
        <v>0</v>
      </c>
      <c r="AX21" s="15">
        <v>0</v>
      </c>
      <c r="AY21" s="15">
        <v>8.1967213114754103E-3</v>
      </c>
      <c r="AZ21" s="15"/>
      <c r="BA21" s="15">
        <v>3.1250000000000002E-3</v>
      </c>
      <c r="BB21" s="15">
        <v>1.20481927710843E-2</v>
      </c>
      <c r="BC21" s="15"/>
      <c r="BD21" s="15">
        <v>5.0505050505050501E-3</v>
      </c>
      <c r="BE21" s="15">
        <v>6.9686411149825801E-3</v>
      </c>
      <c r="BF21" s="15"/>
      <c r="BG21" s="15">
        <v>5.6179775280898901E-3</v>
      </c>
      <c r="BH21" s="15">
        <v>8.4033613445378096E-3</v>
      </c>
    </row>
    <row r="22" spans="2:60" x14ac:dyDescent="0.35">
      <c r="B22" s="16" t="s">
        <v>141</v>
      </c>
      <c r="C22" s="17">
        <v>0.19096509240246401</v>
      </c>
      <c r="D22" s="17">
        <v>0.14110429447852799</v>
      </c>
      <c r="E22" s="17">
        <v>0.21604938271604901</v>
      </c>
      <c r="F22" s="17"/>
      <c r="G22" s="17">
        <v>0.16831683168316799</v>
      </c>
      <c r="H22" s="17">
        <v>0.19689119170984501</v>
      </c>
      <c r="I22" s="17"/>
      <c r="J22" s="17">
        <v>0.22222222222222199</v>
      </c>
      <c r="K22" s="17">
        <v>0.230769230769231</v>
      </c>
      <c r="L22" s="17">
        <v>0.15228426395939099</v>
      </c>
      <c r="M22" s="17">
        <v>0.2</v>
      </c>
      <c r="N22" s="17"/>
      <c r="O22" s="17">
        <v>0.12711864406779699</v>
      </c>
      <c r="P22" s="17">
        <v>0.203125</v>
      </c>
      <c r="Q22" s="17">
        <v>0.173913043478261</v>
      </c>
      <c r="R22" s="17">
        <v>0.237179487179487</v>
      </c>
      <c r="S22" s="17"/>
      <c r="T22" s="17">
        <v>0.161016949152542</v>
      </c>
      <c r="U22" s="17">
        <v>0.233009708737864</v>
      </c>
      <c r="V22" s="17">
        <v>0.21052631578947401</v>
      </c>
      <c r="W22" s="17">
        <v>0.18421052631578899</v>
      </c>
      <c r="X22" s="17">
        <v>0.28571428571428598</v>
      </c>
      <c r="Y22" s="17"/>
      <c r="Z22" s="17">
        <v>0.13664596273291901</v>
      </c>
      <c r="AA22" s="17">
        <v>0.21176470588235299</v>
      </c>
      <c r="AB22" s="17"/>
      <c r="AC22" s="17">
        <v>0.16097560975609801</v>
      </c>
      <c r="AD22" s="17">
        <v>0.19680851063829799</v>
      </c>
      <c r="AE22" s="17"/>
      <c r="AF22" s="17">
        <v>0.13709677419354799</v>
      </c>
      <c r="AG22" s="17">
        <v>0.219178082191781</v>
      </c>
      <c r="AH22" s="17">
        <v>0.23749999999999999</v>
      </c>
      <c r="AI22" s="17" t="s">
        <v>117</v>
      </c>
      <c r="AJ22" s="17">
        <v>0.3125</v>
      </c>
      <c r="AK22" s="17">
        <v>9.85915492957746E-2</v>
      </c>
      <c r="AL22" s="17">
        <v>0.33333333333333298</v>
      </c>
      <c r="AM22" s="17"/>
      <c r="AN22" s="17">
        <v>0.21761658031088099</v>
      </c>
      <c r="AO22" s="17">
        <v>0.22429906542056099</v>
      </c>
      <c r="AP22" s="17">
        <v>0</v>
      </c>
      <c r="AQ22" s="17">
        <v>0.170212765957447</v>
      </c>
      <c r="AR22" s="17">
        <v>0.14159292035398199</v>
      </c>
      <c r="AS22" s="17">
        <v>0.1875</v>
      </c>
      <c r="AT22" s="17"/>
      <c r="AU22" s="17">
        <v>0.129411764705882</v>
      </c>
      <c r="AV22" s="17">
        <v>0.226130653266332</v>
      </c>
      <c r="AW22" s="17">
        <v>9.0909090909090898E-2</v>
      </c>
      <c r="AX22" s="17">
        <v>0.22033898305084701</v>
      </c>
      <c r="AY22" s="17">
        <v>0.18032786885245899</v>
      </c>
      <c r="AZ22" s="17"/>
      <c r="BA22" s="17">
        <v>0.20624999999999999</v>
      </c>
      <c r="BB22" s="17">
        <v>0.16265060240963899</v>
      </c>
      <c r="BC22" s="17"/>
      <c r="BD22" s="17">
        <v>0.21212121212121199</v>
      </c>
      <c r="BE22" s="17">
        <v>0.174216027874564</v>
      </c>
      <c r="BF22" s="17"/>
      <c r="BG22" s="17">
        <v>0.176966292134831</v>
      </c>
      <c r="BH22" s="17">
        <v>0.22689075630252101</v>
      </c>
    </row>
    <row r="23" spans="2:60" x14ac:dyDescent="0.35">
      <c r="B23" s="22" t="s">
        <v>381</v>
      </c>
    </row>
    <row r="24" spans="2:60" x14ac:dyDescent="0.35">
      <c r="B24" t="s">
        <v>84</v>
      </c>
    </row>
    <row r="25" spans="2:60" x14ac:dyDescent="0.35">
      <c r="B25" t="s">
        <v>85</v>
      </c>
    </row>
    <row r="27" spans="2:60" x14ac:dyDescent="0.35">
      <c r="B27"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H26"/>
  <sheetViews>
    <sheetView showGridLines="0" topLeftCell="A17"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143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422</v>
      </c>
      <c r="D7" s="10">
        <v>144</v>
      </c>
      <c r="E7" s="10">
        <v>278</v>
      </c>
      <c r="F7" s="10"/>
      <c r="G7" s="10">
        <v>89</v>
      </c>
      <c r="H7" s="10">
        <v>333</v>
      </c>
      <c r="I7" s="10"/>
      <c r="J7" s="10">
        <v>65</v>
      </c>
      <c r="K7" s="10">
        <v>86</v>
      </c>
      <c r="L7" s="10">
        <v>178</v>
      </c>
      <c r="M7" s="10">
        <v>93</v>
      </c>
      <c r="N7" s="10"/>
      <c r="O7" s="10">
        <v>104</v>
      </c>
      <c r="P7" s="10">
        <v>111</v>
      </c>
      <c r="Q7" s="10">
        <v>61</v>
      </c>
      <c r="R7" s="10">
        <v>135</v>
      </c>
      <c r="S7" s="10"/>
      <c r="T7" s="10">
        <v>207</v>
      </c>
      <c r="U7" s="10">
        <v>89</v>
      </c>
      <c r="V7" s="10">
        <v>81</v>
      </c>
      <c r="W7" s="10">
        <v>34</v>
      </c>
      <c r="X7" s="10">
        <v>5</v>
      </c>
      <c r="Y7" s="10"/>
      <c r="Z7" s="10">
        <v>147</v>
      </c>
      <c r="AA7" s="10">
        <v>148</v>
      </c>
      <c r="AB7" s="10"/>
      <c r="AC7" s="10">
        <v>183</v>
      </c>
      <c r="AD7" s="10">
        <v>165</v>
      </c>
      <c r="AE7" s="10"/>
      <c r="AF7" s="10">
        <v>110</v>
      </c>
      <c r="AG7" s="10">
        <v>63</v>
      </c>
      <c r="AH7" s="10">
        <v>68</v>
      </c>
      <c r="AI7" s="10" t="s">
        <v>116</v>
      </c>
      <c r="AJ7" s="10">
        <v>25</v>
      </c>
      <c r="AK7" s="10">
        <v>65</v>
      </c>
      <c r="AL7" s="10">
        <v>4</v>
      </c>
      <c r="AM7" s="10"/>
      <c r="AN7" s="10">
        <v>167</v>
      </c>
      <c r="AO7" s="10">
        <v>91</v>
      </c>
      <c r="AP7" s="10">
        <v>11</v>
      </c>
      <c r="AQ7" s="10">
        <v>39</v>
      </c>
      <c r="AR7" s="10">
        <v>98</v>
      </c>
      <c r="AS7" s="10">
        <v>16</v>
      </c>
      <c r="AT7" s="10"/>
      <c r="AU7" s="10">
        <v>75</v>
      </c>
      <c r="AV7" s="10">
        <v>172</v>
      </c>
      <c r="AW7" s="10">
        <v>20</v>
      </c>
      <c r="AX7" s="10">
        <v>53</v>
      </c>
      <c r="AY7" s="10">
        <v>102</v>
      </c>
      <c r="AZ7" s="10"/>
      <c r="BA7" s="10">
        <v>276</v>
      </c>
      <c r="BB7" s="10">
        <v>145</v>
      </c>
      <c r="BC7" s="10"/>
      <c r="BD7" s="10">
        <v>170</v>
      </c>
      <c r="BE7" s="10">
        <v>250</v>
      </c>
      <c r="BF7" s="10"/>
      <c r="BG7" s="10">
        <v>311</v>
      </c>
      <c r="BH7" s="10">
        <v>101</v>
      </c>
    </row>
    <row r="8" spans="2:60" ht="58" x14ac:dyDescent="0.35">
      <c r="B8" s="16" t="s">
        <v>128</v>
      </c>
      <c r="C8" s="15">
        <v>0.47393364928909998</v>
      </c>
      <c r="D8" s="15">
        <v>0.47916666666666702</v>
      </c>
      <c r="E8" s="15">
        <v>0.47122302158273399</v>
      </c>
      <c r="F8" s="15"/>
      <c r="G8" s="15">
        <v>0.58426966292134797</v>
      </c>
      <c r="H8" s="15">
        <v>0.44444444444444398</v>
      </c>
      <c r="I8" s="15"/>
      <c r="J8" s="15">
        <v>0.36923076923076897</v>
      </c>
      <c r="K8" s="15">
        <v>0.45348837209302301</v>
      </c>
      <c r="L8" s="15">
        <v>0.53932584269662898</v>
      </c>
      <c r="M8" s="15">
        <v>0.44086021505376299</v>
      </c>
      <c r="N8" s="15"/>
      <c r="O8" s="15">
        <v>0.76923076923076905</v>
      </c>
      <c r="P8" s="15">
        <v>0.60360360360360399</v>
      </c>
      <c r="Q8" s="15">
        <v>0.39344262295082</v>
      </c>
      <c r="R8" s="15">
        <v>0.20740740740740701</v>
      </c>
      <c r="S8" s="15"/>
      <c r="T8" s="15">
        <v>0.55555555555555602</v>
      </c>
      <c r="U8" s="15">
        <v>0.51685393258427004</v>
      </c>
      <c r="V8" s="15">
        <v>0.296296296296296</v>
      </c>
      <c r="W8" s="15">
        <v>0.29411764705882398</v>
      </c>
      <c r="X8" s="15">
        <v>0.2</v>
      </c>
      <c r="Y8" s="15"/>
      <c r="Z8" s="15">
        <v>0.52380952380952395</v>
      </c>
      <c r="AA8" s="15">
        <v>0.37162162162162199</v>
      </c>
      <c r="AB8" s="15"/>
      <c r="AC8" s="15">
        <v>0.49180327868852503</v>
      </c>
      <c r="AD8" s="15">
        <v>0.36969696969697002</v>
      </c>
      <c r="AE8" s="15"/>
      <c r="AF8" s="15">
        <v>0.67272727272727295</v>
      </c>
      <c r="AG8" s="15">
        <v>0.41269841269841301</v>
      </c>
      <c r="AH8" s="15">
        <v>8.8235294117647106E-2</v>
      </c>
      <c r="AI8" s="15" t="s">
        <v>117</v>
      </c>
      <c r="AJ8" s="15">
        <v>0.28000000000000003</v>
      </c>
      <c r="AK8" s="15">
        <v>0.92307692307692302</v>
      </c>
      <c r="AL8" s="15">
        <v>0</v>
      </c>
      <c r="AM8" s="15"/>
      <c r="AN8" s="15">
        <v>0.31736526946107801</v>
      </c>
      <c r="AO8" s="15">
        <v>0.32967032967033</v>
      </c>
      <c r="AP8" s="15">
        <v>0.54545454545454497</v>
      </c>
      <c r="AQ8" s="15">
        <v>0.71794871794871795</v>
      </c>
      <c r="AR8" s="15">
        <v>0.73469387755102</v>
      </c>
      <c r="AS8" s="15">
        <v>0.6875</v>
      </c>
      <c r="AT8" s="15"/>
      <c r="AU8" s="15">
        <v>0.54666666666666697</v>
      </c>
      <c r="AV8" s="15">
        <v>0.38953488372092998</v>
      </c>
      <c r="AW8" s="15">
        <v>0.65</v>
      </c>
      <c r="AX8" s="15">
        <v>0.50943396226415105</v>
      </c>
      <c r="AY8" s="15">
        <v>0.50980392156862697</v>
      </c>
      <c r="AZ8" s="15"/>
      <c r="BA8" s="15">
        <v>0.46014492753623198</v>
      </c>
      <c r="BB8" s="15">
        <v>0.49655172413793103</v>
      </c>
      <c r="BC8" s="15"/>
      <c r="BD8" s="15">
        <v>0.47058823529411797</v>
      </c>
      <c r="BE8" s="15">
        <v>0.47599999999999998</v>
      </c>
      <c r="BF8" s="15"/>
      <c r="BG8" s="15">
        <v>0.60771704180064301</v>
      </c>
      <c r="BH8" s="15">
        <v>0.10891089108910899</v>
      </c>
    </row>
    <row r="9" spans="2:60" ht="43.5" x14ac:dyDescent="0.35">
      <c r="B9" s="16" t="s">
        <v>129</v>
      </c>
      <c r="C9" s="15">
        <v>0.175355450236967</v>
      </c>
      <c r="D9" s="15">
        <v>0.11111111111111099</v>
      </c>
      <c r="E9" s="15">
        <v>0.20863309352518</v>
      </c>
      <c r="F9" s="15"/>
      <c r="G9" s="15">
        <v>0.224719101123595</v>
      </c>
      <c r="H9" s="15">
        <v>0.162162162162162</v>
      </c>
      <c r="I9" s="15"/>
      <c r="J9" s="15">
        <v>0.18461538461538499</v>
      </c>
      <c r="K9" s="15">
        <v>0.15116279069767399</v>
      </c>
      <c r="L9" s="15">
        <v>0.151685393258427</v>
      </c>
      <c r="M9" s="15">
        <v>0.236559139784946</v>
      </c>
      <c r="N9" s="15"/>
      <c r="O9" s="15">
        <v>8.6538461538461495E-2</v>
      </c>
      <c r="P9" s="15">
        <v>0.20720720720720701</v>
      </c>
      <c r="Q9" s="15">
        <v>0.19672131147541</v>
      </c>
      <c r="R9" s="15">
        <v>0.20740740740740701</v>
      </c>
      <c r="S9" s="15"/>
      <c r="T9" s="15">
        <v>0.164251207729469</v>
      </c>
      <c r="U9" s="15">
        <v>0.17977528089887601</v>
      </c>
      <c r="V9" s="15">
        <v>0.209876543209877</v>
      </c>
      <c r="W9" s="15">
        <v>0.20588235294117599</v>
      </c>
      <c r="X9" s="15">
        <v>0</v>
      </c>
      <c r="Y9" s="15"/>
      <c r="Z9" s="15">
        <v>0.19047619047618999</v>
      </c>
      <c r="AA9" s="15">
        <v>0.18918918918918901</v>
      </c>
      <c r="AB9" s="15"/>
      <c r="AC9" s="15">
        <v>0.18032786885245899</v>
      </c>
      <c r="AD9" s="15">
        <v>0.206060606060606</v>
      </c>
      <c r="AE9" s="15"/>
      <c r="AF9" s="15">
        <v>6.3636363636363602E-2</v>
      </c>
      <c r="AG9" s="15">
        <v>0.126984126984127</v>
      </c>
      <c r="AH9" s="15">
        <v>0.11764705882352899</v>
      </c>
      <c r="AI9" s="15" t="s">
        <v>117</v>
      </c>
      <c r="AJ9" s="15">
        <v>0.28000000000000003</v>
      </c>
      <c r="AK9" s="15">
        <v>4.6153846153846198E-2</v>
      </c>
      <c r="AL9" s="15">
        <v>0.75</v>
      </c>
      <c r="AM9" s="15"/>
      <c r="AN9" s="15">
        <v>0.239520958083832</v>
      </c>
      <c r="AO9" s="15">
        <v>0.164835164835165</v>
      </c>
      <c r="AP9" s="15">
        <v>0.18181818181818199</v>
      </c>
      <c r="AQ9" s="15">
        <v>7.69230769230769E-2</v>
      </c>
      <c r="AR9" s="15">
        <v>0.11224489795918401</v>
      </c>
      <c r="AS9" s="15">
        <v>0.1875</v>
      </c>
      <c r="AT9" s="15"/>
      <c r="AU9" s="15">
        <v>0.133333333333333</v>
      </c>
      <c r="AV9" s="15">
        <v>0.226744186046512</v>
      </c>
      <c r="AW9" s="15">
        <v>0.2</v>
      </c>
      <c r="AX9" s="15">
        <v>9.4339622641509399E-2</v>
      </c>
      <c r="AY9" s="15">
        <v>0.15686274509803899</v>
      </c>
      <c r="AZ9" s="15"/>
      <c r="BA9" s="15">
        <v>0.188405797101449</v>
      </c>
      <c r="BB9" s="15">
        <v>0.15172413793103401</v>
      </c>
      <c r="BC9" s="15"/>
      <c r="BD9" s="15">
        <v>0.17647058823529399</v>
      </c>
      <c r="BE9" s="15">
        <v>0.17599999999999999</v>
      </c>
      <c r="BF9" s="15"/>
      <c r="BG9" s="15">
        <v>0.12861736334405099</v>
      </c>
      <c r="BH9" s="15">
        <v>0.29702970297029702</v>
      </c>
    </row>
    <row r="10" spans="2:60" ht="29" x14ac:dyDescent="0.35">
      <c r="B10" s="16" t="s">
        <v>130</v>
      </c>
      <c r="C10" s="15">
        <v>0.104265402843602</v>
      </c>
      <c r="D10" s="15">
        <v>0.104166666666667</v>
      </c>
      <c r="E10" s="15">
        <v>0.10431654676259</v>
      </c>
      <c r="F10" s="15"/>
      <c r="G10" s="15">
        <v>8.98876404494382E-2</v>
      </c>
      <c r="H10" s="15">
        <v>0.108108108108108</v>
      </c>
      <c r="I10" s="15"/>
      <c r="J10" s="15">
        <v>0.16923076923076899</v>
      </c>
      <c r="K10" s="15">
        <v>0.15116279069767399</v>
      </c>
      <c r="L10" s="15">
        <v>7.8651685393258397E-2</v>
      </c>
      <c r="M10" s="15">
        <v>6.4516129032258104E-2</v>
      </c>
      <c r="N10" s="15"/>
      <c r="O10" s="15">
        <v>3.8461538461538498E-2</v>
      </c>
      <c r="P10" s="15">
        <v>4.5045045045045001E-2</v>
      </c>
      <c r="Q10" s="15">
        <v>0.213114754098361</v>
      </c>
      <c r="R10" s="15">
        <v>0.148148148148148</v>
      </c>
      <c r="S10" s="15"/>
      <c r="T10" s="15">
        <v>8.6956521739130405E-2</v>
      </c>
      <c r="U10" s="15">
        <v>0.112359550561798</v>
      </c>
      <c r="V10" s="15">
        <v>0.11111111111111099</v>
      </c>
      <c r="W10" s="15">
        <v>0.17647058823529399</v>
      </c>
      <c r="X10" s="15">
        <v>0.2</v>
      </c>
      <c r="Y10" s="15"/>
      <c r="Z10" s="15">
        <v>6.1224489795918401E-2</v>
      </c>
      <c r="AA10" s="15">
        <v>0.114864864864865</v>
      </c>
      <c r="AB10" s="15"/>
      <c r="AC10" s="15">
        <v>7.10382513661202E-2</v>
      </c>
      <c r="AD10" s="15">
        <v>0.13939393939393899</v>
      </c>
      <c r="AE10" s="15"/>
      <c r="AF10" s="15">
        <v>7.2727272727272696E-2</v>
      </c>
      <c r="AG10" s="15">
        <v>0.11111111111111099</v>
      </c>
      <c r="AH10" s="15">
        <v>0.161764705882353</v>
      </c>
      <c r="AI10" s="15" t="s">
        <v>117</v>
      </c>
      <c r="AJ10" s="15">
        <v>0.24</v>
      </c>
      <c r="AK10" s="15">
        <v>1.5384615384615399E-2</v>
      </c>
      <c r="AL10" s="15">
        <v>0</v>
      </c>
      <c r="AM10" s="15"/>
      <c r="AN10" s="15">
        <v>0.17365269461077801</v>
      </c>
      <c r="AO10" s="15">
        <v>8.7912087912087905E-2</v>
      </c>
      <c r="AP10" s="15">
        <v>0</v>
      </c>
      <c r="AQ10" s="15">
        <v>0.102564102564103</v>
      </c>
      <c r="AR10" s="15">
        <v>3.06122448979592E-2</v>
      </c>
      <c r="AS10" s="15">
        <v>0</v>
      </c>
      <c r="AT10" s="15"/>
      <c r="AU10" s="15">
        <v>0.04</v>
      </c>
      <c r="AV10" s="15">
        <v>0.127906976744186</v>
      </c>
      <c r="AW10" s="15">
        <v>0.1</v>
      </c>
      <c r="AX10" s="15">
        <v>0.13207547169811301</v>
      </c>
      <c r="AY10" s="15">
        <v>9.8039215686274495E-2</v>
      </c>
      <c r="AZ10" s="15"/>
      <c r="BA10" s="15">
        <v>0.10507246376811601</v>
      </c>
      <c r="BB10" s="15">
        <v>0.10344827586206901</v>
      </c>
      <c r="BC10" s="15"/>
      <c r="BD10" s="15">
        <v>0.105882352941176</v>
      </c>
      <c r="BE10" s="15">
        <v>0.104</v>
      </c>
      <c r="BF10" s="15"/>
      <c r="BG10" s="15">
        <v>8.6816720257234706E-2</v>
      </c>
      <c r="BH10" s="15">
        <v>0.158415841584158</v>
      </c>
    </row>
    <row r="11" spans="2:60" ht="29" x14ac:dyDescent="0.35">
      <c r="B11" s="16" t="s">
        <v>133</v>
      </c>
      <c r="C11" s="15">
        <v>9.4786729857819899E-2</v>
      </c>
      <c r="D11" s="15">
        <v>0.13888888888888901</v>
      </c>
      <c r="E11" s="15">
        <v>7.1942446043165506E-2</v>
      </c>
      <c r="F11" s="15"/>
      <c r="G11" s="15">
        <v>0</v>
      </c>
      <c r="H11" s="15">
        <v>0.12012012012011999</v>
      </c>
      <c r="I11" s="15"/>
      <c r="J11" s="15">
        <v>0.123076923076923</v>
      </c>
      <c r="K11" s="15">
        <v>8.1395348837209294E-2</v>
      </c>
      <c r="L11" s="15">
        <v>0.106741573033708</v>
      </c>
      <c r="M11" s="15">
        <v>6.4516129032258104E-2</v>
      </c>
      <c r="N11" s="15"/>
      <c r="O11" s="15">
        <v>4.80769230769231E-2</v>
      </c>
      <c r="P11" s="15">
        <v>3.6036036036036001E-2</v>
      </c>
      <c r="Q11" s="15">
        <v>8.1967213114754106E-2</v>
      </c>
      <c r="R11" s="15">
        <v>0.17037037037037001</v>
      </c>
      <c r="S11" s="15"/>
      <c r="T11" s="15">
        <v>7.2463768115942004E-2</v>
      </c>
      <c r="U11" s="15">
        <v>0.101123595505618</v>
      </c>
      <c r="V11" s="15">
        <v>0.12345679012345701</v>
      </c>
      <c r="W11" s="15">
        <v>0.11764705882352899</v>
      </c>
      <c r="X11" s="15">
        <v>0.2</v>
      </c>
      <c r="Y11" s="15"/>
      <c r="Z11" s="15">
        <v>6.1224489795918401E-2</v>
      </c>
      <c r="AA11" s="15">
        <v>0.121621621621622</v>
      </c>
      <c r="AB11" s="15"/>
      <c r="AC11" s="15">
        <v>7.6502732240437202E-2</v>
      </c>
      <c r="AD11" s="15">
        <v>0.12727272727272701</v>
      </c>
      <c r="AE11" s="15"/>
      <c r="AF11" s="15">
        <v>0.1</v>
      </c>
      <c r="AG11" s="15">
        <v>0.14285714285714299</v>
      </c>
      <c r="AH11" s="15">
        <v>0.26470588235294101</v>
      </c>
      <c r="AI11" s="15" t="s">
        <v>117</v>
      </c>
      <c r="AJ11" s="15">
        <v>0.04</v>
      </c>
      <c r="AK11" s="15">
        <v>0</v>
      </c>
      <c r="AL11" s="15">
        <v>0</v>
      </c>
      <c r="AM11" s="15"/>
      <c r="AN11" s="15">
        <v>0.119760479041916</v>
      </c>
      <c r="AO11" s="15">
        <v>0.13186813186813201</v>
      </c>
      <c r="AP11" s="15">
        <v>9.0909090909090898E-2</v>
      </c>
      <c r="AQ11" s="15">
        <v>7.69230769230769E-2</v>
      </c>
      <c r="AR11" s="15">
        <v>4.08163265306122E-2</v>
      </c>
      <c r="AS11" s="15">
        <v>0</v>
      </c>
      <c r="AT11" s="15"/>
      <c r="AU11" s="15">
        <v>0.08</v>
      </c>
      <c r="AV11" s="15">
        <v>0.11046511627907001</v>
      </c>
      <c r="AW11" s="15">
        <v>0</v>
      </c>
      <c r="AX11" s="15">
        <v>9.4339622641509399E-2</v>
      </c>
      <c r="AY11" s="15">
        <v>9.8039215686274495E-2</v>
      </c>
      <c r="AZ11" s="15"/>
      <c r="BA11" s="15">
        <v>0.10507246376811601</v>
      </c>
      <c r="BB11" s="15">
        <v>7.5862068965517199E-2</v>
      </c>
      <c r="BC11" s="15"/>
      <c r="BD11" s="15">
        <v>0.111764705882353</v>
      </c>
      <c r="BE11" s="15">
        <v>0.08</v>
      </c>
      <c r="BF11" s="15"/>
      <c r="BG11" s="15">
        <v>5.78778135048231E-2</v>
      </c>
      <c r="BH11" s="15">
        <v>0.198019801980198</v>
      </c>
    </row>
    <row r="12" spans="2:60" ht="29" x14ac:dyDescent="0.35">
      <c r="B12" s="16" t="s">
        <v>131</v>
      </c>
      <c r="C12" s="15">
        <v>9.0047393364928896E-2</v>
      </c>
      <c r="D12" s="15">
        <v>6.9444444444444406E-2</v>
      </c>
      <c r="E12" s="15">
        <v>0.100719424460432</v>
      </c>
      <c r="F12" s="15"/>
      <c r="G12" s="15">
        <v>0.14606741573033699</v>
      </c>
      <c r="H12" s="15">
        <v>7.5075075075075104E-2</v>
      </c>
      <c r="I12" s="15"/>
      <c r="J12" s="15">
        <v>7.69230769230769E-2</v>
      </c>
      <c r="K12" s="15">
        <v>0.104651162790698</v>
      </c>
      <c r="L12" s="15">
        <v>9.5505617977528101E-2</v>
      </c>
      <c r="M12" s="15">
        <v>7.5268817204301106E-2</v>
      </c>
      <c r="N12" s="15"/>
      <c r="O12" s="15">
        <v>0.115384615384615</v>
      </c>
      <c r="P12" s="15">
        <v>9.90990990990991E-2</v>
      </c>
      <c r="Q12" s="15">
        <v>9.8360655737704902E-2</v>
      </c>
      <c r="R12" s="15">
        <v>5.9259259259259303E-2</v>
      </c>
      <c r="S12" s="15"/>
      <c r="T12" s="15">
        <v>0.101449275362319</v>
      </c>
      <c r="U12" s="15">
        <v>7.8651685393258397E-2</v>
      </c>
      <c r="V12" s="15">
        <v>7.4074074074074098E-2</v>
      </c>
      <c r="W12" s="15">
        <v>8.8235294117647106E-2</v>
      </c>
      <c r="X12" s="15">
        <v>0.2</v>
      </c>
      <c r="Y12" s="15"/>
      <c r="Z12" s="15">
        <v>8.8435374149659907E-2</v>
      </c>
      <c r="AA12" s="15">
        <v>0.101351351351351</v>
      </c>
      <c r="AB12" s="15"/>
      <c r="AC12" s="15">
        <v>8.7431693989070997E-2</v>
      </c>
      <c r="AD12" s="15">
        <v>9.0909090909090898E-2</v>
      </c>
      <c r="AE12" s="15"/>
      <c r="AF12" s="15">
        <v>9.0909090909090898E-2</v>
      </c>
      <c r="AG12" s="15">
        <v>0.11111111111111099</v>
      </c>
      <c r="AH12" s="15">
        <v>5.8823529411764698E-2</v>
      </c>
      <c r="AI12" s="15" t="s">
        <v>117</v>
      </c>
      <c r="AJ12" s="15">
        <v>0.08</v>
      </c>
      <c r="AK12" s="15">
        <v>0.123076923076923</v>
      </c>
      <c r="AL12" s="15">
        <v>0</v>
      </c>
      <c r="AM12" s="15"/>
      <c r="AN12" s="15">
        <v>7.7844311377245498E-2</v>
      </c>
      <c r="AO12" s="15">
        <v>0.10989010989011</v>
      </c>
      <c r="AP12" s="15">
        <v>0</v>
      </c>
      <c r="AQ12" s="15">
        <v>0.102564102564103</v>
      </c>
      <c r="AR12" s="15">
        <v>0.102040816326531</v>
      </c>
      <c r="AS12" s="15">
        <v>6.25E-2</v>
      </c>
      <c r="AT12" s="15"/>
      <c r="AU12" s="15">
        <v>0.08</v>
      </c>
      <c r="AV12" s="15">
        <v>0.11046511627907001</v>
      </c>
      <c r="AW12" s="15">
        <v>0.05</v>
      </c>
      <c r="AX12" s="15">
        <v>9.4339622641509399E-2</v>
      </c>
      <c r="AY12" s="15">
        <v>6.8627450980392204E-2</v>
      </c>
      <c r="AZ12" s="15"/>
      <c r="BA12" s="15">
        <v>7.6086956521739094E-2</v>
      </c>
      <c r="BB12" s="15">
        <v>0.11724137931034501</v>
      </c>
      <c r="BC12" s="15"/>
      <c r="BD12" s="15">
        <v>8.2352941176470601E-2</v>
      </c>
      <c r="BE12" s="15">
        <v>9.6000000000000002E-2</v>
      </c>
      <c r="BF12" s="15"/>
      <c r="BG12" s="15">
        <v>0.102893890675241</v>
      </c>
      <c r="BH12" s="15">
        <v>4.95049504950495E-2</v>
      </c>
    </row>
    <row r="13" spans="2:60" ht="43.5" x14ac:dyDescent="0.35">
      <c r="B13" s="16" t="s">
        <v>132</v>
      </c>
      <c r="C13" s="15">
        <v>7.8199052132701397E-2</v>
      </c>
      <c r="D13" s="15">
        <v>9.0277777777777804E-2</v>
      </c>
      <c r="E13" s="15">
        <v>7.1942446043165506E-2</v>
      </c>
      <c r="F13" s="15"/>
      <c r="G13" s="15">
        <v>6.7415730337078594E-2</v>
      </c>
      <c r="H13" s="15">
        <v>8.1081081081081099E-2</v>
      </c>
      <c r="I13" s="15"/>
      <c r="J13" s="15">
        <v>0.107692307692308</v>
      </c>
      <c r="K13" s="15">
        <v>9.3023255813953501E-2</v>
      </c>
      <c r="L13" s="15">
        <v>3.9325842696629199E-2</v>
      </c>
      <c r="M13" s="15">
        <v>0.118279569892473</v>
      </c>
      <c r="N13" s="15"/>
      <c r="O13" s="15">
        <v>9.6153846153846194E-3</v>
      </c>
      <c r="P13" s="15">
        <v>4.5045045045045001E-2</v>
      </c>
      <c r="Q13" s="15">
        <v>3.2786885245901599E-2</v>
      </c>
      <c r="R13" s="15">
        <v>0.17037037037037001</v>
      </c>
      <c r="S13" s="15"/>
      <c r="T13" s="15">
        <v>6.2801932367149801E-2</v>
      </c>
      <c r="U13" s="15">
        <v>5.6179775280898903E-2</v>
      </c>
      <c r="V13" s="15">
        <v>0.12345679012345701</v>
      </c>
      <c r="W13" s="15">
        <v>0.11764705882352899</v>
      </c>
      <c r="X13" s="15">
        <v>0.2</v>
      </c>
      <c r="Y13" s="15"/>
      <c r="Z13" s="15">
        <v>8.1632653061224497E-2</v>
      </c>
      <c r="AA13" s="15">
        <v>8.7837837837837801E-2</v>
      </c>
      <c r="AB13" s="15"/>
      <c r="AC13" s="15">
        <v>9.8360655737704902E-2</v>
      </c>
      <c r="AD13" s="15">
        <v>7.2727272727272696E-2</v>
      </c>
      <c r="AE13" s="15"/>
      <c r="AF13" s="15">
        <v>2.7272727272727299E-2</v>
      </c>
      <c r="AG13" s="15">
        <v>3.1746031746031703E-2</v>
      </c>
      <c r="AH13" s="15">
        <v>0.26470588235294101</v>
      </c>
      <c r="AI13" s="15" t="s">
        <v>117</v>
      </c>
      <c r="AJ13" s="15">
        <v>0.08</v>
      </c>
      <c r="AK13" s="15">
        <v>0</v>
      </c>
      <c r="AL13" s="15">
        <v>0.25</v>
      </c>
      <c r="AM13" s="15"/>
      <c r="AN13" s="15">
        <v>0.119760479041916</v>
      </c>
      <c r="AO13" s="15">
        <v>9.8901098901098897E-2</v>
      </c>
      <c r="AP13" s="15">
        <v>0</v>
      </c>
      <c r="AQ13" s="15">
        <v>5.1282051282051301E-2</v>
      </c>
      <c r="AR13" s="15">
        <v>2.04081632653061E-2</v>
      </c>
      <c r="AS13" s="15">
        <v>0</v>
      </c>
      <c r="AT13" s="15"/>
      <c r="AU13" s="15">
        <v>6.6666666666666693E-2</v>
      </c>
      <c r="AV13" s="15">
        <v>9.8837209302325604E-2</v>
      </c>
      <c r="AW13" s="15">
        <v>0.1</v>
      </c>
      <c r="AX13" s="15">
        <v>5.6603773584905703E-2</v>
      </c>
      <c r="AY13" s="15">
        <v>5.8823529411764698E-2</v>
      </c>
      <c r="AZ13" s="15"/>
      <c r="BA13" s="15">
        <v>5.7971014492753603E-2</v>
      </c>
      <c r="BB13" s="15">
        <v>0.11724137931034501</v>
      </c>
      <c r="BC13" s="15"/>
      <c r="BD13" s="15">
        <v>4.7058823529411799E-2</v>
      </c>
      <c r="BE13" s="15">
        <v>0.1</v>
      </c>
      <c r="BF13" s="15"/>
      <c r="BG13" s="15">
        <v>5.1446945337620599E-2</v>
      </c>
      <c r="BH13" s="15">
        <v>0.16831683168316799</v>
      </c>
    </row>
    <row r="14" spans="2:60" ht="29" x14ac:dyDescent="0.35">
      <c r="B14" s="16" t="s">
        <v>134</v>
      </c>
      <c r="C14" s="15">
        <v>5.92417061611374E-2</v>
      </c>
      <c r="D14" s="15">
        <v>5.5555555555555601E-2</v>
      </c>
      <c r="E14" s="15">
        <v>6.11510791366906E-2</v>
      </c>
      <c r="F14" s="15"/>
      <c r="G14" s="15">
        <v>2.2471910112359501E-2</v>
      </c>
      <c r="H14" s="15">
        <v>6.9069069069069094E-2</v>
      </c>
      <c r="I14" s="15"/>
      <c r="J14" s="15">
        <v>3.0769230769230799E-2</v>
      </c>
      <c r="K14" s="15">
        <v>5.8139534883720902E-2</v>
      </c>
      <c r="L14" s="15">
        <v>7.3033707865168496E-2</v>
      </c>
      <c r="M14" s="15">
        <v>5.3763440860215103E-2</v>
      </c>
      <c r="N14" s="15"/>
      <c r="O14" s="15">
        <v>1.9230769230769201E-2</v>
      </c>
      <c r="P14" s="15">
        <v>4.5045045045045001E-2</v>
      </c>
      <c r="Q14" s="15">
        <v>6.5573770491803296E-2</v>
      </c>
      <c r="R14" s="15">
        <v>0.10370370370370401</v>
      </c>
      <c r="S14" s="15"/>
      <c r="T14" s="15">
        <v>4.8309178743961401E-2</v>
      </c>
      <c r="U14" s="15">
        <v>2.2471910112359501E-2</v>
      </c>
      <c r="V14" s="15">
        <v>7.4074074074074098E-2</v>
      </c>
      <c r="W14" s="15">
        <v>0.14705882352941199</v>
      </c>
      <c r="X14" s="15">
        <v>0.4</v>
      </c>
      <c r="Y14" s="15"/>
      <c r="Z14" s="15">
        <v>5.4421768707482998E-2</v>
      </c>
      <c r="AA14" s="15">
        <v>8.7837837837837801E-2</v>
      </c>
      <c r="AB14" s="15"/>
      <c r="AC14" s="15">
        <v>5.4644808743169397E-2</v>
      </c>
      <c r="AD14" s="15">
        <v>6.0606060606060601E-2</v>
      </c>
      <c r="AE14" s="15"/>
      <c r="AF14" s="15">
        <v>4.5454545454545497E-2</v>
      </c>
      <c r="AG14" s="15">
        <v>0.126984126984127</v>
      </c>
      <c r="AH14" s="15">
        <v>8.8235294117647106E-2</v>
      </c>
      <c r="AI14" s="15" t="s">
        <v>117</v>
      </c>
      <c r="AJ14" s="15">
        <v>0.04</v>
      </c>
      <c r="AK14" s="15">
        <v>0</v>
      </c>
      <c r="AL14" s="15">
        <v>0.25</v>
      </c>
      <c r="AM14" s="15"/>
      <c r="AN14" s="15">
        <v>7.7844311377245498E-2</v>
      </c>
      <c r="AO14" s="15">
        <v>8.7912087912087905E-2</v>
      </c>
      <c r="AP14" s="15">
        <v>0</v>
      </c>
      <c r="AQ14" s="15">
        <v>2.5641025641025599E-2</v>
      </c>
      <c r="AR14" s="15">
        <v>2.04081632653061E-2</v>
      </c>
      <c r="AS14" s="15">
        <v>6.25E-2</v>
      </c>
      <c r="AT14" s="15"/>
      <c r="AU14" s="15">
        <v>2.66666666666667E-2</v>
      </c>
      <c r="AV14" s="15">
        <v>5.2325581395348798E-2</v>
      </c>
      <c r="AW14" s="15">
        <v>0.05</v>
      </c>
      <c r="AX14" s="15">
        <v>7.5471698113207503E-2</v>
      </c>
      <c r="AY14" s="15">
        <v>8.8235294117647106E-2</v>
      </c>
      <c r="AZ14" s="15"/>
      <c r="BA14" s="15">
        <v>4.7101449275362299E-2</v>
      </c>
      <c r="BB14" s="15">
        <v>8.2758620689655199E-2</v>
      </c>
      <c r="BC14" s="15"/>
      <c r="BD14" s="15">
        <v>3.5294117647058802E-2</v>
      </c>
      <c r="BE14" s="15">
        <v>7.5999999999999998E-2</v>
      </c>
      <c r="BF14" s="15"/>
      <c r="BG14" s="15">
        <v>4.8231511254019303E-2</v>
      </c>
      <c r="BH14" s="15">
        <v>8.9108910891089105E-2</v>
      </c>
    </row>
    <row r="15" spans="2:60" ht="43.5" x14ac:dyDescent="0.35">
      <c r="B15" s="16" t="s">
        <v>135</v>
      </c>
      <c r="C15" s="15">
        <v>3.5545023696682498E-2</v>
      </c>
      <c r="D15" s="15">
        <v>5.5555555555555601E-2</v>
      </c>
      <c r="E15" s="15">
        <v>2.5179856115107899E-2</v>
      </c>
      <c r="F15" s="15"/>
      <c r="G15" s="15">
        <v>2.2471910112359501E-2</v>
      </c>
      <c r="H15" s="15">
        <v>3.9039039039038999E-2</v>
      </c>
      <c r="I15" s="15"/>
      <c r="J15" s="15">
        <v>4.6153846153846198E-2</v>
      </c>
      <c r="K15" s="15">
        <v>2.32558139534884E-2</v>
      </c>
      <c r="L15" s="15">
        <v>2.8089887640449399E-2</v>
      </c>
      <c r="M15" s="15">
        <v>5.3763440860215103E-2</v>
      </c>
      <c r="N15" s="15"/>
      <c r="O15" s="15">
        <v>9.6153846153846194E-3</v>
      </c>
      <c r="P15" s="15">
        <v>9.0090090090090107E-3</v>
      </c>
      <c r="Q15" s="15">
        <v>9.8360655737704902E-2</v>
      </c>
      <c r="R15" s="15">
        <v>5.1851851851851899E-2</v>
      </c>
      <c r="S15" s="15"/>
      <c r="T15" s="15">
        <v>1.4492753623188401E-2</v>
      </c>
      <c r="U15" s="15">
        <v>2.2471910112359501E-2</v>
      </c>
      <c r="V15" s="15">
        <v>7.4074074074074098E-2</v>
      </c>
      <c r="W15" s="15">
        <v>2.9411764705882401E-2</v>
      </c>
      <c r="X15" s="15">
        <v>0.2</v>
      </c>
      <c r="Y15" s="15"/>
      <c r="Z15" s="15">
        <v>4.7619047619047603E-2</v>
      </c>
      <c r="AA15" s="15">
        <v>4.0540540540540501E-2</v>
      </c>
      <c r="AB15" s="15"/>
      <c r="AC15" s="15">
        <v>4.3715846994535498E-2</v>
      </c>
      <c r="AD15" s="15">
        <v>3.6363636363636397E-2</v>
      </c>
      <c r="AE15" s="15"/>
      <c r="AF15" s="15">
        <v>3.6363636363636397E-2</v>
      </c>
      <c r="AG15" s="15">
        <v>3.1746031746031703E-2</v>
      </c>
      <c r="AH15" s="15">
        <v>0.11764705882352899</v>
      </c>
      <c r="AI15" s="15" t="s">
        <v>117</v>
      </c>
      <c r="AJ15" s="15">
        <v>0</v>
      </c>
      <c r="AK15" s="15">
        <v>0</v>
      </c>
      <c r="AL15" s="15">
        <v>0</v>
      </c>
      <c r="AM15" s="15"/>
      <c r="AN15" s="15">
        <v>5.9880239520958098E-2</v>
      </c>
      <c r="AO15" s="15">
        <v>3.2967032967033003E-2</v>
      </c>
      <c r="AP15" s="15">
        <v>0</v>
      </c>
      <c r="AQ15" s="15">
        <v>2.5641025641025599E-2</v>
      </c>
      <c r="AR15" s="15">
        <v>1.02040816326531E-2</v>
      </c>
      <c r="AS15" s="15">
        <v>0</v>
      </c>
      <c r="AT15" s="15"/>
      <c r="AU15" s="15">
        <v>2.66666666666667E-2</v>
      </c>
      <c r="AV15" s="15">
        <v>3.4883720930232599E-2</v>
      </c>
      <c r="AW15" s="15">
        <v>0</v>
      </c>
      <c r="AX15" s="15">
        <v>5.6603773584905703E-2</v>
      </c>
      <c r="AY15" s="15">
        <v>3.9215686274509803E-2</v>
      </c>
      <c r="AZ15" s="15"/>
      <c r="BA15" s="15">
        <v>2.8985507246376802E-2</v>
      </c>
      <c r="BB15" s="15">
        <v>4.8275862068965503E-2</v>
      </c>
      <c r="BC15" s="15"/>
      <c r="BD15" s="15">
        <v>2.3529411764705899E-2</v>
      </c>
      <c r="BE15" s="15">
        <v>4.3999999999999997E-2</v>
      </c>
      <c r="BF15" s="15"/>
      <c r="BG15" s="15">
        <v>2.57234726688103E-2</v>
      </c>
      <c r="BH15" s="15">
        <v>5.9405940594059403E-2</v>
      </c>
    </row>
    <row r="16" spans="2:60" ht="29" x14ac:dyDescent="0.35">
      <c r="B16" s="16" t="s">
        <v>136</v>
      </c>
      <c r="C16" s="15">
        <v>1.1848341232227499E-2</v>
      </c>
      <c r="D16" s="15">
        <v>1.38888888888889E-2</v>
      </c>
      <c r="E16" s="15">
        <v>1.07913669064748E-2</v>
      </c>
      <c r="F16" s="15"/>
      <c r="G16" s="15">
        <v>2.2471910112359501E-2</v>
      </c>
      <c r="H16" s="15">
        <v>9.0090090090090107E-3</v>
      </c>
      <c r="I16" s="15"/>
      <c r="J16" s="15">
        <v>0</v>
      </c>
      <c r="K16" s="15">
        <v>1.16279069767442E-2</v>
      </c>
      <c r="L16" s="15">
        <v>1.6853932584269701E-2</v>
      </c>
      <c r="M16" s="15">
        <v>1.0752688172042999E-2</v>
      </c>
      <c r="N16" s="15"/>
      <c r="O16" s="15">
        <v>9.6153846153846194E-3</v>
      </c>
      <c r="P16" s="15">
        <v>1.8018018018018001E-2</v>
      </c>
      <c r="Q16" s="15">
        <v>0</v>
      </c>
      <c r="R16" s="15">
        <v>1.48148148148148E-2</v>
      </c>
      <c r="S16" s="15"/>
      <c r="T16" s="15">
        <v>1.9323671497584499E-2</v>
      </c>
      <c r="U16" s="15">
        <v>0</v>
      </c>
      <c r="V16" s="15">
        <v>0</v>
      </c>
      <c r="W16" s="15">
        <v>2.9411764705882401E-2</v>
      </c>
      <c r="X16" s="15">
        <v>0</v>
      </c>
      <c r="Y16" s="15"/>
      <c r="Z16" s="15">
        <v>1.3605442176870699E-2</v>
      </c>
      <c r="AA16" s="15">
        <v>1.35135135135135E-2</v>
      </c>
      <c r="AB16" s="15"/>
      <c r="AC16" s="15">
        <v>1.63934426229508E-2</v>
      </c>
      <c r="AD16" s="15">
        <v>1.21212121212121E-2</v>
      </c>
      <c r="AE16" s="15"/>
      <c r="AF16" s="15">
        <v>1.8181818181818198E-2</v>
      </c>
      <c r="AG16" s="15">
        <v>0</v>
      </c>
      <c r="AH16" s="15">
        <v>1.4705882352941201E-2</v>
      </c>
      <c r="AI16" s="15" t="s">
        <v>117</v>
      </c>
      <c r="AJ16" s="15">
        <v>0</v>
      </c>
      <c r="AK16" s="15">
        <v>0</v>
      </c>
      <c r="AL16" s="15">
        <v>0.25</v>
      </c>
      <c r="AM16" s="15"/>
      <c r="AN16" s="15">
        <v>5.9880239520958096E-3</v>
      </c>
      <c r="AO16" s="15">
        <v>1.0989010989011E-2</v>
      </c>
      <c r="AP16" s="15">
        <v>0</v>
      </c>
      <c r="AQ16" s="15">
        <v>0</v>
      </c>
      <c r="AR16" s="15">
        <v>3.06122448979592E-2</v>
      </c>
      <c r="AS16" s="15">
        <v>0</v>
      </c>
      <c r="AT16" s="15"/>
      <c r="AU16" s="15">
        <v>1.3333333333333299E-2</v>
      </c>
      <c r="AV16" s="15">
        <v>1.74418604651163E-2</v>
      </c>
      <c r="AW16" s="15">
        <v>0</v>
      </c>
      <c r="AX16" s="15">
        <v>1.88679245283019E-2</v>
      </c>
      <c r="AY16" s="15">
        <v>0</v>
      </c>
      <c r="AZ16" s="15"/>
      <c r="BA16" s="15">
        <v>1.4492753623188401E-2</v>
      </c>
      <c r="BB16" s="15">
        <v>6.8965517241379301E-3</v>
      </c>
      <c r="BC16" s="15"/>
      <c r="BD16" s="15">
        <v>5.8823529411764696E-3</v>
      </c>
      <c r="BE16" s="15">
        <v>1.6E-2</v>
      </c>
      <c r="BF16" s="15"/>
      <c r="BG16" s="15">
        <v>9.6463022508038593E-3</v>
      </c>
      <c r="BH16" s="15">
        <v>9.9009900990098994E-3</v>
      </c>
    </row>
    <row r="17" spans="2:60" ht="43.5" x14ac:dyDescent="0.35">
      <c r="B17" s="16" t="s">
        <v>140</v>
      </c>
      <c r="C17" s="15">
        <v>7.10900473933649E-3</v>
      </c>
      <c r="D17" s="15">
        <v>6.9444444444444397E-3</v>
      </c>
      <c r="E17" s="15">
        <v>7.1942446043165497E-3</v>
      </c>
      <c r="F17" s="15"/>
      <c r="G17" s="15">
        <v>1.1235955056179799E-2</v>
      </c>
      <c r="H17" s="15">
        <v>6.0060060060060103E-3</v>
      </c>
      <c r="I17" s="15"/>
      <c r="J17" s="15">
        <v>1.5384615384615399E-2</v>
      </c>
      <c r="K17" s="15">
        <v>1.16279069767442E-2</v>
      </c>
      <c r="L17" s="15">
        <v>5.6179775280898901E-3</v>
      </c>
      <c r="M17" s="15">
        <v>0</v>
      </c>
      <c r="N17" s="15"/>
      <c r="O17" s="15">
        <v>0</v>
      </c>
      <c r="P17" s="15">
        <v>1.8018018018018001E-2</v>
      </c>
      <c r="Q17" s="15">
        <v>0</v>
      </c>
      <c r="R17" s="15">
        <v>7.4074074074074103E-3</v>
      </c>
      <c r="S17" s="15"/>
      <c r="T17" s="15">
        <v>0</v>
      </c>
      <c r="U17" s="15">
        <v>1.1235955056179799E-2</v>
      </c>
      <c r="V17" s="15">
        <v>1.2345679012345699E-2</v>
      </c>
      <c r="W17" s="15">
        <v>2.9411764705882401E-2</v>
      </c>
      <c r="X17" s="15">
        <v>0</v>
      </c>
      <c r="Y17" s="15"/>
      <c r="Z17" s="15">
        <v>1.3605442176870699E-2</v>
      </c>
      <c r="AA17" s="15">
        <v>6.7567567567567597E-3</v>
      </c>
      <c r="AB17" s="15"/>
      <c r="AC17" s="15">
        <v>1.0928961748633901E-2</v>
      </c>
      <c r="AD17" s="15">
        <v>6.0606060606060597E-3</v>
      </c>
      <c r="AE17" s="15"/>
      <c r="AF17" s="15">
        <v>0</v>
      </c>
      <c r="AG17" s="15">
        <v>1.58730158730159E-2</v>
      </c>
      <c r="AH17" s="15">
        <v>0</v>
      </c>
      <c r="AI17" s="15" t="s">
        <v>117</v>
      </c>
      <c r="AJ17" s="15">
        <v>0</v>
      </c>
      <c r="AK17" s="15">
        <v>1.5384615384615399E-2</v>
      </c>
      <c r="AL17" s="15">
        <v>0</v>
      </c>
      <c r="AM17" s="15"/>
      <c r="AN17" s="15">
        <v>1.79640718562874E-2</v>
      </c>
      <c r="AO17" s="15">
        <v>0</v>
      </c>
      <c r="AP17" s="15">
        <v>0</v>
      </c>
      <c r="AQ17" s="15">
        <v>0</v>
      </c>
      <c r="AR17" s="15">
        <v>0</v>
      </c>
      <c r="AS17" s="15">
        <v>0</v>
      </c>
      <c r="AT17" s="15"/>
      <c r="AU17" s="15">
        <v>0</v>
      </c>
      <c r="AV17" s="15">
        <v>5.8139534883720903E-3</v>
      </c>
      <c r="AW17" s="15">
        <v>0</v>
      </c>
      <c r="AX17" s="15">
        <v>0</v>
      </c>
      <c r="AY17" s="15">
        <v>1.9607843137254902E-2</v>
      </c>
      <c r="AZ17" s="15"/>
      <c r="BA17" s="15">
        <v>7.2463768115942004E-3</v>
      </c>
      <c r="BB17" s="15">
        <v>6.8965517241379301E-3</v>
      </c>
      <c r="BC17" s="15"/>
      <c r="BD17" s="15">
        <v>5.8823529411764696E-3</v>
      </c>
      <c r="BE17" s="15">
        <v>8.0000000000000002E-3</v>
      </c>
      <c r="BF17" s="15"/>
      <c r="BG17" s="15">
        <v>3.21543408360129E-3</v>
      </c>
      <c r="BH17" s="15">
        <v>9.9009900990098994E-3</v>
      </c>
    </row>
    <row r="18" spans="2:60" ht="58" x14ac:dyDescent="0.35">
      <c r="B18" s="16" t="s">
        <v>138</v>
      </c>
      <c r="C18" s="15">
        <v>7.10900473933649E-3</v>
      </c>
      <c r="D18" s="15">
        <v>6.9444444444444397E-3</v>
      </c>
      <c r="E18" s="15">
        <v>7.1942446043165497E-3</v>
      </c>
      <c r="F18" s="15"/>
      <c r="G18" s="15">
        <v>0</v>
      </c>
      <c r="H18" s="15">
        <v>9.0090090090090107E-3</v>
      </c>
      <c r="I18" s="15"/>
      <c r="J18" s="15">
        <v>0</v>
      </c>
      <c r="K18" s="15">
        <v>1.16279069767442E-2</v>
      </c>
      <c r="L18" s="15">
        <v>5.6179775280898901E-3</v>
      </c>
      <c r="M18" s="15">
        <v>1.0752688172042999E-2</v>
      </c>
      <c r="N18" s="15"/>
      <c r="O18" s="15">
        <v>0</v>
      </c>
      <c r="P18" s="15">
        <v>0</v>
      </c>
      <c r="Q18" s="15">
        <v>0</v>
      </c>
      <c r="R18" s="15">
        <v>2.2222222222222199E-2</v>
      </c>
      <c r="S18" s="15"/>
      <c r="T18" s="15">
        <v>4.8309178743961402E-3</v>
      </c>
      <c r="U18" s="15">
        <v>1.1235955056179799E-2</v>
      </c>
      <c r="V18" s="15">
        <v>1.2345679012345699E-2</v>
      </c>
      <c r="W18" s="15">
        <v>0</v>
      </c>
      <c r="X18" s="15">
        <v>0</v>
      </c>
      <c r="Y18" s="15"/>
      <c r="Z18" s="15">
        <v>0</v>
      </c>
      <c r="AA18" s="15">
        <v>6.7567567567567597E-3</v>
      </c>
      <c r="AB18" s="15"/>
      <c r="AC18" s="15">
        <v>5.4644808743169399E-3</v>
      </c>
      <c r="AD18" s="15">
        <v>1.21212121212121E-2</v>
      </c>
      <c r="AE18" s="15"/>
      <c r="AF18" s="15">
        <v>9.0909090909090905E-3</v>
      </c>
      <c r="AG18" s="15">
        <v>0</v>
      </c>
      <c r="AH18" s="15">
        <v>0</v>
      </c>
      <c r="AI18" s="15" t="s">
        <v>117</v>
      </c>
      <c r="AJ18" s="15">
        <v>0</v>
      </c>
      <c r="AK18" s="15">
        <v>0</v>
      </c>
      <c r="AL18" s="15">
        <v>0</v>
      </c>
      <c r="AM18" s="15"/>
      <c r="AN18" s="15">
        <v>5.9880239520958096E-3</v>
      </c>
      <c r="AO18" s="15">
        <v>2.1978021978022001E-2</v>
      </c>
      <c r="AP18" s="15">
        <v>0</v>
      </c>
      <c r="AQ18" s="15">
        <v>0</v>
      </c>
      <c r="AR18" s="15">
        <v>0</v>
      </c>
      <c r="AS18" s="15">
        <v>0</v>
      </c>
      <c r="AT18" s="15"/>
      <c r="AU18" s="15">
        <v>1.3333333333333299E-2</v>
      </c>
      <c r="AV18" s="15">
        <v>1.16279069767442E-2</v>
      </c>
      <c r="AW18" s="15">
        <v>0</v>
      </c>
      <c r="AX18" s="15">
        <v>0</v>
      </c>
      <c r="AY18" s="15">
        <v>0</v>
      </c>
      <c r="AZ18" s="15"/>
      <c r="BA18" s="15">
        <v>3.6231884057971002E-3</v>
      </c>
      <c r="BB18" s="15">
        <v>1.37931034482759E-2</v>
      </c>
      <c r="BC18" s="15"/>
      <c r="BD18" s="15">
        <v>5.8823529411764696E-3</v>
      </c>
      <c r="BE18" s="15">
        <v>8.0000000000000002E-3</v>
      </c>
      <c r="BF18" s="15"/>
      <c r="BG18" s="15">
        <v>3.21543408360129E-3</v>
      </c>
      <c r="BH18" s="15">
        <v>1.9801980198019799E-2</v>
      </c>
    </row>
    <row r="19" spans="2:60" ht="43.5" x14ac:dyDescent="0.35">
      <c r="B19" s="16" t="s">
        <v>137</v>
      </c>
      <c r="C19" s="15">
        <v>4.739336492891E-3</v>
      </c>
      <c r="D19" s="15">
        <v>6.9444444444444397E-3</v>
      </c>
      <c r="E19" s="15">
        <v>3.5971223021582701E-3</v>
      </c>
      <c r="F19" s="15"/>
      <c r="G19" s="15">
        <v>1.1235955056179799E-2</v>
      </c>
      <c r="H19" s="15">
        <v>3.0030030030029999E-3</v>
      </c>
      <c r="I19" s="15"/>
      <c r="J19" s="15">
        <v>0</v>
      </c>
      <c r="K19" s="15">
        <v>0</v>
      </c>
      <c r="L19" s="15">
        <v>1.1235955056179799E-2</v>
      </c>
      <c r="M19" s="15">
        <v>0</v>
      </c>
      <c r="N19" s="15"/>
      <c r="O19" s="15">
        <v>9.6153846153846194E-3</v>
      </c>
      <c r="P19" s="15">
        <v>0</v>
      </c>
      <c r="Q19" s="15">
        <v>0</v>
      </c>
      <c r="R19" s="15">
        <v>7.4074074074074103E-3</v>
      </c>
      <c r="S19" s="15"/>
      <c r="T19" s="15">
        <v>9.6618357487922701E-3</v>
      </c>
      <c r="U19" s="15">
        <v>0</v>
      </c>
      <c r="V19" s="15">
        <v>0</v>
      </c>
      <c r="W19" s="15">
        <v>0</v>
      </c>
      <c r="X19" s="15">
        <v>0</v>
      </c>
      <c r="Y19" s="15"/>
      <c r="Z19" s="15">
        <v>0</v>
      </c>
      <c r="AA19" s="15">
        <v>1.35135135135135E-2</v>
      </c>
      <c r="AB19" s="15"/>
      <c r="AC19" s="15">
        <v>0</v>
      </c>
      <c r="AD19" s="15">
        <v>1.21212121212121E-2</v>
      </c>
      <c r="AE19" s="15"/>
      <c r="AF19" s="15">
        <v>0</v>
      </c>
      <c r="AG19" s="15">
        <v>1.58730158730159E-2</v>
      </c>
      <c r="AH19" s="15">
        <v>0</v>
      </c>
      <c r="AI19" s="15" t="s">
        <v>117</v>
      </c>
      <c r="AJ19" s="15">
        <v>0</v>
      </c>
      <c r="AK19" s="15">
        <v>1.5384615384615399E-2</v>
      </c>
      <c r="AL19" s="15">
        <v>0</v>
      </c>
      <c r="AM19" s="15"/>
      <c r="AN19" s="15">
        <v>5.9880239520958096E-3</v>
      </c>
      <c r="AO19" s="15">
        <v>0</v>
      </c>
      <c r="AP19" s="15">
        <v>0</v>
      </c>
      <c r="AQ19" s="15">
        <v>0</v>
      </c>
      <c r="AR19" s="15">
        <v>1.02040816326531E-2</v>
      </c>
      <c r="AS19" s="15">
        <v>0</v>
      </c>
      <c r="AT19" s="15"/>
      <c r="AU19" s="15">
        <v>0</v>
      </c>
      <c r="AV19" s="15">
        <v>5.8139534883720903E-3</v>
      </c>
      <c r="AW19" s="15">
        <v>0</v>
      </c>
      <c r="AX19" s="15">
        <v>0</v>
      </c>
      <c r="AY19" s="15">
        <v>9.8039215686274508E-3</v>
      </c>
      <c r="AZ19" s="15"/>
      <c r="BA19" s="15">
        <v>3.6231884057971002E-3</v>
      </c>
      <c r="BB19" s="15">
        <v>6.8965517241379301E-3</v>
      </c>
      <c r="BC19" s="15"/>
      <c r="BD19" s="15">
        <v>5.8823529411764696E-3</v>
      </c>
      <c r="BE19" s="15">
        <v>4.0000000000000001E-3</v>
      </c>
      <c r="BF19" s="15"/>
      <c r="BG19" s="15">
        <v>3.21543408360129E-3</v>
      </c>
      <c r="BH19" s="15">
        <v>9.9009900990098994E-3</v>
      </c>
    </row>
    <row r="20" spans="2:60" ht="29" x14ac:dyDescent="0.35">
      <c r="B20" s="16" t="s">
        <v>139</v>
      </c>
      <c r="C20" s="15">
        <v>4.739336492891E-3</v>
      </c>
      <c r="D20" s="15">
        <v>6.9444444444444397E-3</v>
      </c>
      <c r="E20" s="15">
        <v>3.5971223021582701E-3</v>
      </c>
      <c r="F20" s="15"/>
      <c r="G20" s="15">
        <v>0</v>
      </c>
      <c r="H20" s="15">
        <v>6.0060060060060103E-3</v>
      </c>
      <c r="I20" s="15"/>
      <c r="J20" s="15">
        <v>0</v>
      </c>
      <c r="K20" s="15">
        <v>1.16279069767442E-2</v>
      </c>
      <c r="L20" s="15">
        <v>0</v>
      </c>
      <c r="M20" s="15">
        <v>1.0752688172042999E-2</v>
      </c>
      <c r="N20" s="15"/>
      <c r="O20" s="15">
        <v>1.9230769230769201E-2</v>
      </c>
      <c r="P20" s="15">
        <v>0</v>
      </c>
      <c r="Q20" s="15">
        <v>0</v>
      </c>
      <c r="R20" s="15">
        <v>0</v>
      </c>
      <c r="S20" s="15"/>
      <c r="T20" s="15">
        <v>0</v>
      </c>
      <c r="U20" s="15">
        <v>1.1235955056179799E-2</v>
      </c>
      <c r="V20" s="15">
        <v>1.2345679012345699E-2</v>
      </c>
      <c r="W20" s="15">
        <v>0</v>
      </c>
      <c r="X20" s="15">
        <v>0</v>
      </c>
      <c r="Y20" s="15"/>
      <c r="Z20" s="15">
        <v>1.3605442176870699E-2</v>
      </c>
      <c r="AA20" s="15">
        <v>0</v>
      </c>
      <c r="AB20" s="15"/>
      <c r="AC20" s="15">
        <v>1.0928961748633901E-2</v>
      </c>
      <c r="AD20" s="15">
        <v>0</v>
      </c>
      <c r="AE20" s="15"/>
      <c r="AF20" s="15">
        <v>9.0909090909090905E-3</v>
      </c>
      <c r="AG20" s="15">
        <v>1.58730158730159E-2</v>
      </c>
      <c r="AH20" s="15">
        <v>0</v>
      </c>
      <c r="AI20" s="15" t="s">
        <v>117</v>
      </c>
      <c r="AJ20" s="15">
        <v>0</v>
      </c>
      <c r="AK20" s="15">
        <v>0</v>
      </c>
      <c r="AL20" s="15">
        <v>0</v>
      </c>
      <c r="AM20" s="15"/>
      <c r="AN20" s="15">
        <v>0</v>
      </c>
      <c r="AO20" s="15">
        <v>0</v>
      </c>
      <c r="AP20" s="15">
        <v>9.0909090909090898E-2</v>
      </c>
      <c r="AQ20" s="15">
        <v>0</v>
      </c>
      <c r="AR20" s="15">
        <v>1.02040816326531E-2</v>
      </c>
      <c r="AS20" s="15">
        <v>0</v>
      </c>
      <c r="AT20" s="15"/>
      <c r="AU20" s="15">
        <v>0</v>
      </c>
      <c r="AV20" s="15">
        <v>5.8139534883720903E-3</v>
      </c>
      <c r="AW20" s="15">
        <v>0</v>
      </c>
      <c r="AX20" s="15">
        <v>1.88679245283019E-2</v>
      </c>
      <c r="AY20" s="15">
        <v>0</v>
      </c>
      <c r="AZ20" s="15"/>
      <c r="BA20" s="15">
        <v>7.2463768115942004E-3</v>
      </c>
      <c r="BB20" s="15">
        <v>0</v>
      </c>
      <c r="BC20" s="15"/>
      <c r="BD20" s="15">
        <v>1.1764705882352899E-2</v>
      </c>
      <c r="BE20" s="15">
        <v>0</v>
      </c>
      <c r="BF20" s="15"/>
      <c r="BG20" s="15">
        <v>6.4308681672025697E-3</v>
      </c>
      <c r="BH20" s="15">
        <v>0</v>
      </c>
    </row>
    <row r="21" spans="2:60" x14ac:dyDescent="0.35">
      <c r="B21" s="16" t="s">
        <v>119</v>
      </c>
      <c r="C21" s="17">
        <v>1.6587677725118499E-2</v>
      </c>
      <c r="D21" s="17">
        <v>2.0833333333333301E-2</v>
      </c>
      <c r="E21" s="17">
        <v>1.4388489208633099E-2</v>
      </c>
      <c r="F21" s="17"/>
      <c r="G21" s="17">
        <v>2.2471910112359501E-2</v>
      </c>
      <c r="H21" s="17">
        <v>1.5015015015014999E-2</v>
      </c>
      <c r="I21" s="17"/>
      <c r="J21" s="17">
        <v>0</v>
      </c>
      <c r="K21" s="17">
        <v>1.16279069767442E-2</v>
      </c>
      <c r="L21" s="17">
        <v>1.6853932584269701E-2</v>
      </c>
      <c r="M21" s="17">
        <v>3.2258064516128997E-2</v>
      </c>
      <c r="N21" s="17"/>
      <c r="O21" s="17">
        <v>9.6153846153846194E-3</v>
      </c>
      <c r="P21" s="17">
        <v>1.8018018018018001E-2</v>
      </c>
      <c r="Q21" s="17">
        <v>1.63934426229508E-2</v>
      </c>
      <c r="R21" s="17">
        <v>2.2222222222222199E-2</v>
      </c>
      <c r="S21" s="17"/>
      <c r="T21" s="17">
        <v>1.9323671497584499E-2</v>
      </c>
      <c r="U21" s="17">
        <v>2.2471910112359501E-2</v>
      </c>
      <c r="V21" s="17">
        <v>1.2345679012345699E-2</v>
      </c>
      <c r="W21" s="17">
        <v>0</v>
      </c>
      <c r="X21" s="17">
        <v>0</v>
      </c>
      <c r="Y21" s="17"/>
      <c r="Z21" s="17">
        <v>0</v>
      </c>
      <c r="AA21" s="17">
        <v>3.37837837837838E-2</v>
      </c>
      <c r="AB21" s="17"/>
      <c r="AC21" s="17">
        <v>0</v>
      </c>
      <c r="AD21" s="17">
        <v>3.03030303030303E-2</v>
      </c>
      <c r="AE21" s="17"/>
      <c r="AF21" s="17">
        <v>9.0909090909090905E-3</v>
      </c>
      <c r="AG21" s="17">
        <v>1.58730158730159E-2</v>
      </c>
      <c r="AH21" s="17">
        <v>1.4705882352941201E-2</v>
      </c>
      <c r="AI21" s="17" t="s">
        <v>117</v>
      </c>
      <c r="AJ21" s="17">
        <v>0</v>
      </c>
      <c r="AK21" s="17">
        <v>0</v>
      </c>
      <c r="AL21" s="17">
        <v>0</v>
      </c>
      <c r="AM21" s="17"/>
      <c r="AN21" s="17">
        <v>5.9880239520958096E-3</v>
      </c>
      <c r="AO21" s="17">
        <v>2.1978021978022001E-2</v>
      </c>
      <c r="AP21" s="17">
        <v>9.0909090909090898E-2</v>
      </c>
      <c r="AQ21" s="17">
        <v>2.5641025641025599E-2</v>
      </c>
      <c r="AR21" s="17">
        <v>1.02040816326531E-2</v>
      </c>
      <c r="AS21" s="17">
        <v>6.25E-2</v>
      </c>
      <c r="AT21" s="17"/>
      <c r="AU21" s="17">
        <v>0.04</v>
      </c>
      <c r="AV21" s="17">
        <v>5.8139534883720903E-3</v>
      </c>
      <c r="AW21" s="17">
        <v>0.05</v>
      </c>
      <c r="AX21" s="17">
        <v>3.77358490566038E-2</v>
      </c>
      <c r="AY21" s="17">
        <v>0</v>
      </c>
      <c r="AZ21" s="17"/>
      <c r="BA21" s="17">
        <v>1.8115942028985501E-2</v>
      </c>
      <c r="BB21" s="17">
        <v>1.37931034482759E-2</v>
      </c>
      <c r="BC21" s="17"/>
      <c r="BD21" s="17">
        <v>2.3529411764705899E-2</v>
      </c>
      <c r="BE21" s="17">
        <v>1.2E-2</v>
      </c>
      <c r="BF21" s="17"/>
      <c r="BG21" s="17">
        <v>1.2861736334405099E-2</v>
      </c>
      <c r="BH21" s="17">
        <v>9.9009900990098994E-3</v>
      </c>
    </row>
    <row r="22" spans="2:60" x14ac:dyDescent="0.35">
      <c r="B22" s="22" t="s">
        <v>381</v>
      </c>
    </row>
    <row r="23" spans="2:60" x14ac:dyDescent="0.35">
      <c r="B23" t="s">
        <v>84</v>
      </c>
    </row>
    <row r="24" spans="2:60" x14ac:dyDescent="0.35">
      <c r="B24" t="s">
        <v>85</v>
      </c>
    </row>
    <row r="26" spans="2:60" x14ac:dyDescent="0.35">
      <c r="B26"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H16"/>
  <sheetViews>
    <sheetView showGridLines="0" topLeftCell="A8"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147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145</v>
      </c>
      <c r="C8" s="15">
        <v>0.55441478439425096</v>
      </c>
      <c r="D8" s="15">
        <v>0.63190184049079801</v>
      </c>
      <c r="E8" s="15">
        <v>0.51543209876543195</v>
      </c>
      <c r="F8" s="15"/>
      <c r="G8" s="15">
        <v>0.41584158415841599</v>
      </c>
      <c r="H8" s="15">
        <v>0.590673575129534</v>
      </c>
      <c r="I8" s="15"/>
      <c r="J8" s="15">
        <v>0.530864197530864</v>
      </c>
      <c r="K8" s="15">
        <v>0.55769230769230804</v>
      </c>
      <c r="L8" s="15">
        <v>0.63451776649746205</v>
      </c>
      <c r="M8" s="15">
        <v>0.419047619047619</v>
      </c>
      <c r="N8" s="15"/>
      <c r="O8" s="15">
        <v>0.72033898305084698</v>
      </c>
      <c r="P8" s="15">
        <v>0.625</v>
      </c>
      <c r="Q8" s="15">
        <v>0.50724637681159401</v>
      </c>
      <c r="R8" s="15">
        <v>0.41666666666666702</v>
      </c>
      <c r="S8" s="15"/>
      <c r="T8" s="15">
        <v>0.62711864406779705</v>
      </c>
      <c r="U8" s="15">
        <v>0.56310679611650505</v>
      </c>
      <c r="V8" s="15">
        <v>0.38947368421052603</v>
      </c>
      <c r="W8" s="15">
        <v>0.5</v>
      </c>
      <c r="X8" s="15">
        <v>0.42857142857142899</v>
      </c>
      <c r="Y8" s="15"/>
      <c r="Z8" s="15">
        <v>0.62732919254658404</v>
      </c>
      <c r="AA8" s="15">
        <v>0.51764705882352902</v>
      </c>
      <c r="AB8" s="15"/>
      <c r="AC8" s="15">
        <v>0.61463414634146296</v>
      </c>
      <c r="AD8" s="15">
        <v>0.5</v>
      </c>
      <c r="AE8" s="15"/>
      <c r="AF8" s="15">
        <v>0.92741935483870996</v>
      </c>
      <c r="AG8" s="15">
        <v>0.86301369863013699</v>
      </c>
      <c r="AH8" s="15">
        <v>0.17499999999999999</v>
      </c>
      <c r="AI8" s="15" t="s">
        <v>117</v>
      </c>
      <c r="AJ8" s="15">
        <v>0.375</v>
      </c>
      <c r="AK8" s="15">
        <v>0.59154929577464799</v>
      </c>
      <c r="AL8" s="15">
        <v>0.16666666666666699</v>
      </c>
      <c r="AM8" s="15"/>
      <c r="AN8" s="15">
        <v>0.43523316062176198</v>
      </c>
      <c r="AO8" s="15">
        <v>0.53271028037383195</v>
      </c>
      <c r="AP8" s="15">
        <v>0.72727272727272696</v>
      </c>
      <c r="AQ8" s="15">
        <v>0.72340425531914898</v>
      </c>
      <c r="AR8" s="15">
        <v>0.71681415929203496</v>
      </c>
      <c r="AS8" s="15">
        <v>0.375</v>
      </c>
      <c r="AT8" s="15"/>
      <c r="AU8" s="15">
        <v>0.52941176470588203</v>
      </c>
      <c r="AV8" s="15">
        <v>0.48743718592964802</v>
      </c>
      <c r="AW8" s="15">
        <v>0.54545454545454497</v>
      </c>
      <c r="AX8" s="15">
        <v>0.644067796610169</v>
      </c>
      <c r="AY8" s="15">
        <v>0.63934426229508201</v>
      </c>
      <c r="AZ8" s="15"/>
      <c r="BA8" s="15">
        <v>0.55000000000000004</v>
      </c>
      <c r="BB8" s="15">
        <v>0.56024096385542199</v>
      </c>
      <c r="BC8" s="15"/>
      <c r="BD8" s="15">
        <v>0.59090909090909105</v>
      </c>
      <c r="BE8" s="15">
        <v>0.53310104529616698</v>
      </c>
      <c r="BF8" s="15"/>
      <c r="BG8" s="15">
        <v>0.61516853932584303</v>
      </c>
      <c r="BH8" s="15">
        <v>0.40336134453781503</v>
      </c>
    </row>
    <row r="9" spans="2:60" ht="29" x14ac:dyDescent="0.35">
      <c r="B9" s="16" t="s">
        <v>146</v>
      </c>
      <c r="C9" s="15">
        <v>0.340862422997947</v>
      </c>
      <c r="D9" s="15">
        <v>0.42331288343558299</v>
      </c>
      <c r="E9" s="15">
        <v>0.29938271604938299</v>
      </c>
      <c r="F9" s="15"/>
      <c r="G9" s="15">
        <v>0.158415841584158</v>
      </c>
      <c r="H9" s="15">
        <v>0.38860103626942999</v>
      </c>
      <c r="I9" s="15"/>
      <c r="J9" s="15">
        <v>0.39506172839506198</v>
      </c>
      <c r="K9" s="15">
        <v>0.33653846153846201</v>
      </c>
      <c r="L9" s="15">
        <v>0.29949238578680198</v>
      </c>
      <c r="M9" s="15">
        <v>0.38095238095238099</v>
      </c>
      <c r="N9" s="15"/>
      <c r="O9" s="15">
        <v>9.3220338983050793E-2</v>
      </c>
      <c r="P9" s="15">
        <v>0.1640625</v>
      </c>
      <c r="Q9" s="15">
        <v>0.50724637681159401</v>
      </c>
      <c r="R9" s="15">
        <v>0.58333333333333304</v>
      </c>
      <c r="S9" s="15"/>
      <c r="T9" s="15">
        <v>0.21186440677966101</v>
      </c>
      <c r="U9" s="15">
        <v>0.28155339805825202</v>
      </c>
      <c r="V9" s="15">
        <v>0.62105263157894697</v>
      </c>
      <c r="W9" s="15">
        <v>0.65789473684210498</v>
      </c>
      <c r="X9" s="15">
        <v>0.42857142857142899</v>
      </c>
      <c r="Y9" s="15"/>
      <c r="Z9" s="15">
        <v>0.27329192546583903</v>
      </c>
      <c r="AA9" s="15">
        <v>0.42352941176470599</v>
      </c>
      <c r="AB9" s="15"/>
      <c r="AC9" s="15">
        <v>0.34634146341463401</v>
      </c>
      <c r="AD9" s="15">
        <v>0.40425531914893598</v>
      </c>
      <c r="AE9" s="15"/>
      <c r="AF9" s="15">
        <v>0.16935483870967699</v>
      </c>
      <c r="AG9" s="15">
        <v>0.64383561643835596</v>
      </c>
      <c r="AH9" s="15">
        <v>0.875</v>
      </c>
      <c r="AI9" s="15" t="s">
        <v>117</v>
      </c>
      <c r="AJ9" s="15">
        <v>0.375</v>
      </c>
      <c r="AK9" s="15">
        <v>2.8169014084507001E-2</v>
      </c>
      <c r="AL9" s="15">
        <v>0.5</v>
      </c>
      <c r="AM9" s="15"/>
      <c r="AN9" s="15">
        <v>0.48186528497409298</v>
      </c>
      <c r="AO9" s="15">
        <v>0.49532710280373798</v>
      </c>
      <c r="AP9" s="15">
        <v>0.18181818181818199</v>
      </c>
      <c r="AQ9" s="15">
        <v>8.5106382978723402E-2</v>
      </c>
      <c r="AR9" s="15">
        <v>0.11504424778761101</v>
      </c>
      <c r="AS9" s="15">
        <v>6.25E-2</v>
      </c>
      <c r="AT9" s="15"/>
      <c r="AU9" s="15">
        <v>0.223529411764706</v>
      </c>
      <c r="AV9" s="15">
        <v>0.42713567839195998</v>
      </c>
      <c r="AW9" s="15">
        <v>0.31818181818181801</v>
      </c>
      <c r="AX9" s="15">
        <v>0.355932203389831</v>
      </c>
      <c r="AY9" s="15">
        <v>0.27868852459016402</v>
      </c>
      <c r="AZ9" s="15"/>
      <c r="BA9" s="15">
        <v>0.32187500000000002</v>
      </c>
      <c r="BB9" s="15">
        <v>0.37951807228915702</v>
      </c>
      <c r="BC9" s="15"/>
      <c r="BD9" s="15">
        <v>0.29292929292929298</v>
      </c>
      <c r="BE9" s="15">
        <v>0.37282229965156799</v>
      </c>
      <c r="BF9" s="15"/>
      <c r="BG9" s="15">
        <v>0.300561797752809</v>
      </c>
      <c r="BH9" s="15">
        <v>0.47899159663865498</v>
      </c>
    </row>
    <row r="10" spans="2:60" x14ac:dyDescent="0.35">
      <c r="B10" s="16" t="s">
        <v>81</v>
      </c>
      <c r="C10" s="15">
        <v>1.43737166324435E-2</v>
      </c>
      <c r="D10" s="15">
        <v>6.13496932515337E-3</v>
      </c>
      <c r="E10" s="15">
        <v>1.85185185185185E-2</v>
      </c>
      <c r="F10" s="15"/>
      <c r="G10" s="15">
        <v>3.9603960396039598E-2</v>
      </c>
      <c r="H10" s="15">
        <v>7.7720207253886E-3</v>
      </c>
      <c r="I10" s="15"/>
      <c r="J10" s="15">
        <v>3.7037037037037E-2</v>
      </c>
      <c r="K10" s="15">
        <v>0</v>
      </c>
      <c r="L10" s="15">
        <v>5.0761421319797002E-3</v>
      </c>
      <c r="M10" s="15">
        <v>2.8571428571428598E-2</v>
      </c>
      <c r="N10" s="15"/>
      <c r="O10" s="15">
        <v>2.5423728813559299E-2</v>
      </c>
      <c r="P10" s="15">
        <v>7.8125E-3</v>
      </c>
      <c r="Q10" s="15">
        <v>1.4492753623188401E-2</v>
      </c>
      <c r="R10" s="15">
        <v>6.41025641025641E-3</v>
      </c>
      <c r="S10" s="15"/>
      <c r="T10" s="15">
        <v>8.4745762711864406E-3</v>
      </c>
      <c r="U10" s="15">
        <v>1.94174757281553E-2</v>
      </c>
      <c r="V10" s="15">
        <v>3.1578947368421102E-2</v>
      </c>
      <c r="W10" s="15">
        <v>0</v>
      </c>
      <c r="X10" s="15">
        <v>0</v>
      </c>
      <c r="Y10" s="15"/>
      <c r="Z10" s="15">
        <v>6.2111801242236003E-3</v>
      </c>
      <c r="AA10" s="15">
        <v>1.1764705882352899E-2</v>
      </c>
      <c r="AB10" s="15"/>
      <c r="AC10" s="15">
        <v>9.7560975609756097E-3</v>
      </c>
      <c r="AD10" s="15">
        <v>1.5957446808510599E-2</v>
      </c>
      <c r="AE10" s="15"/>
      <c r="AF10" s="15">
        <v>8.0645161290322596E-3</v>
      </c>
      <c r="AG10" s="15">
        <v>0</v>
      </c>
      <c r="AH10" s="15">
        <v>0</v>
      </c>
      <c r="AI10" s="15" t="s">
        <v>117</v>
      </c>
      <c r="AJ10" s="15">
        <v>3.125E-2</v>
      </c>
      <c r="AK10" s="15">
        <v>5.63380281690141E-2</v>
      </c>
      <c r="AL10" s="15">
        <v>0</v>
      </c>
      <c r="AM10" s="15"/>
      <c r="AN10" s="15">
        <v>1.55440414507772E-2</v>
      </c>
      <c r="AO10" s="15">
        <v>0</v>
      </c>
      <c r="AP10" s="15">
        <v>0</v>
      </c>
      <c r="AQ10" s="15">
        <v>2.1276595744680899E-2</v>
      </c>
      <c r="AR10" s="15">
        <v>8.8495575221238902E-3</v>
      </c>
      <c r="AS10" s="15">
        <v>0.125</v>
      </c>
      <c r="AT10" s="15"/>
      <c r="AU10" s="15">
        <v>1.1764705882352899E-2</v>
      </c>
      <c r="AV10" s="15">
        <v>2.01005025125628E-2</v>
      </c>
      <c r="AW10" s="15">
        <v>4.5454545454545497E-2</v>
      </c>
      <c r="AX10" s="15">
        <v>0</v>
      </c>
      <c r="AY10" s="15">
        <v>8.1967213114754103E-3</v>
      </c>
      <c r="AZ10" s="15"/>
      <c r="BA10" s="15">
        <v>1.5625E-2</v>
      </c>
      <c r="BB10" s="15">
        <v>1.20481927710843E-2</v>
      </c>
      <c r="BC10" s="15"/>
      <c r="BD10" s="15">
        <v>2.02020202020202E-2</v>
      </c>
      <c r="BE10" s="15">
        <v>1.04529616724739E-2</v>
      </c>
      <c r="BF10" s="15"/>
      <c r="BG10" s="15">
        <v>1.1235955056179799E-2</v>
      </c>
      <c r="BH10" s="15">
        <v>2.5210084033613401E-2</v>
      </c>
    </row>
    <row r="11" spans="2:60" x14ac:dyDescent="0.35">
      <c r="B11" s="16" t="s">
        <v>104</v>
      </c>
      <c r="C11" s="17">
        <v>0.25462012320328498</v>
      </c>
      <c r="D11" s="17">
        <v>0.17177914110429399</v>
      </c>
      <c r="E11" s="17">
        <v>0.296296296296296</v>
      </c>
      <c r="F11" s="17"/>
      <c r="G11" s="17">
        <v>0.445544554455446</v>
      </c>
      <c r="H11" s="17">
        <v>0.204663212435233</v>
      </c>
      <c r="I11" s="17"/>
      <c r="J11" s="17">
        <v>0.24691358024691401</v>
      </c>
      <c r="K11" s="17">
        <v>0.29807692307692302</v>
      </c>
      <c r="L11" s="17">
        <v>0.218274111675127</v>
      </c>
      <c r="M11" s="17">
        <v>0.28571428571428598</v>
      </c>
      <c r="N11" s="17"/>
      <c r="O11" s="17">
        <v>0.21186440677966101</v>
      </c>
      <c r="P11" s="17">
        <v>0.2734375</v>
      </c>
      <c r="Q11" s="17">
        <v>0.24637681159420299</v>
      </c>
      <c r="R11" s="17">
        <v>0.269230769230769</v>
      </c>
      <c r="S11" s="17"/>
      <c r="T11" s="17">
        <v>0.27966101694915302</v>
      </c>
      <c r="U11" s="17">
        <v>0.27184466019417503</v>
      </c>
      <c r="V11" s="17">
        <v>0.18947368421052599</v>
      </c>
      <c r="W11" s="17">
        <v>0.157894736842105</v>
      </c>
      <c r="X11" s="17">
        <v>0.42857142857142899</v>
      </c>
      <c r="Y11" s="17"/>
      <c r="Z11" s="17">
        <v>0.23602484472049701</v>
      </c>
      <c r="AA11" s="17">
        <v>0.24117647058823499</v>
      </c>
      <c r="AB11" s="17"/>
      <c r="AC11" s="17">
        <v>0.20975609756097599</v>
      </c>
      <c r="AD11" s="17">
        <v>0.26063829787234</v>
      </c>
      <c r="AE11" s="17"/>
      <c r="AF11" s="17">
        <v>3.2258064516128997E-2</v>
      </c>
      <c r="AG11" s="17">
        <v>4.1095890410958902E-2</v>
      </c>
      <c r="AH11" s="17">
        <v>0.1</v>
      </c>
      <c r="AI11" s="17" t="s">
        <v>117</v>
      </c>
      <c r="AJ11" s="17">
        <v>0.4375</v>
      </c>
      <c r="AK11" s="17">
        <v>0.338028169014085</v>
      </c>
      <c r="AL11" s="17">
        <v>0.33333333333333298</v>
      </c>
      <c r="AM11" s="17"/>
      <c r="AN11" s="17">
        <v>0.25906735751295301</v>
      </c>
      <c r="AO11" s="17">
        <v>0.27102803738317799</v>
      </c>
      <c r="AP11" s="17">
        <v>0.27272727272727298</v>
      </c>
      <c r="AQ11" s="17">
        <v>0.21276595744680901</v>
      </c>
      <c r="AR11" s="17">
        <v>0.221238938053097</v>
      </c>
      <c r="AS11" s="17">
        <v>0.4375</v>
      </c>
      <c r="AT11" s="17"/>
      <c r="AU11" s="17">
        <v>0.317647058823529</v>
      </c>
      <c r="AV11" s="17">
        <v>0.24623115577889401</v>
      </c>
      <c r="AW11" s="17">
        <v>0.27272727272727298</v>
      </c>
      <c r="AX11" s="17">
        <v>0.22033898305084701</v>
      </c>
      <c r="AY11" s="17">
        <v>0.23770491803278701</v>
      </c>
      <c r="AZ11" s="17"/>
      <c r="BA11" s="17">
        <v>0.27812500000000001</v>
      </c>
      <c r="BB11" s="17">
        <v>0.210843373493976</v>
      </c>
      <c r="BC11" s="17"/>
      <c r="BD11" s="17">
        <v>0.27272727272727298</v>
      </c>
      <c r="BE11" s="17">
        <v>0.24041811846689901</v>
      </c>
      <c r="BF11" s="17"/>
      <c r="BG11" s="17">
        <v>0.23033707865168501</v>
      </c>
      <c r="BH11" s="17">
        <v>0.29411764705882398</v>
      </c>
    </row>
    <row r="12" spans="2:60" x14ac:dyDescent="0.35">
      <c r="B12" s="22" t="s">
        <v>381</v>
      </c>
    </row>
    <row r="13" spans="2:60" x14ac:dyDescent="0.35">
      <c r="B13" t="s">
        <v>84</v>
      </c>
    </row>
    <row r="14" spans="2:60" x14ac:dyDescent="0.35">
      <c r="B14" t="s">
        <v>85</v>
      </c>
    </row>
    <row r="16" spans="2:60" x14ac:dyDescent="0.35">
      <c r="B16"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H15"/>
  <sheetViews>
    <sheetView showGridLines="0" topLeftCell="A8"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150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166</v>
      </c>
      <c r="D7" s="10">
        <v>69</v>
      </c>
      <c r="E7" s="10">
        <v>97</v>
      </c>
      <c r="F7" s="10"/>
      <c r="G7" s="10">
        <v>16</v>
      </c>
      <c r="H7" s="10">
        <v>150</v>
      </c>
      <c r="I7" s="10"/>
      <c r="J7" s="10">
        <v>32</v>
      </c>
      <c r="K7" s="10">
        <v>35</v>
      </c>
      <c r="L7" s="10">
        <v>59</v>
      </c>
      <c r="M7" s="10">
        <v>40</v>
      </c>
      <c r="N7" s="10"/>
      <c r="O7" s="10">
        <v>11</v>
      </c>
      <c r="P7" s="10">
        <v>21</v>
      </c>
      <c r="Q7" s="10">
        <v>35</v>
      </c>
      <c r="R7" s="10">
        <v>91</v>
      </c>
      <c r="S7" s="10"/>
      <c r="T7" s="10">
        <v>50</v>
      </c>
      <c r="U7" s="10">
        <v>29</v>
      </c>
      <c r="V7" s="10">
        <v>59</v>
      </c>
      <c r="W7" s="10">
        <v>25</v>
      </c>
      <c r="X7" s="10">
        <v>3</v>
      </c>
      <c r="Y7" s="10"/>
      <c r="Z7" s="10">
        <v>44</v>
      </c>
      <c r="AA7" s="10">
        <v>72</v>
      </c>
      <c r="AB7" s="10"/>
      <c r="AC7" s="10">
        <v>71</v>
      </c>
      <c r="AD7" s="10">
        <v>76</v>
      </c>
      <c r="AE7" s="10"/>
      <c r="AF7" s="10">
        <v>21</v>
      </c>
      <c r="AG7" s="10">
        <v>47</v>
      </c>
      <c r="AH7" s="10">
        <v>70</v>
      </c>
      <c r="AI7" s="10" t="s">
        <v>116</v>
      </c>
      <c r="AJ7" s="10">
        <v>12</v>
      </c>
      <c r="AK7" s="10">
        <v>2</v>
      </c>
      <c r="AL7" s="10">
        <v>3</v>
      </c>
      <c r="AM7" s="10"/>
      <c r="AN7" s="10">
        <v>93</v>
      </c>
      <c r="AO7" s="10">
        <v>53</v>
      </c>
      <c r="AP7" s="10">
        <v>2</v>
      </c>
      <c r="AQ7" s="10">
        <v>4</v>
      </c>
      <c r="AR7" s="10">
        <v>13</v>
      </c>
      <c r="AS7" s="10">
        <v>1</v>
      </c>
      <c r="AT7" s="10"/>
      <c r="AU7" s="10">
        <v>19</v>
      </c>
      <c r="AV7" s="10">
        <v>85</v>
      </c>
      <c r="AW7" s="10">
        <v>7</v>
      </c>
      <c r="AX7" s="10">
        <v>21</v>
      </c>
      <c r="AY7" s="10">
        <v>34</v>
      </c>
      <c r="AZ7" s="10"/>
      <c r="BA7" s="10">
        <v>103</v>
      </c>
      <c r="BB7" s="10">
        <v>63</v>
      </c>
      <c r="BC7" s="10"/>
      <c r="BD7" s="10">
        <v>58</v>
      </c>
      <c r="BE7" s="10">
        <v>107</v>
      </c>
      <c r="BF7" s="10"/>
      <c r="BG7" s="10">
        <v>107</v>
      </c>
      <c r="BH7" s="10">
        <v>57</v>
      </c>
    </row>
    <row r="8" spans="2:60" ht="159.5" x14ac:dyDescent="0.35">
      <c r="B8" s="16" t="s">
        <v>148</v>
      </c>
      <c r="C8" s="15">
        <v>0.55421686746987997</v>
      </c>
      <c r="D8" s="15">
        <v>0.55072463768115898</v>
      </c>
      <c r="E8" s="15">
        <v>0.55670103092783496</v>
      </c>
      <c r="F8" s="15"/>
      <c r="G8" s="15">
        <v>0.4375</v>
      </c>
      <c r="H8" s="15">
        <v>0.56666666666666698</v>
      </c>
      <c r="I8" s="15"/>
      <c r="J8" s="15">
        <v>0.65625</v>
      </c>
      <c r="K8" s="15">
        <v>0.45714285714285702</v>
      </c>
      <c r="L8" s="15">
        <v>0.54237288135593198</v>
      </c>
      <c r="M8" s="15">
        <v>0.57499999999999996</v>
      </c>
      <c r="N8" s="15"/>
      <c r="O8" s="15">
        <v>0.27272727272727298</v>
      </c>
      <c r="P8" s="15">
        <v>0.38095238095238099</v>
      </c>
      <c r="Q8" s="15">
        <v>0.65714285714285703</v>
      </c>
      <c r="R8" s="15">
        <v>0.58241758241758201</v>
      </c>
      <c r="S8" s="15"/>
      <c r="T8" s="15">
        <v>0.52</v>
      </c>
      <c r="U8" s="15">
        <v>0.58620689655172398</v>
      </c>
      <c r="V8" s="15">
        <v>0.54237288135593198</v>
      </c>
      <c r="W8" s="15">
        <v>0.56000000000000005</v>
      </c>
      <c r="X8" s="15">
        <v>1</v>
      </c>
      <c r="Y8" s="15"/>
      <c r="Z8" s="15">
        <v>0.59090909090909105</v>
      </c>
      <c r="AA8" s="15">
        <v>0.55555555555555602</v>
      </c>
      <c r="AB8" s="15"/>
      <c r="AC8" s="15">
        <v>0.54929577464788704</v>
      </c>
      <c r="AD8" s="15">
        <v>0.57894736842105299</v>
      </c>
      <c r="AE8" s="15"/>
      <c r="AF8" s="15">
        <v>0.52380952380952395</v>
      </c>
      <c r="AG8" s="15">
        <v>0.61702127659574502</v>
      </c>
      <c r="AH8" s="15">
        <v>0.58571428571428596</v>
      </c>
      <c r="AI8" s="15" t="s">
        <v>117</v>
      </c>
      <c r="AJ8" s="15">
        <v>0.41666666666666702</v>
      </c>
      <c r="AK8" s="15">
        <v>0.5</v>
      </c>
      <c r="AL8" s="15">
        <v>0</v>
      </c>
      <c r="AM8" s="15"/>
      <c r="AN8" s="15">
        <v>0.473118279569892</v>
      </c>
      <c r="AO8" s="15">
        <v>0.71698113207547198</v>
      </c>
      <c r="AP8" s="15">
        <v>0</v>
      </c>
      <c r="AQ8" s="15">
        <v>1</v>
      </c>
      <c r="AR8" s="15">
        <v>0.38461538461538503</v>
      </c>
      <c r="AS8" s="15">
        <v>1</v>
      </c>
      <c r="AT8" s="15"/>
      <c r="AU8" s="15">
        <v>0.57894736842105299</v>
      </c>
      <c r="AV8" s="15">
        <v>0.6</v>
      </c>
      <c r="AW8" s="15">
        <v>0.14285714285714299</v>
      </c>
      <c r="AX8" s="15">
        <v>0.42857142857142899</v>
      </c>
      <c r="AY8" s="15">
        <v>0.58823529411764697</v>
      </c>
      <c r="AZ8" s="15"/>
      <c r="BA8" s="15">
        <v>0.61165048543689304</v>
      </c>
      <c r="BB8" s="15">
        <v>0.46031746031746001</v>
      </c>
      <c r="BC8" s="15"/>
      <c r="BD8" s="15">
        <v>0.65517241379310298</v>
      </c>
      <c r="BE8" s="15">
        <v>0.50467289719626196</v>
      </c>
      <c r="BF8" s="15"/>
      <c r="BG8" s="15">
        <v>0.61682242990654201</v>
      </c>
      <c r="BH8" s="15">
        <v>0.43859649122806998</v>
      </c>
    </row>
    <row r="9" spans="2:60" ht="130.5" x14ac:dyDescent="0.35">
      <c r="B9" s="16" t="s">
        <v>149</v>
      </c>
      <c r="C9" s="15">
        <v>0.40963855421686701</v>
      </c>
      <c r="D9" s="15">
        <v>0.46376811594202899</v>
      </c>
      <c r="E9" s="15">
        <v>0.37113402061855699</v>
      </c>
      <c r="F9" s="15"/>
      <c r="G9" s="15">
        <v>0.375</v>
      </c>
      <c r="H9" s="15">
        <v>0.413333333333333</v>
      </c>
      <c r="I9" s="15"/>
      <c r="J9" s="15">
        <v>0.40625</v>
      </c>
      <c r="K9" s="15">
        <v>0.54285714285714304</v>
      </c>
      <c r="L9" s="15">
        <v>0.38983050847457601</v>
      </c>
      <c r="M9" s="15">
        <v>0.32500000000000001</v>
      </c>
      <c r="N9" s="15"/>
      <c r="O9" s="15">
        <v>0.36363636363636398</v>
      </c>
      <c r="P9" s="15">
        <v>0.61904761904761896</v>
      </c>
      <c r="Q9" s="15">
        <v>0.34285714285714303</v>
      </c>
      <c r="R9" s="15">
        <v>0.38461538461538503</v>
      </c>
      <c r="S9" s="15"/>
      <c r="T9" s="15">
        <v>0.3</v>
      </c>
      <c r="U9" s="15">
        <v>0.48275862068965503</v>
      </c>
      <c r="V9" s="15">
        <v>0.45762711864406802</v>
      </c>
      <c r="W9" s="15">
        <v>0.44</v>
      </c>
      <c r="X9" s="15">
        <v>0.33333333333333298</v>
      </c>
      <c r="Y9" s="15"/>
      <c r="Z9" s="15">
        <v>0.43181818181818199</v>
      </c>
      <c r="AA9" s="15">
        <v>0.40277777777777801</v>
      </c>
      <c r="AB9" s="15"/>
      <c r="AC9" s="15">
        <v>0.45070422535211302</v>
      </c>
      <c r="AD9" s="15">
        <v>0.38157894736842102</v>
      </c>
      <c r="AE9" s="15"/>
      <c r="AF9" s="15">
        <v>0.28571428571428598</v>
      </c>
      <c r="AG9" s="15">
        <v>0.40425531914893598</v>
      </c>
      <c r="AH9" s="15">
        <v>0.45714285714285702</v>
      </c>
      <c r="AI9" s="15" t="s">
        <v>117</v>
      </c>
      <c r="AJ9" s="15">
        <v>0.5</v>
      </c>
      <c r="AK9" s="15">
        <v>0.5</v>
      </c>
      <c r="AL9" s="15">
        <v>0.66666666666666696</v>
      </c>
      <c r="AM9" s="15"/>
      <c r="AN9" s="15">
        <v>0.483870967741935</v>
      </c>
      <c r="AO9" s="15">
        <v>0.26415094339622602</v>
      </c>
      <c r="AP9" s="15">
        <v>1</v>
      </c>
      <c r="AQ9" s="15">
        <v>0.25</v>
      </c>
      <c r="AR9" s="15">
        <v>0.46153846153846201</v>
      </c>
      <c r="AS9" s="15">
        <v>0</v>
      </c>
      <c r="AT9" s="15"/>
      <c r="AU9" s="15">
        <v>0.26315789473684198</v>
      </c>
      <c r="AV9" s="15">
        <v>0.32941176470588202</v>
      </c>
      <c r="AW9" s="15">
        <v>0.71428571428571397</v>
      </c>
      <c r="AX9" s="15">
        <v>0.71428571428571397</v>
      </c>
      <c r="AY9" s="15">
        <v>0.441176470588235</v>
      </c>
      <c r="AZ9" s="15"/>
      <c r="BA9" s="15">
        <v>0.40776699029126201</v>
      </c>
      <c r="BB9" s="15">
        <v>0.41269841269841301</v>
      </c>
      <c r="BC9" s="15"/>
      <c r="BD9" s="15">
        <v>0.36206896551724099</v>
      </c>
      <c r="BE9" s="15">
        <v>0.42990654205607498</v>
      </c>
      <c r="BF9" s="15"/>
      <c r="BG9" s="15">
        <v>0.36448598130841098</v>
      </c>
      <c r="BH9" s="15">
        <v>0.49122807017543901</v>
      </c>
    </row>
    <row r="10" spans="2:60" x14ac:dyDescent="0.35">
      <c r="B10" s="16" t="s">
        <v>81</v>
      </c>
      <c r="C10" s="17">
        <v>0.132530120481928</v>
      </c>
      <c r="D10" s="17">
        <v>0.115942028985507</v>
      </c>
      <c r="E10" s="17">
        <v>0.14432989690721601</v>
      </c>
      <c r="F10" s="17"/>
      <c r="G10" s="17">
        <v>0.3125</v>
      </c>
      <c r="H10" s="17">
        <v>0.11333333333333299</v>
      </c>
      <c r="I10" s="17"/>
      <c r="J10" s="17">
        <v>9.375E-2</v>
      </c>
      <c r="K10" s="17">
        <v>0.114285714285714</v>
      </c>
      <c r="L10" s="17">
        <v>0.152542372881356</v>
      </c>
      <c r="M10" s="17">
        <v>0.15</v>
      </c>
      <c r="N10" s="17"/>
      <c r="O10" s="17">
        <v>0.36363636363636398</v>
      </c>
      <c r="P10" s="17">
        <v>0.14285714285714299</v>
      </c>
      <c r="Q10" s="17">
        <v>5.7142857142857099E-2</v>
      </c>
      <c r="R10" s="17">
        <v>0.14285714285714299</v>
      </c>
      <c r="S10" s="17"/>
      <c r="T10" s="17">
        <v>0.22</v>
      </c>
      <c r="U10" s="17">
        <v>0.10344827586206901</v>
      </c>
      <c r="V10" s="17">
        <v>0.101694915254237</v>
      </c>
      <c r="W10" s="17">
        <v>0.08</v>
      </c>
      <c r="X10" s="17">
        <v>0</v>
      </c>
      <c r="Y10" s="17"/>
      <c r="Z10" s="17">
        <v>6.8181818181818205E-2</v>
      </c>
      <c r="AA10" s="17">
        <v>0.15277777777777801</v>
      </c>
      <c r="AB10" s="17"/>
      <c r="AC10" s="17">
        <v>8.4507042253521097E-2</v>
      </c>
      <c r="AD10" s="17">
        <v>0.157894736842105</v>
      </c>
      <c r="AE10" s="17"/>
      <c r="AF10" s="17">
        <v>0.19047619047618999</v>
      </c>
      <c r="AG10" s="17">
        <v>8.5106382978723402E-2</v>
      </c>
      <c r="AH10" s="17">
        <v>8.5714285714285701E-2</v>
      </c>
      <c r="AI10" s="17" t="s">
        <v>117</v>
      </c>
      <c r="AJ10" s="17">
        <v>0.16666666666666699</v>
      </c>
      <c r="AK10" s="17">
        <v>0</v>
      </c>
      <c r="AL10" s="17">
        <v>0.33333333333333298</v>
      </c>
      <c r="AM10" s="17"/>
      <c r="AN10" s="17">
        <v>0.13978494623655899</v>
      </c>
      <c r="AO10" s="17">
        <v>0.113207547169811</v>
      </c>
      <c r="AP10" s="17">
        <v>0</v>
      </c>
      <c r="AQ10" s="17">
        <v>0</v>
      </c>
      <c r="AR10" s="17">
        <v>0.230769230769231</v>
      </c>
      <c r="AS10" s="17">
        <v>0</v>
      </c>
      <c r="AT10" s="17"/>
      <c r="AU10" s="17">
        <v>0.21052631578947401</v>
      </c>
      <c r="AV10" s="17">
        <v>0.152941176470588</v>
      </c>
      <c r="AW10" s="17">
        <v>0.14285714285714299</v>
      </c>
      <c r="AX10" s="17">
        <v>9.5238095238095205E-2</v>
      </c>
      <c r="AY10" s="17">
        <v>5.8823529411764698E-2</v>
      </c>
      <c r="AZ10" s="17"/>
      <c r="BA10" s="17">
        <v>7.7669902912621394E-2</v>
      </c>
      <c r="BB10" s="17">
        <v>0.22222222222222199</v>
      </c>
      <c r="BC10" s="17"/>
      <c r="BD10" s="17">
        <v>8.6206896551724102E-2</v>
      </c>
      <c r="BE10" s="17">
        <v>0.15887850467289699</v>
      </c>
      <c r="BF10" s="17"/>
      <c r="BG10" s="17">
        <v>0.13084112149532701</v>
      </c>
      <c r="BH10" s="17">
        <v>0.140350877192982</v>
      </c>
    </row>
    <row r="11" spans="2:60" x14ac:dyDescent="0.35">
      <c r="B11" s="22" t="s">
        <v>180</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H17"/>
  <sheetViews>
    <sheetView showGridLines="0" topLeftCell="A6"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154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166</v>
      </c>
      <c r="D7" s="10">
        <v>69</v>
      </c>
      <c r="E7" s="10">
        <v>97</v>
      </c>
      <c r="F7" s="10"/>
      <c r="G7" s="10">
        <v>16</v>
      </c>
      <c r="H7" s="10">
        <v>150</v>
      </c>
      <c r="I7" s="10"/>
      <c r="J7" s="10">
        <v>32</v>
      </c>
      <c r="K7" s="10">
        <v>35</v>
      </c>
      <c r="L7" s="10">
        <v>59</v>
      </c>
      <c r="M7" s="10">
        <v>40</v>
      </c>
      <c r="N7" s="10"/>
      <c r="O7" s="10">
        <v>11</v>
      </c>
      <c r="P7" s="10">
        <v>21</v>
      </c>
      <c r="Q7" s="10">
        <v>35</v>
      </c>
      <c r="R7" s="10">
        <v>91</v>
      </c>
      <c r="S7" s="10"/>
      <c r="T7" s="10">
        <v>50</v>
      </c>
      <c r="U7" s="10">
        <v>29</v>
      </c>
      <c r="V7" s="10">
        <v>59</v>
      </c>
      <c r="W7" s="10">
        <v>25</v>
      </c>
      <c r="X7" s="10">
        <v>3</v>
      </c>
      <c r="Y7" s="10"/>
      <c r="Z7" s="10">
        <v>44</v>
      </c>
      <c r="AA7" s="10">
        <v>72</v>
      </c>
      <c r="AB7" s="10"/>
      <c r="AC7" s="10">
        <v>71</v>
      </c>
      <c r="AD7" s="10">
        <v>76</v>
      </c>
      <c r="AE7" s="10"/>
      <c r="AF7" s="10">
        <v>21</v>
      </c>
      <c r="AG7" s="10">
        <v>47</v>
      </c>
      <c r="AH7" s="10">
        <v>70</v>
      </c>
      <c r="AI7" s="10" t="s">
        <v>116</v>
      </c>
      <c r="AJ7" s="10">
        <v>12</v>
      </c>
      <c r="AK7" s="10">
        <v>2</v>
      </c>
      <c r="AL7" s="10">
        <v>3</v>
      </c>
      <c r="AM7" s="10"/>
      <c r="AN7" s="10">
        <v>93</v>
      </c>
      <c r="AO7" s="10">
        <v>53</v>
      </c>
      <c r="AP7" s="10">
        <v>2</v>
      </c>
      <c r="AQ7" s="10">
        <v>4</v>
      </c>
      <c r="AR7" s="10">
        <v>13</v>
      </c>
      <c r="AS7" s="10">
        <v>1</v>
      </c>
      <c r="AT7" s="10"/>
      <c r="AU7" s="10">
        <v>19</v>
      </c>
      <c r="AV7" s="10">
        <v>85</v>
      </c>
      <c r="AW7" s="10">
        <v>7</v>
      </c>
      <c r="AX7" s="10">
        <v>21</v>
      </c>
      <c r="AY7" s="10">
        <v>34</v>
      </c>
      <c r="AZ7" s="10"/>
      <c r="BA7" s="10">
        <v>103</v>
      </c>
      <c r="BB7" s="10">
        <v>63</v>
      </c>
      <c r="BC7" s="10"/>
      <c r="BD7" s="10">
        <v>58</v>
      </c>
      <c r="BE7" s="10">
        <v>107</v>
      </c>
      <c r="BF7" s="10"/>
      <c r="BG7" s="10">
        <v>107</v>
      </c>
      <c r="BH7" s="10">
        <v>57</v>
      </c>
    </row>
    <row r="8" spans="2:60" x14ac:dyDescent="0.35">
      <c r="B8" s="16" t="s">
        <v>151</v>
      </c>
      <c r="C8" s="15">
        <v>0.373493975903614</v>
      </c>
      <c r="D8" s="15">
        <v>0.434782608695652</v>
      </c>
      <c r="E8" s="15">
        <v>0.32989690721649501</v>
      </c>
      <c r="F8" s="15"/>
      <c r="G8" s="15">
        <v>0.3125</v>
      </c>
      <c r="H8" s="15">
        <v>0.38</v>
      </c>
      <c r="I8" s="15"/>
      <c r="J8" s="15">
        <v>0.34375</v>
      </c>
      <c r="K8" s="15">
        <v>0.371428571428571</v>
      </c>
      <c r="L8" s="15">
        <v>0.355932203389831</v>
      </c>
      <c r="M8" s="15">
        <v>0.42499999999999999</v>
      </c>
      <c r="N8" s="15"/>
      <c r="O8" s="15">
        <v>9.0909090909090898E-2</v>
      </c>
      <c r="P8" s="15">
        <v>0.52380952380952395</v>
      </c>
      <c r="Q8" s="15">
        <v>0.371428571428571</v>
      </c>
      <c r="R8" s="15">
        <v>0.38461538461538503</v>
      </c>
      <c r="S8" s="15"/>
      <c r="T8" s="15">
        <v>0.4</v>
      </c>
      <c r="U8" s="15">
        <v>0.48275862068965503</v>
      </c>
      <c r="V8" s="15">
        <v>0.28813559322033899</v>
      </c>
      <c r="W8" s="15">
        <v>0.44</v>
      </c>
      <c r="X8" s="15">
        <v>0</v>
      </c>
      <c r="Y8" s="15"/>
      <c r="Z8" s="15">
        <v>0.40909090909090901</v>
      </c>
      <c r="AA8" s="15">
        <v>0.375</v>
      </c>
      <c r="AB8" s="15"/>
      <c r="AC8" s="15">
        <v>0.42253521126760601</v>
      </c>
      <c r="AD8" s="15">
        <v>0.31578947368421101</v>
      </c>
      <c r="AE8" s="15"/>
      <c r="AF8" s="15">
        <v>0.33333333333333298</v>
      </c>
      <c r="AG8" s="15">
        <v>0.46808510638297901</v>
      </c>
      <c r="AH8" s="15">
        <v>0.371428571428571</v>
      </c>
      <c r="AI8" s="15" t="s">
        <v>117</v>
      </c>
      <c r="AJ8" s="15">
        <v>0.25</v>
      </c>
      <c r="AK8" s="15">
        <v>0.5</v>
      </c>
      <c r="AL8" s="15">
        <v>0.66666666666666696</v>
      </c>
      <c r="AM8" s="15"/>
      <c r="AN8" s="15">
        <v>0.34408602150537598</v>
      </c>
      <c r="AO8" s="15">
        <v>0.339622641509434</v>
      </c>
      <c r="AP8" s="15">
        <v>0.5</v>
      </c>
      <c r="AQ8" s="15">
        <v>0.25</v>
      </c>
      <c r="AR8" s="15">
        <v>0.69230769230769196</v>
      </c>
      <c r="AS8" s="15">
        <v>1</v>
      </c>
      <c r="AT8" s="15"/>
      <c r="AU8" s="15">
        <v>0.36842105263157898</v>
      </c>
      <c r="AV8" s="15">
        <v>0.435294117647059</v>
      </c>
      <c r="AW8" s="15">
        <v>0.57142857142857095</v>
      </c>
      <c r="AX8" s="15">
        <v>0.33333333333333298</v>
      </c>
      <c r="AY8" s="15">
        <v>0.20588235294117599</v>
      </c>
      <c r="AZ8" s="15"/>
      <c r="BA8" s="15">
        <v>0.38834951456310701</v>
      </c>
      <c r="BB8" s="15">
        <v>0.34920634920634902</v>
      </c>
      <c r="BC8" s="15"/>
      <c r="BD8" s="15">
        <v>0.39655172413793099</v>
      </c>
      <c r="BE8" s="15">
        <v>0.355140186915888</v>
      </c>
      <c r="BF8" s="15"/>
      <c r="BG8" s="15">
        <v>0.39252336448598102</v>
      </c>
      <c r="BH8" s="15">
        <v>0.33333333333333298</v>
      </c>
    </row>
    <row r="9" spans="2:60" x14ac:dyDescent="0.35">
      <c r="B9" s="16" t="s">
        <v>115</v>
      </c>
      <c r="C9" s="15">
        <v>0.343373493975904</v>
      </c>
      <c r="D9" s="15">
        <v>0.31884057971014501</v>
      </c>
      <c r="E9" s="15">
        <v>0.36082474226804101</v>
      </c>
      <c r="F9" s="15"/>
      <c r="G9" s="15">
        <v>0.3125</v>
      </c>
      <c r="H9" s="15">
        <v>0.34666666666666701</v>
      </c>
      <c r="I9" s="15"/>
      <c r="J9" s="15">
        <v>0.3125</v>
      </c>
      <c r="K9" s="15">
        <v>0.314285714285714</v>
      </c>
      <c r="L9" s="15">
        <v>0.40677966101694901</v>
      </c>
      <c r="M9" s="15">
        <v>0.3</v>
      </c>
      <c r="N9" s="15"/>
      <c r="O9" s="15">
        <v>0.36363636363636398</v>
      </c>
      <c r="P9" s="15">
        <v>0.238095238095238</v>
      </c>
      <c r="Q9" s="15">
        <v>0.25714285714285701</v>
      </c>
      <c r="R9" s="15">
        <v>0.39560439560439598</v>
      </c>
      <c r="S9" s="15"/>
      <c r="T9" s="15">
        <v>0.28000000000000003</v>
      </c>
      <c r="U9" s="15">
        <v>0.27586206896551702</v>
      </c>
      <c r="V9" s="15">
        <v>0.40677966101694901</v>
      </c>
      <c r="W9" s="15">
        <v>0.36</v>
      </c>
      <c r="X9" s="15">
        <v>0.66666666666666696</v>
      </c>
      <c r="Y9" s="15"/>
      <c r="Z9" s="15">
        <v>0.22727272727272699</v>
      </c>
      <c r="AA9" s="15">
        <v>0.36111111111111099</v>
      </c>
      <c r="AB9" s="15"/>
      <c r="AC9" s="15">
        <v>0.25352112676056299</v>
      </c>
      <c r="AD9" s="15">
        <v>0.43421052631578899</v>
      </c>
      <c r="AE9" s="15"/>
      <c r="AF9" s="15">
        <v>0.33333333333333298</v>
      </c>
      <c r="AG9" s="15">
        <v>0.25531914893617003</v>
      </c>
      <c r="AH9" s="15">
        <v>0.34285714285714303</v>
      </c>
      <c r="AI9" s="15" t="s">
        <v>117</v>
      </c>
      <c r="AJ9" s="15">
        <v>0.33333333333333298</v>
      </c>
      <c r="AK9" s="15">
        <v>0.5</v>
      </c>
      <c r="AL9" s="15">
        <v>0.33333333333333298</v>
      </c>
      <c r="AM9" s="15"/>
      <c r="AN9" s="15">
        <v>0.35483870967741898</v>
      </c>
      <c r="AO9" s="15">
        <v>0.37735849056603799</v>
      </c>
      <c r="AP9" s="15">
        <v>0</v>
      </c>
      <c r="AQ9" s="15">
        <v>0.25</v>
      </c>
      <c r="AR9" s="15">
        <v>0.230769230769231</v>
      </c>
      <c r="AS9" s="15">
        <v>0</v>
      </c>
      <c r="AT9" s="15"/>
      <c r="AU9" s="15">
        <v>0.47368421052631599</v>
      </c>
      <c r="AV9" s="15">
        <v>0.34117647058823503</v>
      </c>
      <c r="AW9" s="15">
        <v>0</v>
      </c>
      <c r="AX9" s="15">
        <v>0.33333333333333298</v>
      </c>
      <c r="AY9" s="15">
        <v>0.35294117647058798</v>
      </c>
      <c r="AZ9" s="15"/>
      <c r="BA9" s="15">
        <v>0.32038834951456302</v>
      </c>
      <c r="BB9" s="15">
        <v>0.38095238095238099</v>
      </c>
      <c r="BC9" s="15"/>
      <c r="BD9" s="15">
        <v>0.29310344827586199</v>
      </c>
      <c r="BE9" s="15">
        <v>0.37383177570093501</v>
      </c>
      <c r="BF9" s="15"/>
      <c r="BG9" s="15">
        <v>0.26168224299065401</v>
      </c>
      <c r="BH9" s="15">
        <v>0.49122807017543901</v>
      </c>
    </row>
    <row r="10" spans="2:60" x14ac:dyDescent="0.35">
      <c r="B10" s="16" t="s">
        <v>152</v>
      </c>
      <c r="C10" s="15">
        <v>0.14457831325301199</v>
      </c>
      <c r="D10" s="15">
        <v>0.13043478260869601</v>
      </c>
      <c r="E10" s="15">
        <v>0.15463917525773199</v>
      </c>
      <c r="F10" s="15"/>
      <c r="G10" s="15">
        <v>0.125</v>
      </c>
      <c r="H10" s="15">
        <v>0.146666666666667</v>
      </c>
      <c r="I10" s="15"/>
      <c r="J10" s="15">
        <v>0.1875</v>
      </c>
      <c r="K10" s="15">
        <v>0.14285714285714299</v>
      </c>
      <c r="L10" s="15">
        <v>0.11864406779661001</v>
      </c>
      <c r="M10" s="15">
        <v>0.15</v>
      </c>
      <c r="N10" s="15"/>
      <c r="O10" s="15">
        <v>0.36363636363636398</v>
      </c>
      <c r="P10" s="15">
        <v>0.19047619047618999</v>
      </c>
      <c r="Q10" s="15">
        <v>0.17142857142857101</v>
      </c>
      <c r="R10" s="15">
        <v>9.8901098901098897E-2</v>
      </c>
      <c r="S10" s="15"/>
      <c r="T10" s="15">
        <v>0.2</v>
      </c>
      <c r="U10" s="15">
        <v>0.17241379310344801</v>
      </c>
      <c r="V10" s="15">
        <v>0.152542372881356</v>
      </c>
      <c r="W10" s="15">
        <v>0</v>
      </c>
      <c r="X10" s="15">
        <v>0</v>
      </c>
      <c r="Y10" s="15"/>
      <c r="Z10" s="15">
        <v>0.13636363636363599</v>
      </c>
      <c r="AA10" s="15">
        <v>0.16666666666666699</v>
      </c>
      <c r="AB10" s="15"/>
      <c r="AC10" s="15">
        <v>0.154929577464789</v>
      </c>
      <c r="AD10" s="15">
        <v>0.144736842105263</v>
      </c>
      <c r="AE10" s="15"/>
      <c r="AF10" s="15">
        <v>0.19047619047618999</v>
      </c>
      <c r="AG10" s="15">
        <v>0.170212765957447</v>
      </c>
      <c r="AH10" s="15">
        <v>0.14285714285714299</v>
      </c>
      <c r="AI10" s="15" t="s">
        <v>117</v>
      </c>
      <c r="AJ10" s="15">
        <v>0.16666666666666699</v>
      </c>
      <c r="AK10" s="15">
        <v>0</v>
      </c>
      <c r="AL10" s="15">
        <v>0</v>
      </c>
      <c r="AM10" s="15"/>
      <c r="AN10" s="15">
        <v>0.13978494623655899</v>
      </c>
      <c r="AO10" s="15">
        <v>0.169811320754717</v>
      </c>
      <c r="AP10" s="15">
        <v>0.5</v>
      </c>
      <c r="AQ10" s="15">
        <v>0.25</v>
      </c>
      <c r="AR10" s="15">
        <v>0</v>
      </c>
      <c r="AS10" s="15">
        <v>0</v>
      </c>
      <c r="AT10" s="15"/>
      <c r="AU10" s="15">
        <v>0</v>
      </c>
      <c r="AV10" s="15">
        <v>0.105882352941176</v>
      </c>
      <c r="AW10" s="15">
        <v>0.14285714285714299</v>
      </c>
      <c r="AX10" s="15">
        <v>0.14285714285714299</v>
      </c>
      <c r="AY10" s="15">
        <v>0.32352941176470601</v>
      </c>
      <c r="AZ10" s="15"/>
      <c r="BA10" s="15">
        <v>0.16504854368932001</v>
      </c>
      <c r="BB10" s="15">
        <v>0.11111111111111099</v>
      </c>
      <c r="BC10" s="15"/>
      <c r="BD10" s="15">
        <v>0.18965517241379301</v>
      </c>
      <c r="BE10" s="15">
        <v>0.121495327102804</v>
      </c>
      <c r="BF10" s="15"/>
      <c r="BG10" s="15">
        <v>0.19626168224299101</v>
      </c>
      <c r="BH10" s="15">
        <v>5.2631578947368397E-2</v>
      </c>
    </row>
    <row r="11" spans="2:60" x14ac:dyDescent="0.35">
      <c r="B11" s="16" t="s">
        <v>81</v>
      </c>
      <c r="C11" s="15">
        <v>8.4337349397590397E-2</v>
      </c>
      <c r="D11" s="15">
        <v>2.8985507246376802E-2</v>
      </c>
      <c r="E11" s="15">
        <v>0.123711340206186</v>
      </c>
      <c r="F11" s="15"/>
      <c r="G11" s="15">
        <v>0.25</v>
      </c>
      <c r="H11" s="15">
        <v>6.6666666666666693E-2</v>
      </c>
      <c r="I11" s="15"/>
      <c r="J11" s="15">
        <v>6.25E-2</v>
      </c>
      <c r="K11" s="15">
        <v>0.14285714285714299</v>
      </c>
      <c r="L11" s="15">
        <v>5.0847457627118599E-2</v>
      </c>
      <c r="M11" s="15">
        <v>0.1</v>
      </c>
      <c r="N11" s="15"/>
      <c r="O11" s="15">
        <v>0.18181818181818199</v>
      </c>
      <c r="P11" s="15">
        <v>4.7619047619047603E-2</v>
      </c>
      <c r="Q11" s="15">
        <v>5.7142857142857099E-2</v>
      </c>
      <c r="R11" s="15">
        <v>7.69230769230769E-2</v>
      </c>
      <c r="S11" s="15"/>
      <c r="T11" s="15">
        <v>0.06</v>
      </c>
      <c r="U11" s="15">
        <v>6.8965517241379296E-2</v>
      </c>
      <c r="V11" s="15">
        <v>6.7796610169491497E-2</v>
      </c>
      <c r="W11" s="15">
        <v>0.16</v>
      </c>
      <c r="X11" s="15">
        <v>0.33333333333333298</v>
      </c>
      <c r="Y11" s="15"/>
      <c r="Z11" s="15">
        <v>0.11363636363636399</v>
      </c>
      <c r="AA11" s="15">
        <v>6.9444444444444406E-2</v>
      </c>
      <c r="AB11" s="15"/>
      <c r="AC11" s="15">
        <v>9.85915492957746E-2</v>
      </c>
      <c r="AD11" s="15">
        <v>6.5789473684210495E-2</v>
      </c>
      <c r="AE11" s="15"/>
      <c r="AF11" s="15">
        <v>4.7619047619047603E-2</v>
      </c>
      <c r="AG11" s="15">
        <v>6.3829787234042507E-2</v>
      </c>
      <c r="AH11" s="15">
        <v>8.5714285714285701E-2</v>
      </c>
      <c r="AI11" s="15" t="s">
        <v>117</v>
      </c>
      <c r="AJ11" s="15">
        <v>0.16666666666666699</v>
      </c>
      <c r="AK11" s="15">
        <v>0</v>
      </c>
      <c r="AL11" s="15">
        <v>0</v>
      </c>
      <c r="AM11" s="15"/>
      <c r="AN11" s="15">
        <v>0.10752688172043</v>
      </c>
      <c r="AO11" s="15">
        <v>3.77358490566038E-2</v>
      </c>
      <c r="AP11" s="15">
        <v>0</v>
      </c>
      <c r="AQ11" s="15">
        <v>0.25</v>
      </c>
      <c r="AR11" s="15">
        <v>7.69230769230769E-2</v>
      </c>
      <c r="AS11" s="15">
        <v>0</v>
      </c>
      <c r="AT11" s="15"/>
      <c r="AU11" s="15">
        <v>0.105263157894737</v>
      </c>
      <c r="AV11" s="15">
        <v>7.0588235294117604E-2</v>
      </c>
      <c r="AW11" s="15">
        <v>0.28571428571428598</v>
      </c>
      <c r="AX11" s="15">
        <v>9.5238095238095205E-2</v>
      </c>
      <c r="AY11" s="15">
        <v>5.8823529411764698E-2</v>
      </c>
      <c r="AZ11" s="15"/>
      <c r="BA11" s="15">
        <v>4.85436893203883E-2</v>
      </c>
      <c r="BB11" s="15">
        <v>0.14285714285714299</v>
      </c>
      <c r="BC11" s="15"/>
      <c r="BD11" s="15">
        <v>6.8965517241379296E-2</v>
      </c>
      <c r="BE11" s="15">
        <v>9.34579439252336E-2</v>
      </c>
      <c r="BF11" s="15"/>
      <c r="BG11" s="15">
        <v>8.4112149532710304E-2</v>
      </c>
      <c r="BH11" s="15">
        <v>8.7719298245614002E-2</v>
      </c>
    </row>
    <row r="12" spans="2:60" x14ac:dyDescent="0.35">
      <c r="B12" s="16" t="s">
        <v>153</v>
      </c>
      <c r="C12" s="17">
        <v>7.8313253012048195E-2</v>
      </c>
      <c r="D12" s="17">
        <v>8.6956521739130405E-2</v>
      </c>
      <c r="E12" s="17">
        <v>7.2164948453608199E-2</v>
      </c>
      <c r="F12" s="17"/>
      <c r="G12" s="17">
        <v>0</v>
      </c>
      <c r="H12" s="17">
        <v>8.6666666666666697E-2</v>
      </c>
      <c r="I12" s="17"/>
      <c r="J12" s="17">
        <v>0.15625</v>
      </c>
      <c r="K12" s="17">
        <v>8.5714285714285701E-2</v>
      </c>
      <c r="L12" s="17">
        <v>6.7796610169491497E-2</v>
      </c>
      <c r="M12" s="17">
        <v>2.5000000000000001E-2</v>
      </c>
      <c r="N12" s="17"/>
      <c r="O12" s="17">
        <v>0</v>
      </c>
      <c r="P12" s="17">
        <v>4.7619047619047603E-2</v>
      </c>
      <c r="Q12" s="17">
        <v>0.14285714285714299</v>
      </c>
      <c r="R12" s="17">
        <v>7.69230769230769E-2</v>
      </c>
      <c r="S12" s="17"/>
      <c r="T12" s="17">
        <v>0.06</v>
      </c>
      <c r="U12" s="17">
        <v>0</v>
      </c>
      <c r="V12" s="17">
        <v>0.11864406779661001</v>
      </c>
      <c r="W12" s="17">
        <v>0.12</v>
      </c>
      <c r="X12" s="17">
        <v>0</v>
      </c>
      <c r="Y12" s="17"/>
      <c r="Z12" s="17">
        <v>0.13636363636363599</v>
      </c>
      <c r="AA12" s="17">
        <v>2.7777777777777801E-2</v>
      </c>
      <c r="AB12" s="17"/>
      <c r="AC12" s="17">
        <v>0.12676056338028199</v>
      </c>
      <c r="AD12" s="17">
        <v>3.94736842105263E-2</v>
      </c>
      <c r="AE12" s="17"/>
      <c r="AF12" s="17">
        <v>9.5238095238095205E-2</v>
      </c>
      <c r="AG12" s="17">
        <v>6.3829787234042507E-2</v>
      </c>
      <c r="AH12" s="17">
        <v>5.7142857142857099E-2</v>
      </c>
      <c r="AI12" s="17" t="s">
        <v>117</v>
      </c>
      <c r="AJ12" s="17">
        <v>0.25</v>
      </c>
      <c r="AK12" s="17">
        <v>0</v>
      </c>
      <c r="AL12" s="17">
        <v>0</v>
      </c>
      <c r="AM12" s="17"/>
      <c r="AN12" s="17">
        <v>6.4516129032258104E-2</v>
      </c>
      <c r="AO12" s="17">
        <v>0.13207547169811301</v>
      </c>
      <c r="AP12" s="17">
        <v>0</v>
      </c>
      <c r="AQ12" s="17">
        <v>0</v>
      </c>
      <c r="AR12" s="17">
        <v>0</v>
      </c>
      <c r="AS12" s="17">
        <v>0</v>
      </c>
      <c r="AT12" s="17"/>
      <c r="AU12" s="17">
        <v>5.2631578947368397E-2</v>
      </c>
      <c r="AV12" s="17">
        <v>9.41176470588235E-2</v>
      </c>
      <c r="AW12" s="17">
        <v>0</v>
      </c>
      <c r="AX12" s="17">
        <v>9.5238095238095205E-2</v>
      </c>
      <c r="AY12" s="17">
        <v>5.8823529411764698E-2</v>
      </c>
      <c r="AZ12" s="17"/>
      <c r="BA12" s="17">
        <v>9.7087378640776698E-2</v>
      </c>
      <c r="BB12" s="17">
        <v>4.7619047619047603E-2</v>
      </c>
      <c r="BC12" s="17"/>
      <c r="BD12" s="17">
        <v>5.1724137931034503E-2</v>
      </c>
      <c r="BE12" s="17">
        <v>9.34579439252336E-2</v>
      </c>
      <c r="BF12" s="17"/>
      <c r="BG12" s="17">
        <v>9.34579439252336E-2</v>
      </c>
      <c r="BH12" s="17">
        <v>5.2631578947368397E-2</v>
      </c>
    </row>
    <row r="13" spans="2:60" x14ac:dyDescent="0.35">
      <c r="B13" s="22" t="s">
        <v>180</v>
      </c>
    </row>
    <row r="14" spans="2:60" x14ac:dyDescent="0.35">
      <c r="B14" t="s">
        <v>84</v>
      </c>
    </row>
    <row r="15" spans="2:60" x14ac:dyDescent="0.35">
      <c r="B15" t="s">
        <v>85</v>
      </c>
    </row>
    <row r="17" spans="2:2" x14ac:dyDescent="0.35">
      <c r="B17"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H20"/>
  <sheetViews>
    <sheetView showGridLines="0" topLeftCell="A10"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161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ht="72.5" x14ac:dyDescent="0.35">
      <c r="B8" s="16" t="s">
        <v>155</v>
      </c>
      <c r="C8" s="15">
        <v>0.40862422997946601</v>
      </c>
      <c r="D8" s="15">
        <v>0.46012269938650302</v>
      </c>
      <c r="E8" s="15">
        <v>0.38271604938271597</v>
      </c>
      <c r="F8" s="15"/>
      <c r="G8" s="15">
        <v>0.24752475247524799</v>
      </c>
      <c r="H8" s="15">
        <v>0.45077720207253902</v>
      </c>
      <c r="I8" s="15"/>
      <c r="J8" s="15">
        <v>0.407407407407407</v>
      </c>
      <c r="K8" s="15">
        <v>0.42307692307692302</v>
      </c>
      <c r="L8" s="15">
        <v>0.42131979695431498</v>
      </c>
      <c r="M8" s="15">
        <v>0.371428571428571</v>
      </c>
      <c r="N8" s="15"/>
      <c r="O8" s="15">
        <v>0.338983050847458</v>
      </c>
      <c r="P8" s="15">
        <v>0.375</v>
      </c>
      <c r="Q8" s="15">
        <v>0.44927536231884102</v>
      </c>
      <c r="R8" s="15">
        <v>0.46153846153846201</v>
      </c>
      <c r="S8" s="15"/>
      <c r="T8" s="15">
        <v>0.38135593220338998</v>
      </c>
      <c r="U8" s="15">
        <v>0.44660194174757301</v>
      </c>
      <c r="V8" s="15">
        <v>0.42105263157894701</v>
      </c>
      <c r="W8" s="15">
        <v>0.47368421052631599</v>
      </c>
      <c r="X8" s="15">
        <v>0.42857142857142899</v>
      </c>
      <c r="Y8" s="15"/>
      <c r="Z8" s="15">
        <v>0.440993788819876</v>
      </c>
      <c r="AA8" s="15">
        <v>0.40588235294117597</v>
      </c>
      <c r="AB8" s="15"/>
      <c r="AC8" s="15">
        <v>0.45365853658536598</v>
      </c>
      <c r="AD8" s="15">
        <v>0.39893617021276601</v>
      </c>
      <c r="AE8" s="15"/>
      <c r="AF8" s="15">
        <v>0.55645161290322598</v>
      </c>
      <c r="AG8" s="15">
        <v>0.67123287671232901</v>
      </c>
      <c r="AH8" s="15">
        <v>0.55000000000000004</v>
      </c>
      <c r="AI8" s="15" t="s">
        <v>117</v>
      </c>
      <c r="AJ8" s="15">
        <v>0.15625</v>
      </c>
      <c r="AK8" s="15">
        <v>0.338028169014085</v>
      </c>
      <c r="AL8" s="15">
        <v>0.16666666666666699</v>
      </c>
      <c r="AM8" s="15"/>
      <c r="AN8" s="15">
        <v>0.39378238341968902</v>
      </c>
      <c r="AO8" s="15">
        <v>0.48598130841121501</v>
      </c>
      <c r="AP8" s="15">
        <v>0.36363636363636398</v>
      </c>
      <c r="AQ8" s="15">
        <v>0.42553191489361702</v>
      </c>
      <c r="AR8" s="15">
        <v>0.37168141592920401</v>
      </c>
      <c r="AS8" s="15">
        <v>0.3125</v>
      </c>
      <c r="AT8" s="15"/>
      <c r="AU8" s="15">
        <v>0.35294117647058798</v>
      </c>
      <c r="AV8" s="15">
        <v>0.39195979899497502</v>
      </c>
      <c r="AW8" s="15">
        <v>0.54545454545454497</v>
      </c>
      <c r="AX8" s="15">
        <v>0.45762711864406802</v>
      </c>
      <c r="AY8" s="15">
        <v>0.42622950819672101</v>
      </c>
      <c r="AZ8" s="15"/>
      <c r="BA8" s="15">
        <v>0.41875000000000001</v>
      </c>
      <c r="BB8" s="15">
        <v>0.391566265060241</v>
      </c>
      <c r="BC8" s="15"/>
      <c r="BD8" s="15">
        <v>0.419191919191919</v>
      </c>
      <c r="BE8" s="15">
        <v>0.39721254355400698</v>
      </c>
      <c r="BF8" s="15"/>
      <c r="BG8" s="15">
        <v>0.43820224719101097</v>
      </c>
      <c r="BH8" s="15">
        <v>0.33613445378151302</v>
      </c>
    </row>
    <row r="9" spans="2:60" x14ac:dyDescent="0.35">
      <c r="B9" s="16" t="s">
        <v>156</v>
      </c>
      <c r="C9" s="15">
        <v>0.27104722792607799</v>
      </c>
      <c r="D9" s="15">
        <v>0.35582822085889598</v>
      </c>
      <c r="E9" s="15">
        <v>0.22839506172839499</v>
      </c>
      <c r="F9" s="15"/>
      <c r="G9" s="15">
        <v>0.17821782178217799</v>
      </c>
      <c r="H9" s="15">
        <v>0.295336787564767</v>
      </c>
      <c r="I9" s="15"/>
      <c r="J9" s="15">
        <v>0.27160493827160498</v>
      </c>
      <c r="K9" s="15">
        <v>0.25961538461538503</v>
      </c>
      <c r="L9" s="15">
        <v>0.218274111675127</v>
      </c>
      <c r="M9" s="15">
        <v>0.38095238095238099</v>
      </c>
      <c r="N9" s="15"/>
      <c r="O9" s="15">
        <v>0.12711864406779699</v>
      </c>
      <c r="P9" s="15">
        <v>0.2421875</v>
      </c>
      <c r="Q9" s="15">
        <v>0.28985507246376802</v>
      </c>
      <c r="R9" s="15">
        <v>0.37820512820512803</v>
      </c>
      <c r="S9" s="15"/>
      <c r="T9" s="15">
        <v>0.241525423728814</v>
      </c>
      <c r="U9" s="15">
        <v>0.213592233009709</v>
      </c>
      <c r="V9" s="15">
        <v>0.34736842105263199</v>
      </c>
      <c r="W9" s="15">
        <v>0.42105263157894701</v>
      </c>
      <c r="X9" s="15">
        <v>0.28571428571428598</v>
      </c>
      <c r="Y9" s="15"/>
      <c r="Z9" s="15">
        <v>0.27950310559006197</v>
      </c>
      <c r="AA9" s="15">
        <v>0.311764705882353</v>
      </c>
      <c r="AB9" s="15"/>
      <c r="AC9" s="15">
        <v>0.302439024390244</v>
      </c>
      <c r="AD9" s="15">
        <v>0.27127659574468099</v>
      </c>
      <c r="AE9" s="15"/>
      <c r="AF9" s="15">
        <v>0.225806451612903</v>
      </c>
      <c r="AG9" s="15">
        <v>0.32876712328767099</v>
      </c>
      <c r="AH9" s="15">
        <v>0.55000000000000004</v>
      </c>
      <c r="AI9" s="15" t="s">
        <v>117</v>
      </c>
      <c r="AJ9" s="15">
        <v>0.25</v>
      </c>
      <c r="AK9" s="15">
        <v>0.11267605633802801</v>
      </c>
      <c r="AL9" s="15">
        <v>0.16666666666666699</v>
      </c>
      <c r="AM9" s="15"/>
      <c r="AN9" s="15">
        <v>0.37305699481865301</v>
      </c>
      <c r="AO9" s="15">
        <v>0.31775700934579398</v>
      </c>
      <c r="AP9" s="15">
        <v>9.0909090909090898E-2</v>
      </c>
      <c r="AQ9" s="15">
        <v>0.10638297872340401</v>
      </c>
      <c r="AR9" s="15">
        <v>0.15044247787610601</v>
      </c>
      <c r="AS9" s="15">
        <v>0.1875</v>
      </c>
      <c r="AT9" s="15"/>
      <c r="AU9" s="15">
        <v>0.2</v>
      </c>
      <c r="AV9" s="15">
        <v>0.34673366834170899</v>
      </c>
      <c r="AW9" s="15">
        <v>0.27272727272727298</v>
      </c>
      <c r="AX9" s="15">
        <v>0.22033898305084701</v>
      </c>
      <c r="AY9" s="15">
        <v>0.22131147540983601</v>
      </c>
      <c r="AZ9" s="15"/>
      <c r="BA9" s="15">
        <v>0.23125000000000001</v>
      </c>
      <c r="BB9" s="15">
        <v>0.34939759036144602</v>
      </c>
      <c r="BC9" s="15"/>
      <c r="BD9" s="15">
        <v>0.21717171717171699</v>
      </c>
      <c r="BE9" s="15">
        <v>0.31010452961672502</v>
      </c>
      <c r="BF9" s="15"/>
      <c r="BG9" s="15">
        <v>0.24719101123595499</v>
      </c>
      <c r="BH9" s="15">
        <v>0.35294117647058798</v>
      </c>
    </row>
    <row r="10" spans="2:60" ht="29" x14ac:dyDescent="0.35">
      <c r="B10" s="16" t="s">
        <v>157</v>
      </c>
      <c r="C10" s="15">
        <v>0.184804928131417</v>
      </c>
      <c r="D10" s="15">
        <v>0.110429447852761</v>
      </c>
      <c r="E10" s="15">
        <v>0.22222222222222199</v>
      </c>
      <c r="F10" s="15"/>
      <c r="G10" s="15">
        <v>0.26732673267326701</v>
      </c>
      <c r="H10" s="15">
        <v>0.16321243523316101</v>
      </c>
      <c r="I10" s="15"/>
      <c r="J10" s="15">
        <v>0.13580246913580199</v>
      </c>
      <c r="K10" s="15">
        <v>0.20192307692307701</v>
      </c>
      <c r="L10" s="15">
        <v>0.18781725888324899</v>
      </c>
      <c r="M10" s="15">
        <v>0.2</v>
      </c>
      <c r="N10" s="15"/>
      <c r="O10" s="15">
        <v>0.21186440677966101</v>
      </c>
      <c r="P10" s="15">
        <v>0.2109375</v>
      </c>
      <c r="Q10" s="15">
        <v>0.173913043478261</v>
      </c>
      <c r="R10" s="15">
        <v>0.15384615384615399</v>
      </c>
      <c r="S10" s="15"/>
      <c r="T10" s="15">
        <v>0.21610169491525399</v>
      </c>
      <c r="U10" s="15">
        <v>0.16504854368932001</v>
      </c>
      <c r="V10" s="15">
        <v>0.157894736842105</v>
      </c>
      <c r="W10" s="15">
        <v>7.8947368421052599E-2</v>
      </c>
      <c r="X10" s="15">
        <v>0.14285714285714299</v>
      </c>
      <c r="Y10" s="15"/>
      <c r="Z10" s="15">
        <v>0.18012422360248401</v>
      </c>
      <c r="AA10" s="15">
        <v>0.14117647058823499</v>
      </c>
      <c r="AB10" s="15"/>
      <c r="AC10" s="15">
        <v>0.180487804878049</v>
      </c>
      <c r="AD10" s="15">
        <v>0.164893617021277</v>
      </c>
      <c r="AE10" s="15"/>
      <c r="AF10" s="15">
        <v>0.12903225806451599</v>
      </c>
      <c r="AG10" s="15">
        <v>5.4794520547945202E-2</v>
      </c>
      <c r="AH10" s="15">
        <v>0.05</v>
      </c>
      <c r="AI10" s="15" t="s">
        <v>117</v>
      </c>
      <c r="AJ10" s="15">
        <v>0.28125</v>
      </c>
      <c r="AK10" s="15">
        <v>0.309859154929577</v>
      </c>
      <c r="AL10" s="15">
        <v>0.33333333333333298</v>
      </c>
      <c r="AM10" s="15"/>
      <c r="AN10" s="15">
        <v>0.12953367875647701</v>
      </c>
      <c r="AO10" s="15">
        <v>0.14018691588785001</v>
      </c>
      <c r="AP10" s="15">
        <v>0.18181818181818199</v>
      </c>
      <c r="AQ10" s="15">
        <v>0.25531914893617003</v>
      </c>
      <c r="AR10" s="15">
        <v>0.27433628318584102</v>
      </c>
      <c r="AS10" s="15">
        <v>0.3125</v>
      </c>
      <c r="AT10" s="15"/>
      <c r="AU10" s="15">
        <v>0.27058823529411802</v>
      </c>
      <c r="AV10" s="15">
        <v>0.17085427135678399</v>
      </c>
      <c r="AW10" s="15">
        <v>0.22727272727272699</v>
      </c>
      <c r="AX10" s="15">
        <v>0.152542372881356</v>
      </c>
      <c r="AY10" s="15">
        <v>0.15573770491803299</v>
      </c>
      <c r="AZ10" s="15"/>
      <c r="BA10" s="15">
        <v>0.20937500000000001</v>
      </c>
      <c r="BB10" s="15">
        <v>0.13855421686746999</v>
      </c>
      <c r="BC10" s="15"/>
      <c r="BD10" s="15">
        <v>0.21212121212121199</v>
      </c>
      <c r="BE10" s="15">
        <v>0.16724738675958201</v>
      </c>
      <c r="BF10" s="15"/>
      <c r="BG10" s="15">
        <v>0.19101123595505601</v>
      </c>
      <c r="BH10" s="15">
        <v>0.159663865546218</v>
      </c>
    </row>
    <row r="11" spans="2:60" ht="58" x14ac:dyDescent="0.35">
      <c r="B11" s="16" t="s">
        <v>158</v>
      </c>
      <c r="C11" s="15">
        <v>4.9281314168377797E-2</v>
      </c>
      <c r="D11" s="15">
        <v>6.7484662576687102E-2</v>
      </c>
      <c r="E11" s="15">
        <v>4.0123456790123503E-2</v>
      </c>
      <c r="F11" s="15"/>
      <c r="G11" s="15">
        <v>1.9801980198019799E-2</v>
      </c>
      <c r="H11" s="15">
        <v>5.6994818652849701E-2</v>
      </c>
      <c r="I11" s="15"/>
      <c r="J11" s="15">
        <v>6.1728395061728399E-2</v>
      </c>
      <c r="K11" s="15">
        <v>3.8461538461538498E-2</v>
      </c>
      <c r="L11" s="15">
        <v>4.5685279187817299E-2</v>
      </c>
      <c r="M11" s="15">
        <v>5.7142857142857099E-2</v>
      </c>
      <c r="N11" s="15"/>
      <c r="O11" s="15">
        <v>1.6949152542372899E-2</v>
      </c>
      <c r="P11" s="15">
        <v>3.125E-2</v>
      </c>
      <c r="Q11" s="15">
        <v>2.8985507246376802E-2</v>
      </c>
      <c r="R11" s="15">
        <v>8.3333333333333301E-2</v>
      </c>
      <c r="S11" s="15"/>
      <c r="T11" s="15">
        <v>2.9661016949152502E-2</v>
      </c>
      <c r="U11" s="15">
        <v>7.7669902912621394E-2</v>
      </c>
      <c r="V11" s="15">
        <v>6.3157894736842093E-2</v>
      </c>
      <c r="W11" s="15">
        <v>7.8947368421052599E-2</v>
      </c>
      <c r="X11" s="15">
        <v>0</v>
      </c>
      <c r="Y11" s="15"/>
      <c r="Z11" s="15">
        <v>3.1055900621118002E-2</v>
      </c>
      <c r="AA11" s="15">
        <v>4.7058823529411799E-2</v>
      </c>
      <c r="AB11" s="15"/>
      <c r="AC11" s="15">
        <v>5.3658536585365901E-2</v>
      </c>
      <c r="AD11" s="15">
        <v>5.31914893617021E-2</v>
      </c>
      <c r="AE11" s="15"/>
      <c r="AF11" s="15">
        <v>6.4516129032258104E-2</v>
      </c>
      <c r="AG11" s="15">
        <v>2.7397260273972601E-2</v>
      </c>
      <c r="AH11" s="15">
        <v>8.7499999999999994E-2</v>
      </c>
      <c r="AI11" s="15" t="s">
        <v>117</v>
      </c>
      <c r="AJ11" s="15">
        <v>3.125E-2</v>
      </c>
      <c r="AK11" s="15">
        <v>4.2253521126760597E-2</v>
      </c>
      <c r="AL11" s="15">
        <v>0</v>
      </c>
      <c r="AM11" s="15"/>
      <c r="AN11" s="15">
        <v>7.2538860103626895E-2</v>
      </c>
      <c r="AO11" s="15">
        <v>2.80373831775701E-2</v>
      </c>
      <c r="AP11" s="15">
        <v>9.0909090909090898E-2</v>
      </c>
      <c r="AQ11" s="15">
        <v>4.2553191489361701E-2</v>
      </c>
      <c r="AR11" s="15">
        <v>3.5398230088495602E-2</v>
      </c>
      <c r="AS11" s="15">
        <v>0</v>
      </c>
      <c r="AT11" s="15"/>
      <c r="AU11" s="15">
        <v>4.7058823529411799E-2</v>
      </c>
      <c r="AV11" s="15">
        <v>5.0251256281407003E-2</v>
      </c>
      <c r="AW11" s="15">
        <v>0</v>
      </c>
      <c r="AX11" s="15">
        <v>6.7796610169491497E-2</v>
      </c>
      <c r="AY11" s="15">
        <v>4.91803278688525E-2</v>
      </c>
      <c r="AZ11" s="15"/>
      <c r="BA11" s="15">
        <v>6.5625000000000003E-2</v>
      </c>
      <c r="BB11" s="15">
        <v>1.8072289156626498E-2</v>
      </c>
      <c r="BC11" s="15"/>
      <c r="BD11" s="15">
        <v>4.5454545454545497E-2</v>
      </c>
      <c r="BE11" s="15">
        <v>5.2264808362369297E-2</v>
      </c>
      <c r="BF11" s="15"/>
      <c r="BG11" s="15">
        <v>4.7752808988764002E-2</v>
      </c>
      <c r="BH11" s="15">
        <v>5.8823529411764698E-2</v>
      </c>
    </row>
    <row r="12" spans="2:60" x14ac:dyDescent="0.35">
      <c r="B12" s="16" t="s">
        <v>81</v>
      </c>
      <c r="C12" s="15">
        <v>3.6960985626283402E-2</v>
      </c>
      <c r="D12" s="15">
        <v>3.0674846625766899E-2</v>
      </c>
      <c r="E12" s="15">
        <v>4.0123456790123503E-2</v>
      </c>
      <c r="F12" s="15"/>
      <c r="G12" s="15">
        <v>2.9702970297029702E-2</v>
      </c>
      <c r="H12" s="15">
        <v>3.8860103626942998E-2</v>
      </c>
      <c r="I12" s="15"/>
      <c r="J12" s="15">
        <v>4.9382716049382699E-2</v>
      </c>
      <c r="K12" s="15">
        <v>2.8846153846153799E-2</v>
      </c>
      <c r="L12" s="15">
        <v>4.5685279187817299E-2</v>
      </c>
      <c r="M12" s="15">
        <v>1.9047619047619001E-2</v>
      </c>
      <c r="N12" s="15"/>
      <c r="O12" s="15">
        <v>6.7796610169491497E-2</v>
      </c>
      <c r="P12" s="15">
        <v>4.6875E-2</v>
      </c>
      <c r="Q12" s="15">
        <v>1.4492753623188401E-2</v>
      </c>
      <c r="R12" s="15">
        <v>6.41025641025641E-3</v>
      </c>
      <c r="S12" s="15"/>
      <c r="T12" s="15">
        <v>5.93220338983051E-2</v>
      </c>
      <c r="U12" s="15">
        <v>1.94174757281553E-2</v>
      </c>
      <c r="V12" s="15">
        <v>1.05263157894737E-2</v>
      </c>
      <c r="W12" s="15">
        <v>2.6315789473684199E-2</v>
      </c>
      <c r="X12" s="15">
        <v>0</v>
      </c>
      <c r="Y12" s="15"/>
      <c r="Z12" s="15">
        <v>3.7267080745341602E-2</v>
      </c>
      <c r="AA12" s="15">
        <v>1.7647058823529401E-2</v>
      </c>
      <c r="AB12" s="15"/>
      <c r="AC12" s="15">
        <v>3.4146341463414602E-2</v>
      </c>
      <c r="AD12" s="15">
        <v>2.6595744680851099E-2</v>
      </c>
      <c r="AE12" s="15"/>
      <c r="AF12" s="15">
        <v>4.8387096774193498E-2</v>
      </c>
      <c r="AG12" s="15">
        <v>2.7397260273972601E-2</v>
      </c>
      <c r="AH12" s="15">
        <v>0</v>
      </c>
      <c r="AI12" s="15" t="s">
        <v>117</v>
      </c>
      <c r="AJ12" s="15">
        <v>9.375E-2</v>
      </c>
      <c r="AK12" s="15">
        <v>2.8169014084507001E-2</v>
      </c>
      <c r="AL12" s="15">
        <v>0</v>
      </c>
      <c r="AM12" s="15"/>
      <c r="AN12" s="15">
        <v>2.59067357512953E-2</v>
      </c>
      <c r="AO12" s="15">
        <v>3.7383177570093497E-2</v>
      </c>
      <c r="AP12" s="15">
        <v>0</v>
      </c>
      <c r="AQ12" s="15">
        <v>4.2553191489361701E-2</v>
      </c>
      <c r="AR12" s="15">
        <v>5.3097345132743397E-2</v>
      </c>
      <c r="AS12" s="15">
        <v>6.25E-2</v>
      </c>
      <c r="AT12" s="15"/>
      <c r="AU12" s="15">
        <v>2.3529411764705899E-2</v>
      </c>
      <c r="AV12" s="15">
        <v>2.01005025125628E-2</v>
      </c>
      <c r="AW12" s="15">
        <v>0.13636363636363599</v>
      </c>
      <c r="AX12" s="15">
        <v>0.101694915254237</v>
      </c>
      <c r="AY12" s="15">
        <v>2.4590163934426201E-2</v>
      </c>
      <c r="AZ12" s="15"/>
      <c r="BA12" s="15">
        <v>2.8125000000000001E-2</v>
      </c>
      <c r="BB12" s="15">
        <v>5.4216867469879498E-2</v>
      </c>
      <c r="BC12" s="15"/>
      <c r="BD12" s="15">
        <v>3.03030303030303E-2</v>
      </c>
      <c r="BE12" s="15">
        <v>4.1811846689895502E-2</v>
      </c>
      <c r="BF12" s="15"/>
      <c r="BG12" s="15">
        <v>3.0898876404494399E-2</v>
      </c>
      <c r="BH12" s="15">
        <v>3.3613445378151301E-2</v>
      </c>
    </row>
    <row r="13" spans="2:60" ht="29" x14ac:dyDescent="0.35">
      <c r="B13" s="16" t="s">
        <v>159</v>
      </c>
      <c r="C13" s="15">
        <v>2.4640657084188899E-2</v>
      </c>
      <c r="D13" s="15">
        <v>3.0674846625766899E-2</v>
      </c>
      <c r="E13" s="15">
        <v>2.1604938271604899E-2</v>
      </c>
      <c r="F13" s="15"/>
      <c r="G13" s="15">
        <v>9.9009900990098994E-3</v>
      </c>
      <c r="H13" s="15">
        <v>2.8497409326424899E-2</v>
      </c>
      <c r="I13" s="15"/>
      <c r="J13" s="15">
        <v>0</v>
      </c>
      <c r="K13" s="15">
        <v>2.8846153846153799E-2</v>
      </c>
      <c r="L13" s="15">
        <v>2.5380710659898501E-2</v>
      </c>
      <c r="M13" s="15">
        <v>3.8095238095238099E-2</v>
      </c>
      <c r="N13" s="15"/>
      <c r="O13" s="15">
        <v>8.4745762711864406E-3</v>
      </c>
      <c r="P13" s="15">
        <v>4.6875E-2</v>
      </c>
      <c r="Q13" s="15">
        <v>2.8985507246376802E-2</v>
      </c>
      <c r="R13" s="15">
        <v>1.9230769230769201E-2</v>
      </c>
      <c r="S13" s="15"/>
      <c r="T13" s="15">
        <v>2.1186440677966101E-2</v>
      </c>
      <c r="U13" s="15">
        <v>2.9126213592233E-2</v>
      </c>
      <c r="V13" s="15">
        <v>2.1052631578947399E-2</v>
      </c>
      <c r="W13" s="15">
        <v>5.2631578947368397E-2</v>
      </c>
      <c r="X13" s="15">
        <v>0</v>
      </c>
      <c r="Y13" s="15"/>
      <c r="Z13" s="15">
        <v>3.1055900621118002E-2</v>
      </c>
      <c r="AA13" s="15">
        <v>2.3529411764705899E-2</v>
      </c>
      <c r="AB13" s="15"/>
      <c r="AC13" s="15">
        <v>3.4146341463414602E-2</v>
      </c>
      <c r="AD13" s="15">
        <v>2.1276595744680899E-2</v>
      </c>
      <c r="AE13" s="15"/>
      <c r="AF13" s="15">
        <v>2.4193548387096801E-2</v>
      </c>
      <c r="AG13" s="15">
        <v>2.7397260273972601E-2</v>
      </c>
      <c r="AH13" s="15">
        <v>2.5000000000000001E-2</v>
      </c>
      <c r="AI13" s="15" t="s">
        <v>117</v>
      </c>
      <c r="AJ13" s="15">
        <v>3.125E-2</v>
      </c>
      <c r="AK13" s="15">
        <v>1.4084507042253501E-2</v>
      </c>
      <c r="AL13" s="15">
        <v>0</v>
      </c>
      <c r="AM13" s="15"/>
      <c r="AN13" s="15">
        <v>2.0725388601036301E-2</v>
      </c>
      <c r="AO13" s="15">
        <v>1.86915887850467E-2</v>
      </c>
      <c r="AP13" s="15">
        <v>0</v>
      </c>
      <c r="AQ13" s="15">
        <v>6.3829787234042507E-2</v>
      </c>
      <c r="AR13" s="15">
        <v>1.7699115044247801E-2</v>
      </c>
      <c r="AS13" s="15">
        <v>6.25E-2</v>
      </c>
      <c r="AT13" s="15"/>
      <c r="AU13" s="15">
        <v>3.5294117647058802E-2</v>
      </c>
      <c r="AV13" s="15">
        <v>2.01005025125628E-2</v>
      </c>
      <c r="AW13" s="15">
        <v>0</v>
      </c>
      <c r="AX13" s="15">
        <v>1.6949152542372899E-2</v>
      </c>
      <c r="AY13" s="15">
        <v>3.2786885245901599E-2</v>
      </c>
      <c r="AZ13" s="15"/>
      <c r="BA13" s="15">
        <v>2.8125000000000001E-2</v>
      </c>
      <c r="BB13" s="15">
        <v>1.8072289156626498E-2</v>
      </c>
      <c r="BC13" s="15"/>
      <c r="BD13" s="15">
        <v>1.5151515151515201E-2</v>
      </c>
      <c r="BE13" s="15">
        <v>3.1358885017421602E-2</v>
      </c>
      <c r="BF13" s="15"/>
      <c r="BG13" s="15">
        <v>2.5280898876404501E-2</v>
      </c>
      <c r="BH13" s="15">
        <v>2.5210084033613401E-2</v>
      </c>
    </row>
    <row r="14" spans="2:60" ht="43.5" x14ac:dyDescent="0.35">
      <c r="B14" s="16" t="s">
        <v>160</v>
      </c>
      <c r="C14" s="15">
        <v>1.43737166324435E-2</v>
      </c>
      <c r="D14" s="15">
        <v>1.84049079754601E-2</v>
      </c>
      <c r="E14" s="15">
        <v>1.2345679012345699E-2</v>
      </c>
      <c r="F14" s="15"/>
      <c r="G14" s="15">
        <v>9.9009900990098994E-3</v>
      </c>
      <c r="H14" s="15">
        <v>1.55440414507772E-2</v>
      </c>
      <c r="I14" s="15"/>
      <c r="J14" s="15">
        <v>2.4691358024691398E-2</v>
      </c>
      <c r="K14" s="15">
        <v>9.6153846153846194E-3</v>
      </c>
      <c r="L14" s="15">
        <v>1.5228426395939101E-2</v>
      </c>
      <c r="M14" s="15">
        <v>9.5238095238095195E-3</v>
      </c>
      <c r="N14" s="15"/>
      <c r="O14" s="15">
        <v>8.4745762711864406E-3</v>
      </c>
      <c r="P14" s="15">
        <v>2.34375E-2</v>
      </c>
      <c r="Q14" s="15">
        <v>0</v>
      </c>
      <c r="R14" s="15">
        <v>1.2820512820512799E-2</v>
      </c>
      <c r="S14" s="15"/>
      <c r="T14" s="15">
        <v>8.4745762711864406E-3</v>
      </c>
      <c r="U14" s="15">
        <v>9.7087378640776708E-3</v>
      </c>
      <c r="V14" s="15">
        <v>3.1578947368421102E-2</v>
      </c>
      <c r="W14" s="15">
        <v>2.6315789473684199E-2</v>
      </c>
      <c r="X14" s="15">
        <v>0</v>
      </c>
      <c r="Y14" s="15"/>
      <c r="Z14" s="15">
        <v>1.2422360248447201E-2</v>
      </c>
      <c r="AA14" s="15">
        <v>2.3529411764705899E-2</v>
      </c>
      <c r="AB14" s="15"/>
      <c r="AC14" s="15">
        <v>4.8780487804877997E-3</v>
      </c>
      <c r="AD14" s="15">
        <v>2.6595744680851099E-2</v>
      </c>
      <c r="AE14" s="15"/>
      <c r="AF14" s="15">
        <v>8.0645161290322596E-3</v>
      </c>
      <c r="AG14" s="15">
        <v>2.7397260273972601E-2</v>
      </c>
      <c r="AH14" s="15">
        <v>1.2500000000000001E-2</v>
      </c>
      <c r="AI14" s="15" t="s">
        <v>117</v>
      </c>
      <c r="AJ14" s="15">
        <v>3.125E-2</v>
      </c>
      <c r="AK14" s="15">
        <v>1.4084507042253501E-2</v>
      </c>
      <c r="AL14" s="15">
        <v>0</v>
      </c>
      <c r="AM14" s="15"/>
      <c r="AN14" s="15">
        <v>2.0725388601036301E-2</v>
      </c>
      <c r="AO14" s="15">
        <v>9.3457943925233603E-3</v>
      </c>
      <c r="AP14" s="15">
        <v>0</v>
      </c>
      <c r="AQ14" s="15">
        <v>2.1276595744680899E-2</v>
      </c>
      <c r="AR14" s="15">
        <v>8.8495575221238902E-3</v>
      </c>
      <c r="AS14" s="15">
        <v>0</v>
      </c>
      <c r="AT14" s="15"/>
      <c r="AU14" s="15">
        <v>1.1764705882352899E-2</v>
      </c>
      <c r="AV14" s="15">
        <v>2.5125628140703501E-2</v>
      </c>
      <c r="AW14" s="15">
        <v>0</v>
      </c>
      <c r="AX14" s="15">
        <v>0</v>
      </c>
      <c r="AY14" s="15">
        <v>8.1967213114754103E-3</v>
      </c>
      <c r="AZ14" s="15"/>
      <c r="BA14" s="15">
        <v>1.5625E-2</v>
      </c>
      <c r="BB14" s="15">
        <v>1.20481927710843E-2</v>
      </c>
      <c r="BC14" s="15"/>
      <c r="BD14" s="15">
        <v>1.01010101010101E-2</v>
      </c>
      <c r="BE14" s="15">
        <v>1.74216027874564E-2</v>
      </c>
      <c r="BF14" s="15"/>
      <c r="BG14" s="15">
        <v>1.6853932584269701E-2</v>
      </c>
      <c r="BH14" s="15">
        <v>8.4033613445378096E-3</v>
      </c>
    </row>
    <row r="15" spans="2:60" x14ac:dyDescent="0.35">
      <c r="B15" s="16" t="s">
        <v>141</v>
      </c>
      <c r="C15" s="17">
        <v>0.293634496919918</v>
      </c>
      <c r="D15" s="17">
        <v>0.251533742331288</v>
      </c>
      <c r="E15" s="17">
        <v>0.31481481481481499</v>
      </c>
      <c r="F15" s="17"/>
      <c r="G15" s="17">
        <v>0.43564356435643597</v>
      </c>
      <c r="H15" s="17">
        <v>0.25647668393782402</v>
      </c>
      <c r="I15" s="17"/>
      <c r="J15" s="17">
        <v>0.28395061728395099</v>
      </c>
      <c r="K15" s="17">
        <v>0.33653846153846201</v>
      </c>
      <c r="L15" s="17">
        <v>0.28426395939086302</v>
      </c>
      <c r="M15" s="17">
        <v>0.27619047619047599</v>
      </c>
      <c r="N15" s="17"/>
      <c r="O15" s="17">
        <v>0.39830508474576298</v>
      </c>
      <c r="P15" s="17">
        <v>0.3125</v>
      </c>
      <c r="Q15" s="17">
        <v>0.202898550724638</v>
      </c>
      <c r="R15" s="17">
        <v>0.256410256410256</v>
      </c>
      <c r="S15" s="17"/>
      <c r="T15" s="17">
        <v>0.31355932203389802</v>
      </c>
      <c r="U15" s="17">
        <v>0.33980582524271802</v>
      </c>
      <c r="V15" s="17">
        <v>0.25263157894736799</v>
      </c>
      <c r="W15" s="17">
        <v>0.18421052631578899</v>
      </c>
      <c r="X15" s="17">
        <v>0.14285714285714299</v>
      </c>
      <c r="Y15" s="17"/>
      <c r="Z15" s="17">
        <v>0.27950310559006197</v>
      </c>
      <c r="AA15" s="17">
        <v>0.29411764705882398</v>
      </c>
      <c r="AB15" s="17"/>
      <c r="AC15" s="17">
        <v>0.25365853658536602</v>
      </c>
      <c r="AD15" s="17">
        <v>0.29255319148936199</v>
      </c>
      <c r="AE15" s="17"/>
      <c r="AF15" s="17">
        <v>0.209677419354839</v>
      </c>
      <c r="AG15" s="17">
        <v>0.17808219178082199</v>
      </c>
      <c r="AH15" s="17">
        <v>0.1</v>
      </c>
      <c r="AI15" s="17" t="s">
        <v>117</v>
      </c>
      <c r="AJ15" s="17">
        <v>0.3125</v>
      </c>
      <c r="AK15" s="17">
        <v>0.46478873239436602</v>
      </c>
      <c r="AL15" s="17">
        <v>0.5</v>
      </c>
      <c r="AM15" s="17"/>
      <c r="AN15" s="17">
        <v>0.25906735751295301</v>
      </c>
      <c r="AO15" s="17">
        <v>0.27102803738317799</v>
      </c>
      <c r="AP15" s="17">
        <v>0.36363636363636398</v>
      </c>
      <c r="AQ15" s="17">
        <v>0.25531914893617003</v>
      </c>
      <c r="AR15" s="17">
        <v>0.35398230088495602</v>
      </c>
      <c r="AS15" s="17">
        <v>0.5</v>
      </c>
      <c r="AT15" s="17"/>
      <c r="AU15" s="17">
        <v>0.34117647058823503</v>
      </c>
      <c r="AV15" s="17">
        <v>0.31155778894472402</v>
      </c>
      <c r="AW15" s="17">
        <v>0.22727272727272699</v>
      </c>
      <c r="AX15" s="17">
        <v>0.23728813559322001</v>
      </c>
      <c r="AY15" s="17">
        <v>0.27049180327868899</v>
      </c>
      <c r="AZ15" s="17"/>
      <c r="BA15" s="17">
        <v>0.27500000000000002</v>
      </c>
      <c r="BB15" s="17">
        <v>0.32530120481927699</v>
      </c>
      <c r="BC15" s="17"/>
      <c r="BD15" s="17">
        <v>0.27272727272727298</v>
      </c>
      <c r="BE15" s="17">
        <v>0.31010452961672502</v>
      </c>
      <c r="BF15" s="17"/>
      <c r="BG15" s="17">
        <v>0.28089887640449401</v>
      </c>
      <c r="BH15" s="17">
        <v>0.31932773109243701</v>
      </c>
    </row>
    <row r="16" spans="2:60" x14ac:dyDescent="0.35">
      <c r="B16" s="22" t="s">
        <v>381</v>
      </c>
    </row>
    <row r="17" spans="2:2" x14ac:dyDescent="0.35">
      <c r="B17" t="s">
        <v>84</v>
      </c>
    </row>
    <row r="18" spans="2:2" x14ac:dyDescent="0.35">
      <c r="B18" t="s">
        <v>85</v>
      </c>
    </row>
    <row r="20" spans="2:2" x14ac:dyDescent="0.35">
      <c r="B20"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H28"/>
  <sheetViews>
    <sheetView showGridLines="0" topLeftCell="A15"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176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162</v>
      </c>
      <c r="C8" s="15">
        <v>0.43531827515400401</v>
      </c>
      <c r="D8" s="15">
        <v>0.49079754601226999</v>
      </c>
      <c r="E8" s="15">
        <v>0.407407407407407</v>
      </c>
      <c r="F8" s="15"/>
      <c r="G8" s="15">
        <v>0.37623762376237602</v>
      </c>
      <c r="H8" s="15">
        <v>0.45077720207253902</v>
      </c>
      <c r="I8" s="15"/>
      <c r="J8" s="15">
        <v>0.41975308641975301</v>
      </c>
      <c r="K8" s="15">
        <v>0.5</v>
      </c>
      <c r="L8" s="15">
        <v>0.42639593908629397</v>
      </c>
      <c r="M8" s="15">
        <v>0.4</v>
      </c>
      <c r="N8" s="15"/>
      <c r="O8" s="15">
        <v>0.322033898305085</v>
      </c>
      <c r="P8" s="15">
        <v>0.40625</v>
      </c>
      <c r="Q8" s="15">
        <v>0.55072463768115898</v>
      </c>
      <c r="R8" s="15">
        <v>0.493589743589744</v>
      </c>
      <c r="S8" s="15"/>
      <c r="T8" s="15">
        <v>0.39830508474576298</v>
      </c>
      <c r="U8" s="15">
        <v>0.475728155339806</v>
      </c>
      <c r="V8" s="15">
        <v>0.452631578947368</v>
      </c>
      <c r="W8" s="15">
        <v>0.47368421052631599</v>
      </c>
      <c r="X8" s="15">
        <v>0.57142857142857095</v>
      </c>
      <c r="Y8" s="15"/>
      <c r="Z8" s="15">
        <v>0.40993788819875798</v>
      </c>
      <c r="AA8" s="15">
        <v>0.51764705882352902</v>
      </c>
      <c r="AB8" s="15"/>
      <c r="AC8" s="15">
        <v>0.41951219512195098</v>
      </c>
      <c r="AD8" s="15">
        <v>0.48404255319148898</v>
      </c>
      <c r="AE8" s="15"/>
      <c r="AF8" s="15">
        <v>0.39516129032258102</v>
      </c>
      <c r="AG8" s="15">
        <v>0.47945205479452102</v>
      </c>
      <c r="AH8" s="15">
        <v>0.52500000000000002</v>
      </c>
      <c r="AI8" s="15" t="s">
        <v>117</v>
      </c>
      <c r="AJ8" s="15">
        <v>0.40625</v>
      </c>
      <c r="AK8" s="15">
        <v>0.338028169014085</v>
      </c>
      <c r="AL8" s="15">
        <v>0.33333333333333298</v>
      </c>
      <c r="AM8" s="15"/>
      <c r="AN8" s="15">
        <v>0.476683937823834</v>
      </c>
      <c r="AO8" s="15">
        <v>0.44859813084112099</v>
      </c>
      <c r="AP8" s="15">
        <v>0.45454545454545497</v>
      </c>
      <c r="AQ8" s="15">
        <v>0.40425531914893598</v>
      </c>
      <c r="AR8" s="15">
        <v>0.38938053097345099</v>
      </c>
      <c r="AS8" s="15">
        <v>0.25</v>
      </c>
      <c r="AT8" s="15"/>
      <c r="AU8" s="15">
        <v>0.36470588235294099</v>
      </c>
      <c r="AV8" s="15">
        <v>0.47236180904522601</v>
      </c>
      <c r="AW8" s="15">
        <v>0.54545454545454497</v>
      </c>
      <c r="AX8" s="15">
        <v>0.37288135593220301</v>
      </c>
      <c r="AY8" s="15">
        <v>0.43442622950819698</v>
      </c>
      <c r="AZ8" s="15"/>
      <c r="BA8" s="15">
        <v>0.47187499999999999</v>
      </c>
      <c r="BB8" s="15">
        <v>0.36746987951807197</v>
      </c>
      <c r="BC8" s="15"/>
      <c r="BD8" s="15">
        <v>0.46969696969697</v>
      </c>
      <c r="BE8" s="15">
        <v>0.40766550522648098</v>
      </c>
      <c r="BF8" s="15"/>
      <c r="BG8" s="15">
        <v>0.41853932584269699</v>
      </c>
      <c r="BH8" s="15">
        <v>0.47899159663865498</v>
      </c>
    </row>
    <row r="9" spans="2:60" x14ac:dyDescent="0.35">
      <c r="B9" s="16" t="s">
        <v>163</v>
      </c>
      <c r="C9" s="15">
        <v>0.33264887063655002</v>
      </c>
      <c r="D9" s="15">
        <v>0.42331288343558299</v>
      </c>
      <c r="E9" s="15">
        <v>0.28703703703703698</v>
      </c>
      <c r="F9" s="15"/>
      <c r="G9" s="15">
        <v>0.30693069306930698</v>
      </c>
      <c r="H9" s="15">
        <v>0.33937823834196901</v>
      </c>
      <c r="I9" s="15"/>
      <c r="J9" s="15">
        <v>0.27160493827160498</v>
      </c>
      <c r="K9" s="15">
        <v>0.33653846153846201</v>
      </c>
      <c r="L9" s="15">
        <v>0.33502538071066001</v>
      </c>
      <c r="M9" s="15">
        <v>0.371428571428571</v>
      </c>
      <c r="N9" s="15"/>
      <c r="O9" s="15">
        <v>0.27966101694915302</v>
      </c>
      <c r="P9" s="15">
        <v>0.3125</v>
      </c>
      <c r="Q9" s="15">
        <v>0.30434782608695699</v>
      </c>
      <c r="R9" s="15">
        <v>0.41025641025641002</v>
      </c>
      <c r="S9" s="15"/>
      <c r="T9" s="15">
        <v>0.30084745762711901</v>
      </c>
      <c r="U9" s="15">
        <v>0.35922330097087402</v>
      </c>
      <c r="V9" s="15">
        <v>0.336842105263158</v>
      </c>
      <c r="W9" s="15">
        <v>0.44736842105263203</v>
      </c>
      <c r="X9" s="15">
        <v>0.28571428571428598</v>
      </c>
      <c r="Y9" s="15"/>
      <c r="Z9" s="15">
        <v>0.30434782608695699</v>
      </c>
      <c r="AA9" s="15">
        <v>0.38235294117647101</v>
      </c>
      <c r="AB9" s="15"/>
      <c r="AC9" s="15">
        <v>0.35609756097561002</v>
      </c>
      <c r="AD9" s="15">
        <v>0.35106382978723399</v>
      </c>
      <c r="AE9" s="15"/>
      <c r="AF9" s="15">
        <v>0.29838709677419401</v>
      </c>
      <c r="AG9" s="15">
        <v>0.41095890410958902</v>
      </c>
      <c r="AH9" s="15">
        <v>0.38750000000000001</v>
      </c>
      <c r="AI9" s="15" t="s">
        <v>117</v>
      </c>
      <c r="AJ9" s="15">
        <v>0.28125</v>
      </c>
      <c r="AK9" s="15">
        <v>0.40845070422535201</v>
      </c>
      <c r="AL9" s="15">
        <v>0.33333333333333298</v>
      </c>
      <c r="AM9" s="15"/>
      <c r="AN9" s="15">
        <v>0.32642487046632102</v>
      </c>
      <c r="AO9" s="15">
        <v>0.33644859813084099</v>
      </c>
      <c r="AP9" s="15">
        <v>0.18181818181818199</v>
      </c>
      <c r="AQ9" s="15">
        <v>0.25531914893617003</v>
      </c>
      <c r="AR9" s="15">
        <v>0.38053097345132703</v>
      </c>
      <c r="AS9" s="15">
        <v>0.375</v>
      </c>
      <c r="AT9" s="15"/>
      <c r="AU9" s="15">
        <v>0.36470588235294099</v>
      </c>
      <c r="AV9" s="15">
        <v>0.33165829145728598</v>
      </c>
      <c r="AW9" s="15">
        <v>0.27272727272727298</v>
      </c>
      <c r="AX9" s="15">
        <v>0.355932203389831</v>
      </c>
      <c r="AY9" s="15">
        <v>0.31147540983606598</v>
      </c>
      <c r="AZ9" s="15"/>
      <c r="BA9" s="15">
        <v>0.34062500000000001</v>
      </c>
      <c r="BB9" s="15">
        <v>0.31927710843373502</v>
      </c>
      <c r="BC9" s="15"/>
      <c r="BD9" s="15">
        <v>0.35858585858585901</v>
      </c>
      <c r="BE9" s="15">
        <v>0.31358885017421601</v>
      </c>
      <c r="BF9" s="15"/>
      <c r="BG9" s="15">
        <v>0.33426966292134802</v>
      </c>
      <c r="BH9" s="15">
        <v>0.34453781512604997</v>
      </c>
    </row>
    <row r="10" spans="2:60" ht="29" x14ac:dyDescent="0.35">
      <c r="B10" s="16" t="s">
        <v>164</v>
      </c>
      <c r="C10" s="15">
        <v>0.32032854209445599</v>
      </c>
      <c r="D10" s="15">
        <v>0.27607361963190202</v>
      </c>
      <c r="E10" s="15">
        <v>0.342592592592593</v>
      </c>
      <c r="F10" s="15"/>
      <c r="G10" s="15">
        <v>0.366336633663366</v>
      </c>
      <c r="H10" s="15">
        <v>0.30829015544041399</v>
      </c>
      <c r="I10" s="15"/>
      <c r="J10" s="15">
        <v>0.296296296296296</v>
      </c>
      <c r="K10" s="15">
        <v>0.375</v>
      </c>
      <c r="L10" s="15">
        <v>0.29949238578680198</v>
      </c>
      <c r="M10" s="15">
        <v>0.32380952380952399</v>
      </c>
      <c r="N10" s="15"/>
      <c r="O10" s="15">
        <v>0.322033898305085</v>
      </c>
      <c r="P10" s="15">
        <v>0.3046875</v>
      </c>
      <c r="Q10" s="15">
        <v>0.405797101449275</v>
      </c>
      <c r="R10" s="15">
        <v>0.30769230769230799</v>
      </c>
      <c r="S10" s="15"/>
      <c r="T10" s="15">
        <v>0.30932203389830498</v>
      </c>
      <c r="U10" s="15">
        <v>0.33009708737864102</v>
      </c>
      <c r="V10" s="15">
        <v>0.30526315789473701</v>
      </c>
      <c r="W10" s="15">
        <v>0.394736842105263</v>
      </c>
      <c r="X10" s="15">
        <v>0.14285714285714299</v>
      </c>
      <c r="Y10" s="15"/>
      <c r="Z10" s="15">
        <v>0.31677018633540399</v>
      </c>
      <c r="AA10" s="15">
        <v>0.34705882352941197</v>
      </c>
      <c r="AB10" s="15"/>
      <c r="AC10" s="15">
        <v>0.31219512195122001</v>
      </c>
      <c r="AD10" s="15">
        <v>0.30851063829787201</v>
      </c>
      <c r="AE10" s="15"/>
      <c r="AF10" s="15">
        <v>0.30645161290322598</v>
      </c>
      <c r="AG10" s="15">
        <v>0.26027397260273999</v>
      </c>
      <c r="AH10" s="15">
        <v>0.3</v>
      </c>
      <c r="AI10" s="15" t="s">
        <v>117</v>
      </c>
      <c r="AJ10" s="15">
        <v>0.3125</v>
      </c>
      <c r="AK10" s="15">
        <v>0.42253521126760601</v>
      </c>
      <c r="AL10" s="15">
        <v>0.16666666666666699</v>
      </c>
      <c r="AM10" s="15"/>
      <c r="AN10" s="15">
        <v>0.30569948186528501</v>
      </c>
      <c r="AO10" s="15">
        <v>0.30841121495327101</v>
      </c>
      <c r="AP10" s="15">
        <v>0.18181818181818199</v>
      </c>
      <c r="AQ10" s="15">
        <v>0.29787234042553201</v>
      </c>
      <c r="AR10" s="15">
        <v>0.38938053097345099</v>
      </c>
      <c r="AS10" s="15">
        <v>0.25</v>
      </c>
      <c r="AT10" s="15"/>
      <c r="AU10" s="15">
        <v>0.223529411764706</v>
      </c>
      <c r="AV10" s="15">
        <v>0.35175879396984899</v>
      </c>
      <c r="AW10" s="15">
        <v>0.36363636363636398</v>
      </c>
      <c r="AX10" s="15">
        <v>0.338983050847458</v>
      </c>
      <c r="AY10" s="15">
        <v>0.31967213114754101</v>
      </c>
      <c r="AZ10" s="15"/>
      <c r="BA10" s="15">
        <v>0.35</v>
      </c>
      <c r="BB10" s="15">
        <v>0.25903614457831298</v>
      </c>
      <c r="BC10" s="15"/>
      <c r="BD10" s="15">
        <v>0.34848484848484901</v>
      </c>
      <c r="BE10" s="15">
        <v>0.29965156794425102</v>
      </c>
      <c r="BF10" s="15"/>
      <c r="BG10" s="15">
        <v>0.351123595505618</v>
      </c>
      <c r="BH10" s="15">
        <v>0.23529411764705899</v>
      </c>
    </row>
    <row r="11" spans="2:60" ht="29" x14ac:dyDescent="0.35">
      <c r="B11" s="16" t="s">
        <v>165</v>
      </c>
      <c r="C11" s="15">
        <v>0.318275154004107</v>
      </c>
      <c r="D11" s="15">
        <v>0.27607361963190202</v>
      </c>
      <c r="E11" s="15">
        <v>0.33950617283950602</v>
      </c>
      <c r="F11" s="15"/>
      <c r="G11" s="15">
        <v>0.27722772277227697</v>
      </c>
      <c r="H11" s="15">
        <v>0.329015544041451</v>
      </c>
      <c r="I11" s="15"/>
      <c r="J11" s="15">
        <v>0.32098765432098803</v>
      </c>
      <c r="K11" s="15">
        <v>0.30769230769230799</v>
      </c>
      <c r="L11" s="15">
        <v>0.30964467005076102</v>
      </c>
      <c r="M11" s="15">
        <v>0.34285714285714303</v>
      </c>
      <c r="N11" s="15"/>
      <c r="O11" s="15">
        <v>0.27966101694915302</v>
      </c>
      <c r="P11" s="15">
        <v>0.3203125</v>
      </c>
      <c r="Q11" s="15">
        <v>0.30434782608695699</v>
      </c>
      <c r="R11" s="15">
        <v>0.35897435897435898</v>
      </c>
      <c r="S11" s="15"/>
      <c r="T11" s="15">
        <v>0.338983050847458</v>
      </c>
      <c r="U11" s="15">
        <v>0.30097087378640802</v>
      </c>
      <c r="V11" s="15">
        <v>0.26315789473684198</v>
      </c>
      <c r="W11" s="15">
        <v>0.36842105263157898</v>
      </c>
      <c r="X11" s="15">
        <v>0.42857142857142899</v>
      </c>
      <c r="Y11" s="15"/>
      <c r="Z11" s="15">
        <v>0.29813664596273298</v>
      </c>
      <c r="AA11" s="15">
        <v>0.32941176470588202</v>
      </c>
      <c r="AB11" s="15"/>
      <c r="AC11" s="15">
        <v>0.326829268292683</v>
      </c>
      <c r="AD11" s="15">
        <v>0.32446808510638298</v>
      </c>
      <c r="AE11" s="15"/>
      <c r="AF11" s="15">
        <v>0.282258064516129</v>
      </c>
      <c r="AG11" s="15">
        <v>0.34246575342465801</v>
      </c>
      <c r="AH11" s="15">
        <v>0.32500000000000001</v>
      </c>
      <c r="AI11" s="15" t="s">
        <v>117</v>
      </c>
      <c r="AJ11" s="15">
        <v>0.25</v>
      </c>
      <c r="AK11" s="15">
        <v>0.45070422535211302</v>
      </c>
      <c r="AL11" s="15">
        <v>0.16666666666666699</v>
      </c>
      <c r="AM11" s="15"/>
      <c r="AN11" s="15">
        <v>0.30051813471502598</v>
      </c>
      <c r="AO11" s="15">
        <v>0.30841121495327101</v>
      </c>
      <c r="AP11" s="15">
        <v>0.27272727272727298</v>
      </c>
      <c r="AQ11" s="15">
        <v>0.340425531914894</v>
      </c>
      <c r="AR11" s="15">
        <v>0.35398230088495602</v>
      </c>
      <c r="AS11" s="15">
        <v>0.3125</v>
      </c>
      <c r="AT11" s="15"/>
      <c r="AU11" s="15">
        <v>0.28235294117647097</v>
      </c>
      <c r="AV11" s="15">
        <v>0.33668341708542698</v>
      </c>
      <c r="AW11" s="15">
        <v>0.5</v>
      </c>
      <c r="AX11" s="15">
        <v>0.338983050847458</v>
      </c>
      <c r="AY11" s="15">
        <v>0.27049180327868899</v>
      </c>
      <c r="AZ11" s="15"/>
      <c r="BA11" s="15">
        <v>0.32187500000000002</v>
      </c>
      <c r="BB11" s="15">
        <v>0.313253012048193</v>
      </c>
      <c r="BC11" s="15"/>
      <c r="BD11" s="15">
        <v>0.32828282828282801</v>
      </c>
      <c r="BE11" s="15">
        <v>0.31010452961672502</v>
      </c>
      <c r="BF11" s="15"/>
      <c r="BG11" s="15">
        <v>0.34550561797752799</v>
      </c>
      <c r="BH11" s="15">
        <v>0.23529411764705899</v>
      </c>
    </row>
    <row r="12" spans="2:60" x14ac:dyDescent="0.35">
      <c r="B12" s="16" t="s">
        <v>166</v>
      </c>
      <c r="C12" s="15">
        <v>0.268993839835729</v>
      </c>
      <c r="D12" s="15">
        <v>0.31901840490797501</v>
      </c>
      <c r="E12" s="15">
        <v>0.24382716049382699</v>
      </c>
      <c r="F12" s="15"/>
      <c r="G12" s="15">
        <v>0.20792079207920799</v>
      </c>
      <c r="H12" s="15">
        <v>0.284974093264249</v>
      </c>
      <c r="I12" s="15"/>
      <c r="J12" s="15">
        <v>0.27160493827160498</v>
      </c>
      <c r="K12" s="15">
        <v>0.25</v>
      </c>
      <c r="L12" s="15">
        <v>0.27918781725888298</v>
      </c>
      <c r="M12" s="15">
        <v>0.266666666666667</v>
      </c>
      <c r="N12" s="15"/>
      <c r="O12" s="15">
        <v>0.29661016949152502</v>
      </c>
      <c r="P12" s="15">
        <v>0.2421875</v>
      </c>
      <c r="Q12" s="15">
        <v>0.26086956521739102</v>
      </c>
      <c r="R12" s="15">
        <v>0.29487179487179499</v>
      </c>
      <c r="S12" s="15"/>
      <c r="T12" s="15">
        <v>0.31355932203389802</v>
      </c>
      <c r="U12" s="15">
        <v>0.27184466019417503</v>
      </c>
      <c r="V12" s="15">
        <v>0.14736842105263201</v>
      </c>
      <c r="W12" s="15">
        <v>0.21052631578947401</v>
      </c>
      <c r="X12" s="15">
        <v>0.28571428571428598</v>
      </c>
      <c r="Y12" s="15"/>
      <c r="Z12" s="15">
        <v>0.217391304347826</v>
      </c>
      <c r="AA12" s="15">
        <v>0.28823529411764698</v>
      </c>
      <c r="AB12" s="15"/>
      <c r="AC12" s="15">
        <v>0.24878048780487799</v>
      </c>
      <c r="AD12" s="15">
        <v>0.28723404255319201</v>
      </c>
      <c r="AE12" s="15"/>
      <c r="AF12" s="15">
        <v>0.266129032258065</v>
      </c>
      <c r="AG12" s="15">
        <v>0.34246575342465801</v>
      </c>
      <c r="AH12" s="15">
        <v>0.23749999999999999</v>
      </c>
      <c r="AI12" s="15" t="s">
        <v>117</v>
      </c>
      <c r="AJ12" s="15">
        <v>0.21875</v>
      </c>
      <c r="AK12" s="15">
        <v>0.309859154929577</v>
      </c>
      <c r="AL12" s="15">
        <v>0.16666666666666699</v>
      </c>
      <c r="AM12" s="15"/>
      <c r="AN12" s="15">
        <v>0.20725388601036299</v>
      </c>
      <c r="AO12" s="15">
        <v>0.29906542056074797</v>
      </c>
      <c r="AP12" s="15">
        <v>0.45454545454545497</v>
      </c>
      <c r="AQ12" s="15">
        <v>0.40425531914893598</v>
      </c>
      <c r="AR12" s="15">
        <v>0.28318584070796499</v>
      </c>
      <c r="AS12" s="15">
        <v>0.1875</v>
      </c>
      <c r="AT12" s="15"/>
      <c r="AU12" s="15">
        <v>0.25882352941176501</v>
      </c>
      <c r="AV12" s="15">
        <v>0.20100502512562801</v>
      </c>
      <c r="AW12" s="15">
        <v>0.45454545454545497</v>
      </c>
      <c r="AX12" s="15">
        <v>0.28813559322033899</v>
      </c>
      <c r="AY12" s="15">
        <v>0.34426229508196698</v>
      </c>
      <c r="AZ12" s="15"/>
      <c r="BA12" s="15">
        <v>0.296875</v>
      </c>
      <c r="BB12" s="15">
        <v>0.21686746987951799</v>
      </c>
      <c r="BC12" s="15"/>
      <c r="BD12" s="15">
        <v>0.33333333333333298</v>
      </c>
      <c r="BE12" s="15">
        <v>0.22299651567944301</v>
      </c>
      <c r="BF12" s="15"/>
      <c r="BG12" s="15">
        <v>0.27247191011235999</v>
      </c>
      <c r="BH12" s="15">
        <v>0.26890756302521002</v>
      </c>
    </row>
    <row r="13" spans="2:60" ht="29" x14ac:dyDescent="0.35">
      <c r="B13" s="16" t="s">
        <v>167</v>
      </c>
      <c r="C13" s="15">
        <v>0.22792607802874701</v>
      </c>
      <c r="D13" s="15">
        <v>0.220858895705521</v>
      </c>
      <c r="E13" s="15">
        <v>0.23148148148148101</v>
      </c>
      <c r="F13" s="15"/>
      <c r="G13" s="15">
        <v>0.21782178217821799</v>
      </c>
      <c r="H13" s="15">
        <v>0.23056994818652801</v>
      </c>
      <c r="I13" s="15"/>
      <c r="J13" s="15">
        <v>0.27160493827160498</v>
      </c>
      <c r="K13" s="15">
        <v>0.269230769230769</v>
      </c>
      <c r="L13" s="15">
        <v>0.182741116751269</v>
      </c>
      <c r="M13" s="15">
        <v>0.238095238095238</v>
      </c>
      <c r="N13" s="15"/>
      <c r="O13" s="15">
        <v>0.186440677966102</v>
      </c>
      <c r="P13" s="15">
        <v>0.2265625</v>
      </c>
      <c r="Q13" s="15">
        <v>0.26086956521739102</v>
      </c>
      <c r="R13" s="15">
        <v>0.262820512820513</v>
      </c>
      <c r="S13" s="15"/>
      <c r="T13" s="15">
        <v>0.26271186440678002</v>
      </c>
      <c r="U13" s="15">
        <v>0.20388349514563101</v>
      </c>
      <c r="V13" s="15">
        <v>0.168421052631579</v>
      </c>
      <c r="W13" s="15">
        <v>0.21052631578947401</v>
      </c>
      <c r="X13" s="15">
        <v>0.28571428571428598</v>
      </c>
      <c r="Y13" s="15"/>
      <c r="Z13" s="15">
        <v>0.22360248447205</v>
      </c>
      <c r="AA13" s="15">
        <v>0.20588235294117599</v>
      </c>
      <c r="AB13" s="15"/>
      <c r="AC13" s="15">
        <v>0.224390243902439</v>
      </c>
      <c r="AD13" s="15">
        <v>0.23404255319148901</v>
      </c>
      <c r="AE13" s="15"/>
      <c r="AF13" s="15">
        <v>0.29032258064516098</v>
      </c>
      <c r="AG13" s="15">
        <v>0.26027397260273999</v>
      </c>
      <c r="AH13" s="15">
        <v>8.7499999999999994E-2</v>
      </c>
      <c r="AI13" s="15" t="s">
        <v>117</v>
      </c>
      <c r="AJ13" s="15">
        <v>0.1875</v>
      </c>
      <c r="AK13" s="15">
        <v>0.23943661971831001</v>
      </c>
      <c r="AL13" s="15">
        <v>0.33333333333333298</v>
      </c>
      <c r="AM13" s="15"/>
      <c r="AN13" s="15">
        <v>0.20207253886010401</v>
      </c>
      <c r="AO13" s="15">
        <v>0.26168224299065401</v>
      </c>
      <c r="AP13" s="15">
        <v>0.27272727272727298</v>
      </c>
      <c r="AQ13" s="15">
        <v>0.23404255319148901</v>
      </c>
      <c r="AR13" s="15">
        <v>0.23008849557522101</v>
      </c>
      <c r="AS13" s="15">
        <v>0.25</v>
      </c>
      <c r="AT13" s="15"/>
      <c r="AU13" s="15">
        <v>0.23529411764705899</v>
      </c>
      <c r="AV13" s="15">
        <v>0.20603015075376899</v>
      </c>
      <c r="AW13" s="15">
        <v>0.40909090909090901</v>
      </c>
      <c r="AX13" s="15">
        <v>0.22033898305084701</v>
      </c>
      <c r="AY13" s="15">
        <v>0.22950819672131101</v>
      </c>
      <c r="AZ13" s="15"/>
      <c r="BA13" s="15">
        <v>0.25312499999999999</v>
      </c>
      <c r="BB13" s="15">
        <v>0.180722891566265</v>
      </c>
      <c r="BC13" s="15"/>
      <c r="BD13" s="15">
        <v>0.23232323232323199</v>
      </c>
      <c r="BE13" s="15">
        <v>0.22299651567944301</v>
      </c>
      <c r="BF13" s="15"/>
      <c r="BG13" s="15">
        <v>0.224719101123595</v>
      </c>
      <c r="BH13" s="15">
        <v>0.23529411764705899</v>
      </c>
    </row>
    <row r="14" spans="2:60" ht="43.5" x14ac:dyDescent="0.35">
      <c r="B14" s="16" t="s">
        <v>168</v>
      </c>
      <c r="C14" s="15">
        <v>0.20328542094455901</v>
      </c>
      <c r="D14" s="15">
        <v>0.23926380368098199</v>
      </c>
      <c r="E14" s="15">
        <v>0.18518518518518501</v>
      </c>
      <c r="F14" s="15"/>
      <c r="G14" s="15">
        <v>0.158415841584158</v>
      </c>
      <c r="H14" s="15">
        <v>0.215025906735751</v>
      </c>
      <c r="I14" s="15"/>
      <c r="J14" s="15">
        <v>0.172839506172839</v>
      </c>
      <c r="K14" s="15">
        <v>0.21153846153846201</v>
      </c>
      <c r="L14" s="15">
        <v>0.208121827411168</v>
      </c>
      <c r="M14" s="15">
        <v>0.20952380952381</v>
      </c>
      <c r="N14" s="15"/>
      <c r="O14" s="15">
        <v>0.12711864406779699</v>
      </c>
      <c r="P14" s="15">
        <v>0.1796875</v>
      </c>
      <c r="Q14" s="15">
        <v>0.24637681159420299</v>
      </c>
      <c r="R14" s="15">
        <v>0.237179487179487</v>
      </c>
      <c r="S14" s="15"/>
      <c r="T14" s="15">
        <v>0.177966101694915</v>
      </c>
      <c r="U14" s="15">
        <v>0.20388349514563101</v>
      </c>
      <c r="V14" s="15">
        <v>0.24210526315789499</v>
      </c>
      <c r="W14" s="15">
        <v>0.23684210526315799</v>
      </c>
      <c r="X14" s="15">
        <v>0.42857142857142899</v>
      </c>
      <c r="Y14" s="15"/>
      <c r="Z14" s="15">
        <v>0.21118012422360199</v>
      </c>
      <c r="AA14" s="15">
        <v>0.26470588235294101</v>
      </c>
      <c r="AB14" s="15"/>
      <c r="AC14" s="15">
        <v>0.21463414634146299</v>
      </c>
      <c r="AD14" s="15">
        <v>0.23404255319148901</v>
      </c>
      <c r="AE14" s="15"/>
      <c r="AF14" s="15">
        <v>0.19354838709677399</v>
      </c>
      <c r="AG14" s="15">
        <v>0.24657534246575299</v>
      </c>
      <c r="AH14" s="15">
        <v>0.28749999999999998</v>
      </c>
      <c r="AI14" s="15" t="s">
        <v>117</v>
      </c>
      <c r="AJ14" s="15">
        <v>0.21875</v>
      </c>
      <c r="AK14" s="15">
        <v>0.183098591549296</v>
      </c>
      <c r="AL14" s="15">
        <v>0.16666666666666699</v>
      </c>
      <c r="AM14" s="15"/>
      <c r="AN14" s="15">
        <v>0.233160621761658</v>
      </c>
      <c r="AO14" s="15">
        <v>0.21495327102803699</v>
      </c>
      <c r="AP14" s="15">
        <v>0.18181818181818199</v>
      </c>
      <c r="AQ14" s="15">
        <v>0.170212765957447</v>
      </c>
      <c r="AR14" s="15">
        <v>0.16814159292035399</v>
      </c>
      <c r="AS14" s="15">
        <v>0.125</v>
      </c>
      <c r="AT14" s="15"/>
      <c r="AU14" s="15">
        <v>0.188235294117647</v>
      </c>
      <c r="AV14" s="15">
        <v>0.19095477386934701</v>
      </c>
      <c r="AW14" s="15">
        <v>0.13636363636363599</v>
      </c>
      <c r="AX14" s="15">
        <v>0.322033898305085</v>
      </c>
      <c r="AY14" s="15">
        <v>0.188524590163934</v>
      </c>
      <c r="AZ14" s="15"/>
      <c r="BA14" s="15">
        <v>0.19375000000000001</v>
      </c>
      <c r="BB14" s="15">
        <v>0.22289156626505999</v>
      </c>
      <c r="BC14" s="15"/>
      <c r="BD14" s="15">
        <v>0.17171717171717199</v>
      </c>
      <c r="BE14" s="15">
        <v>0.219512195121951</v>
      </c>
      <c r="BF14" s="15"/>
      <c r="BG14" s="15">
        <v>0.20505617977528101</v>
      </c>
      <c r="BH14" s="15">
        <v>0.21008403361344499</v>
      </c>
    </row>
    <row r="15" spans="2:60" x14ac:dyDescent="0.35">
      <c r="B15" s="16" t="s">
        <v>169</v>
      </c>
      <c r="C15" s="15">
        <v>0.182751540041068</v>
      </c>
      <c r="D15" s="15">
        <v>0.190184049079755</v>
      </c>
      <c r="E15" s="15">
        <v>0.179012345679012</v>
      </c>
      <c r="F15" s="15"/>
      <c r="G15" s="15">
        <v>0.17821782178217799</v>
      </c>
      <c r="H15" s="15">
        <v>0.18393782383419699</v>
      </c>
      <c r="I15" s="15"/>
      <c r="J15" s="15">
        <v>0.172839506172839</v>
      </c>
      <c r="K15" s="15">
        <v>0.20192307692307701</v>
      </c>
      <c r="L15" s="15">
        <v>0.16751269035533001</v>
      </c>
      <c r="M15" s="15">
        <v>0.2</v>
      </c>
      <c r="N15" s="15"/>
      <c r="O15" s="15">
        <v>0.13559322033898299</v>
      </c>
      <c r="P15" s="15">
        <v>0.1484375</v>
      </c>
      <c r="Q15" s="15">
        <v>0.173913043478261</v>
      </c>
      <c r="R15" s="15">
        <v>0.237179487179487</v>
      </c>
      <c r="S15" s="15"/>
      <c r="T15" s="15">
        <v>0.13135593220339001</v>
      </c>
      <c r="U15" s="15">
        <v>0.213592233009709</v>
      </c>
      <c r="V15" s="15">
        <v>0.25263157894736799</v>
      </c>
      <c r="W15" s="15">
        <v>0.23684210526315799</v>
      </c>
      <c r="X15" s="15">
        <v>0.28571428571428598</v>
      </c>
      <c r="Y15" s="15"/>
      <c r="Z15" s="15">
        <v>0.173913043478261</v>
      </c>
      <c r="AA15" s="15">
        <v>0.223529411764706</v>
      </c>
      <c r="AB15" s="15"/>
      <c r="AC15" s="15">
        <v>0.16097560975609801</v>
      </c>
      <c r="AD15" s="15">
        <v>0.22872340425531901</v>
      </c>
      <c r="AE15" s="15"/>
      <c r="AF15" s="15">
        <v>0.16935483870967699</v>
      </c>
      <c r="AG15" s="15">
        <v>0.232876712328767</v>
      </c>
      <c r="AH15" s="15">
        <v>0.21249999999999999</v>
      </c>
      <c r="AI15" s="15" t="s">
        <v>117</v>
      </c>
      <c r="AJ15" s="15">
        <v>0.1875</v>
      </c>
      <c r="AK15" s="15">
        <v>0.140845070422535</v>
      </c>
      <c r="AL15" s="15">
        <v>0.33333333333333298</v>
      </c>
      <c r="AM15" s="15"/>
      <c r="AN15" s="15">
        <v>0.19170984455958501</v>
      </c>
      <c r="AO15" s="15">
        <v>0.19626168224299101</v>
      </c>
      <c r="AP15" s="15">
        <v>9.0909090909090898E-2</v>
      </c>
      <c r="AQ15" s="15">
        <v>0.19148936170212799</v>
      </c>
      <c r="AR15" s="15">
        <v>0.16814159292035399</v>
      </c>
      <c r="AS15" s="15">
        <v>0.125</v>
      </c>
      <c r="AT15" s="15"/>
      <c r="AU15" s="15">
        <v>0.16470588235294101</v>
      </c>
      <c r="AV15" s="15">
        <v>0.175879396984925</v>
      </c>
      <c r="AW15" s="15">
        <v>0.27272727272727298</v>
      </c>
      <c r="AX15" s="15">
        <v>0.20338983050847501</v>
      </c>
      <c r="AY15" s="15">
        <v>0.18032786885245899</v>
      </c>
      <c r="AZ15" s="15"/>
      <c r="BA15" s="15">
        <v>0.19062499999999999</v>
      </c>
      <c r="BB15" s="15">
        <v>0.16867469879518099</v>
      </c>
      <c r="BC15" s="15"/>
      <c r="BD15" s="15">
        <v>0.18181818181818199</v>
      </c>
      <c r="BE15" s="15">
        <v>0.184668989547038</v>
      </c>
      <c r="BF15" s="15"/>
      <c r="BG15" s="15">
        <v>0.18258426966292099</v>
      </c>
      <c r="BH15" s="15">
        <v>0.184873949579832</v>
      </c>
    </row>
    <row r="16" spans="2:60" ht="29" x14ac:dyDescent="0.35">
      <c r="B16" s="16" t="s">
        <v>170</v>
      </c>
      <c r="C16" s="15">
        <v>0.145790554414784</v>
      </c>
      <c r="D16" s="15">
        <v>0.16564417177914101</v>
      </c>
      <c r="E16" s="15">
        <v>0.13580246913580199</v>
      </c>
      <c r="F16" s="15"/>
      <c r="G16" s="15">
        <v>0.14851485148514901</v>
      </c>
      <c r="H16" s="15">
        <v>0.14507772020725401</v>
      </c>
      <c r="I16" s="15"/>
      <c r="J16" s="15">
        <v>0.11111111111111099</v>
      </c>
      <c r="K16" s="15">
        <v>0.115384615384615</v>
      </c>
      <c r="L16" s="15">
        <v>0.17258883248731</v>
      </c>
      <c r="M16" s="15">
        <v>0.15238095238095201</v>
      </c>
      <c r="N16" s="15"/>
      <c r="O16" s="15">
        <v>9.3220338983050793E-2</v>
      </c>
      <c r="P16" s="15">
        <v>0.140625</v>
      </c>
      <c r="Q16" s="15">
        <v>0.15942028985507201</v>
      </c>
      <c r="R16" s="15">
        <v>0.18589743589743599</v>
      </c>
      <c r="S16" s="15"/>
      <c r="T16" s="15">
        <v>0.101694915254237</v>
      </c>
      <c r="U16" s="15">
        <v>0.12621359223301001</v>
      </c>
      <c r="V16" s="15">
        <v>0.21052631578947401</v>
      </c>
      <c r="W16" s="15">
        <v>0.28947368421052599</v>
      </c>
      <c r="X16" s="15">
        <v>0</v>
      </c>
      <c r="Y16" s="15"/>
      <c r="Z16" s="15">
        <v>0.161490683229814</v>
      </c>
      <c r="AA16" s="15">
        <v>0.14705882352941199</v>
      </c>
      <c r="AB16" s="15"/>
      <c r="AC16" s="15">
        <v>0.16585365853658501</v>
      </c>
      <c r="AD16" s="15">
        <v>0.13297872340425501</v>
      </c>
      <c r="AE16" s="15"/>
      <c r="AF16" s="15">
        <v>0.12903225806451599</v>
      </c>
      <c r="AG16" s="15">
        <v>0.219178082191781</v>
      </c>
      <c r="AH16" s="15">
        <v>0.2</v>
      </c>
      <c r="AI16" s="15" t="s">
        <v>117</v>
      </c>
      <c r="AJ16" s="15">
        <v>9.375E-2</v>
      </c>
      <c r="AK16" s="15">
        <v>7.0422535211267595E-2</v>
      </c>
      <c r="AL16" s="15">
        <v>0</v>
      </c>
      <c r="AM16" s="15"/>
      <c r="AN16" s="15">
        <v>0.124352331606218</v>
      </c>
      <c r="AO16" s="15">
        <v>0.177570093457944</v>
      </c>
      <c r="AP16" s="15">
        <v>0.27272727272727298</v>
      </c>
      <c r="AQ16" s="15">
        <v>8.5106382978723402E-2</v>
      </c>
      <c r="AR16" s="15">
        <v>0.17699115044247801</v>
      </c>
      <c r="AS16" s="15">
        <v>6.25E-2</v>
      </c>
      <c r="AT16" s="15"/>
      <c r="AU16" s="15">
        <v>0.16470588235294101</v>
      </c>
      <c r="AV16" s="15">
        <v>0.16080402010050299</v>
      </c>
      <c r="AW16" s="15">
        <v>0.18181818181818199</v>
      </c>
      <c r="AX16" s="15">
        <v>0.152542372881356</v>
      </c>
      <c r="AY16" s="15">
        <v>9.8360655737704902E-2</v>
      </c>
      <c r="AZ16" s="15"/>
      <c r="BA16" s="15">
        <v>0.15312500000000001</v>
      </c>
      <c r="BB16" s="15">
        <v>0.132530120481928</v>
      </c>
      <c r="BC16" s="15"/>
      <c r="BD16" s="15">
        <v>0.15151515151515199</v>
      </c>
      <c r="BE16" s="15">
        <v>0.14285714285714299</v>
      </c>
      <c r="BF16" s="15"/>
      <c r="BG16" s="15">
        <v>0.14325842696629201</v>
      </c>
      <c r="BH16" s="15">
        <v>0.159663865546218</v>
      </c>
    </row>
    <row r="17" spans="2:60" x14ac:dyDescent="0.35">
      <c r="B17" s="16" t="s">
        <v>171</v>
      </c>
      <c r="C17" s="15">
        <v>0.114989733059548</v>
      </c>
      <c r="D17" s="15">
        <v>7.9754601226993904E-2</v>
      </c>
      <c r="E17" s="15">
        <v>0.132716049382716</v>
      </c>
      <c r="F17" s="15"/>
      <c r="G17" s="15">
        <v>6.9306930693069299E-2</v>
      </c>
      <c r="H17" s="15">
        <v>0.12694300518134699</v>
      </c>
      <c r="I17" s="15"/>
      <c r="J17" s="15">
        <v>8.6419753086419707E-2</v>
      </c>
      <c r="K17" s="15">
        <v>0.134615384615385</v>
      </c>
      <c r="L17" s="15">
        <v>0.116751269035533</v>
      </c>
      <c r="M17" s="15">
        <v>0.114285714285714</v>
      </c>
      <c r="N17" s="15"/>
      <c r="O17" s="15">
        <v>6.7796610169491497E-2</v>
      </c>
      <c r="P17" s="15">
        <v>0.109375</v>
      </c>
      <c r="Q17" s="15">
        <v>8.6956521739130405E-2</v>
      </c>
      <c r="R17" s="15">
        <v>0.16666666666666699</v>
      </c>
      <c r="S17" s="15"/>
      <c r="T17" s="15">
        <v>6.7796610169491497E-2</v>
      </c>
      <c r="U17" s="15">
        <v>0.13592233009708701</v>
      </c>
      <c r="V17" s="15">
        <v>0.14736842105263201</v>
      </c>
      <c r="W17" s="15">
        <v>0.23684210526315799</v>
      </c>
      <c r="X17" s="15">
        <v>0.28571428571428598</v>
      </c>
      <c r="Y17" s="15"/>
      <c r="Z17" s="15">
        <v>0.14285714285714299</v>
      </c>
      <c r="AA17" s="15">
        <v>0.123529411764706</v>
      </c>
      <c r="AB17" s="15"/>
      <c r="AC17" s="15">
        <v>0.141463414634146</v>
      </c>
      <c r="AD17" s="15">
        <v>0.111702127659574</v>
      </c>
      <c r="AE17" s="15"/>
      <c r="AF17" s="15">
        <v>0.104838709677419</v>
      </c>
      <c r="AG17" s="15">
        <v>0.150684931506849</v>
      </c>
      <c r="AH17" s="15">
        <v>0.2</v>
      </c>
      <c r="AI17" s="15" t="s">
        <v>117</v>
      </c>
      <c r="AJ17" s="15">
        <v>9.375E-2</v>
      </c>
      <c r="AK17" s="15">
        <v>4.2253521126760597E-2</v>
      </c>
      <c r="AL17" s="15">
        <v>0.16666666666666699</v>
      </c>
      <c r="AM17" s="15"/>
      <c r="AN17" s="15">
        <v>0.13989637305699501</v>
      </c>
      <c r="AO17" s="15">
        <v>0.15887850467289699</v>
      </c>
      <c r="AP17" s="15">
        <v>0</v>
      </c>
      <c r="AQ17" s="15">
        <v>4.2553191489361701E-2</v>
      </c>
      <c r="AR17" s="15">
        <v>8.8495575221238895E-2</v>
      </c>
      <c r="AS17" s="15">
        <v>0</v>
      </c>
      <c r="AT17" s="15"/>
      <c r="AU17" s="15">
        <v>8.2352941176470601E-2</v>
      </c>
      <c r="AV17" s="15">
        <v>0.135678391959799</v>
      </c>
      <c r="AW17" s="15">
        <v>4.5454545454545497E-2</v>
      </c>
      <c r="AX17" s="15">
        <v>0.13559322033898299</v>
      </c>
      <c r="AY17" s="15">
        <v>0.10655737704918</v>
      </c>
      <c r="AZ17" s="15"/>
      <c r="BA17" s="15">
        <v>0.12812499999999999</v>
      </c>
      <c r="BB17" s="15">
        <v>9.0361445783132502E-2</v>
      </c>
      <c r="BC17" s="15"/>
      <c r="BD17" s="15">
        <v>0.12626262626262599</v>
      </c>
      <c r="BE17" s="15">
        <v>0.10801393728222999</v>
      </c>
      <c r="BF17" s="15"/>
      <c r="BG17" s="15">
        <v>0.112359550561798</v>
      </c>
      <c r="BH17" s="15">
        <v>0.126050420168067</v>
      </c>
    </row>
    <row r="18" spans="2:60" ht="29" x14ac:dyDescent="0.35">
      <c r="B18" s="16" t="s">
        <v>172</v>
      </c>
      <c r="C18" s="15">
        <v>0.108829568788501</v>
      </c>
      <c r="D18" s="15">
        <v>7.9754601226993904E-2</v>
      </c>
      <c r="E18" s="15">
        <v>0.12345679012345701</v>
      </c>
      <c r="F18" s="15"/>
      <c r="G18" s="15">
        <v>0.158415841584158</v>
      </c>
      <c r="H18" s="15">
        <v>9.5854922279792698E-2</v>
      </c>
      <c r="I18" s="15"/>
      <c r="J18" s="15">
        <v>0.11111111111111099</v>
      </c>
      <c r="K18" s="15">
        <v>0.115384615384615</v>
      </c>
      <c r="L18" s="15">
        <v>9.6446700507614197E-2</v>
      </c>
      <c r="M18" s="15">
        <v>0.12380952380952399</v>
      </c>
      <c r="N18" s="15"/>
      <c r="O18" s="15">
        <v>0.186440677966102</v>
      </c>
      <c r="P18" s="15">
        <v>0.109375</v>
      </c>
      <c r="Q18" s="15">
        <v>8.6956521739130405E-2</v>
      </c>
      <c r="R18" s="15">
        <v>5.7692307692307702E-2</v>
      </c>
      <c r="S18" s="15"/>
      <c r="T18" s="15">
        <v>0.12288135593220301</v>
      </c>
      <c r="U18" s="15">
        <v>0.106796116504854</v>
      </c>
      <c r="V18" s="15">
        <v>0.105263157894737</v>
      </c>
      <c r="W18" s="15">
        <v>7.8947368421052599E-2</v>
      </c>
      <c r="X18" s="15">
        <v>0</v>
      </c>
      <c r="Y18" s="15"/>
      <c r="Z18" s="15">
        <v>0.12422360248447201</v>
      </c>
      <c r="AA18" s="15">
        <v>6.4705882352941196E-2</v>
      </c>
      <c r="AB18" s="15"/>
      <c r="AC18" s="15">
        <v>0.11219512195122</v>
      </c>
      <c r="AD18" s="15">
        <v>7.9787234042553196E-2</v>
      </c>
      <c r="AE18" s="15"/>
      <c r="AF18" s="15">
        <v>0.104838709677419</v>
      </c>
      <c r="AG18" s="15">
        <v>2.7397260273972601E-2</v>
      </c>
      <c r="AH18" s="15">
        <v>8.7499999999999994E-2</v>
      </c>
      <c r="AI18" s="15" t="s">
        <v>117</v>
      </c>
      <c r="AJ18" s="15">
        <v>0.1875</v>
      </c>
      <c r="AK18" s="15">
        <v>0.12676056338028199</v>
      </c>
      <c r="AL18" s="15">
        <v>0.33333333333333298</v>
      </c>
      <c r="AM18" s="15"/>
      <c r="AN18" s="15">
        <v>9.3264248704663197E-2</v>
      </c>
      <c r="AO18" s="15">
        <v>0.13084112149532701</v>
      </c>
      <c r="AP18" s="15">
        <v>0</v>
      </c>
      <c r="AQ18" s="15">
        <v>8.5106382978723402E-2</v>
      </c>
      <c r="AR18" s="15">
        <v>0.11504424778761101</v>
      </c>
      <c r="AS18" s="15">
        <v>0.25</v>
      </c>
      <c r="AT18" s="15"/>
      <c r="AU18" s="15">
        <v>0.105882352941176</v>
      </c>
      <c r="AV18" s="15">
        <v>0.110552763819095</v>
      </c>
      <c r="AW18" s="15">
        <v>0.13636363636363599</v>
      </c>
      <c r="AX18" s="15">
        <v>0.11864406779661001</v>
      </c>
      <c r="AY18" s="15">
        <v>9.8360655737704902E-2</v>
      </c>
      <c r="AZ18" s="15"/>
      <c r="BA18" s="15">
        <v>9.375E-2</v>
      </c>
      <c r="BB18" s="15">
        <v>0.13855421686746999</v>
      </c>
      <c r="BC18" s="15"/>
      <c r="BD18" s="15">
        <v>9.5959595959595995E-2</v>
      </c>
      <c r="BE18" s="15">
        <v>0.118466898954704</v>
      </c>
      <c r="BF18" s="15"/>
      <c r="BG18" s="15">
        <v>0.112359550561798</v>
      </c>
      <c r="BH18" s="15">
        <v>9.2436974789915999E-2</v>
      </c>
    </row>
    <row r="19" spans="2:60" ht="29" x14ac:dyDescent="0.35">
      <c r="B19" s="16" t="s">
        <v>173</v>
      </c>
      <c r="C19" s="15">
        <v>0.102669404517454</v>
      </c>
      <c r="D19" s="15">
        <v>0.122699386503067</v>
      </c>
      <c r="E19" s="15">
        <v>9.2592592592592601E-2</v>
      </c>
      <c r="F19" s="15"/>
      <c r="G19" s="15">
        <v>0.10891089108910899</v>
      </c>
      <c r="H19" s="15">
        <v>0.10103626943005201</v>
      </c>
      <c r="I19" s="15"/>
      <c r="J19" s="15">
        <v>9.8765432098765399E-2</v>
      </c>
      <c r="K19" s="15">
        <v>9.6153846153846201E-2</v>
      </c>
      <c r="L19" s="15">
        <v>0.10659898477157401</v>
      </c>
      <c r="M19" s="15">
        <v>0.104761904761905</v>
      </c>
      <c r="N19" s="15"/>
      <c r="O19" s="15">
        <v>0.101694915254237</v>
      </c>
      <c r="P19" s="15">
        <v>0.140625</v>
      </c>
      <c r="Q19" s="15">
        <v>5.7971014492753603E-2</v>
      </c>
      <c r="R19" s="15">
        <v>0.102564102564103</v>
      </c>
      <c r="S19" s="15"/>
      <c r="T19" s="15">
        <v>0.12711864406779699</v>
      </c>
      <c r="U19" s="15">
        <v>0.12621359223301001</v>
      </c>
      <c r="V19" s="15">
        <v>6.3157894736842093E-2</v>
      </c>
      <c r="W19" s="15">
        <v>2.6315789473684199E-2</v>
      </c>
      <c r="X19" s="15">
        <v>0</v>
      </c>
      <c r="Y19" s="15"/>
      <c r="Z19" s="15">
        <v>5.5900621118012403E-2</v>
      </c>
      <c r="AA19" s="15">
        <v>0.152941176470588</v>
      </c>
      <c r="AB19" s="15"/>
      <c r="AC19" s="15">
        <v>6.8292682926829301E-2</v>
      </c>
      <c r="AD19" s="15">
        <v>0.12765957446808501</v>
      </c>
      <c r="AE19" s="15"/>
      <c r="AF19" s="15">
        <v>0.18548387096774199</v>
      </c>
      <c r="AG19" s="15">
        <v>0.10958904109589</v>
      </c>
      <c r="AH19" s="15">
        <v>0.05</v>
      </c>
      <c r="AI19" s="15" t="s">
        <v>117</v>
      </c>
      <c r="AJ19" s="15">
        <v>3.125E-2</v>
      </c>
      <c r="AK19" s="15">
        <v>9.85915492957746E-2</v>
      </c>
      <c r="AL19" s="15">
        <v>0</v>
      </c>
      <c r="AM19" s="15"/>
      <c r="AN19" s="15">
        <v>7.7720207253885995E-2</v>
      </c>
      <c r="AO19" s="15">
        <v>9.34579439252336E-2</v>
      </c>
      <c r="AP19" s="15">
        <v>9.0909090909090898E-2</v>
      </c>
      <c r="AQ19" s="15">
        <v>0.12765957446808501</v>
      </c>
      <c r="AR19" s="15">
        <v>0.123893805309735</v>
      </c>
      <c r="AS19" s="15">
        <v>0.25</v>
      </c>
      <c r="AT19" s="15"/>
      <c r="AU19" s="15">
        <v>8.2352941176470601E-2</v>
      </c>
      <c r="AV19" s="15">
        <v>8.0402010050251299E-2</v>
      </c>
      <c r="AW19" s="15">
        <v>4.5454545454545497E-2</v>
      </c>
      <c r="AX19" s="15">
        <v>0.13559322033898299</v>
      </c>
      <c r="AY19" s="15">
        <v>0.14754098360655701</v>
      </c>
      <c r="AZ19" s="15"/>
      <c r="BA19" s="15">
        <v>0.121875</v>
      </c>
      <c r="BB19" s="15">
        <v>6.6265060240963902E-2</v>
      </c>
      <c r="BC19" s="15"/>
      <c r="BD19" s="15">
        <v>0.14141414141414099</v>
      </c>
      <c r="BE19" s="15">
        <v>7.6655052264808399E-2</v>
      </c>
      <c r="BF19" s="15"/>
      <c r="BG19" s="15">
        <v>0.106741573033708</v>
      </c>
      <c r="BH19" s="15">
        <v>0.10084033613445401</v>
      </c>
    </row>
    <row r="20" spans="2:60" x14ac:dyDescent="0.35">
      <c r="B20" s="16" t="s">
        <v>174</v>
      </c>
      <c r="C20" s="15">
        <v>9.8562628336755706E-2</v>
      </c>
      <c r="D20" s="15">
        <v>9.8159509202454004E-2</v>
      </c>
      <c r="E20" s="15">
        <v>9.8765432098765399E-2</v>
      </c>
      <c r="F20" s="15"/>
      <c r="G20" s="15">
        <v>4.95049504950495E-2</v>
      </c>
      <c r="H20" s="15">
        <v>0.11139896373057</v>
      </c>
      <c r="I20" s="15"/>
      <c r="J20" s="15">
        <v>0.13580246913580199</v>
      </c>
      <c r="K20" s="15">
        <v>9.6153846153846201E-2</v>
      </c>
      <c r="L20" s="15">
        <v>9.6446700507614197E-2</v>
      </c>
      <c r="M20" s="15">
        <v>7.6190476190476197E-2</v>
      </c>
      <c r="N20" s="15"/>
      <c r="O20" s="15">
        <v>4.2372881355932202E-2</v>
      </c>
      <c r="P20" s="15">
        <v>7.03125E-2</v>
      </c>
      <c r="Q20" s="15">
        <v>0.15942028985507201</v>
      </c>
      <c r="R20" s="15">
        <v>0.141025641025641</v>
      </c>
      <c r="S20" s="15"/>
      <c r="T20" s="15">
        <v>8.4745762711864403E-2</v>
      </c>
      <c r="U20" s="15">
        <v>9.7087378640776698E-2</v>
      </c>
      <c r="V20" s="15">
        <v>0.105263157894737</v>
      </c>
      <c r="W20" s="15">
        <v>0.18421052631578899</v>
      </c>
      <c r="X20" s="15">
        <v>0.14285714285714299</v>
      </c>
      <c r="Y20" s="15"/>
      <c r="Z20" s="15">
        <v>0.111801242236025</v>
      </c>
      <c r="AA20" s="15">
        <v>0.11764705882352899</v>
      </c>
      <c r="AB20" s="15"/>
      <c r="AC20" s="15">
        <v>0.107317073170732</v>
      </c>
      <c r="AD20" s="15">
        <v>9.5744680851063801E-2</v>
      </c>
      <c r="AE20" s="15"/>
      <c r="AF20" s="15">
        <v>0.104838709677419</v>
      </c>
      <c r="AG20" s="15">
        <v>0.17808219178082199</v>
      </c>
      <c r="AH20" s="15">
        <v>6.25E-2</v>
      </c>
      <c r="AI20" s="15" t="s">
        <v>117</v>
      </c>
      <c r="AJ20" s="15">
        <v>0.15625</v>
      </c>
      <c r="AK20" s="15">
        <v>5.63380281690141E-2</v>
      </c>
      <c r="AL20" s="15">
        <v>0.16666666666666699</v>
      </c>
      <c r="AM20" s="15"/>
      <c r="AN20" s="15">
        <v>0.10880829015544</v>
      </c>
      <c r="AO20" s="15">
        <v>0.14018691588785001</v>
      </c>
      <c r="AP20" s="15">
        <v>0</v>
      </c>
      <c r="AQ20" s="15">
        <v>0.10638297872340401</v>
      </c>
      <c r="AR20" s="15">
        <v>4.4247787610619503E-2</v>
      </c>
      <c r="AS20" s="15">
        <v>0.125</v>
      </c>
      <c r="AT20" s="15"/>
      <c r="AU20" s="15">
        <v>8.2352941176470601E-2</v>
      </c>
      <c r="AV20" s="15">
        <v>9.0452261306532694E-2</v>
      </c>
      <c r="AW20" s="15">
        <v>9.0909090909090898E-2</v>
      </c>
      <c r="AX20" s="15">
        <v>5.0847457627118599E-2</v>
      </c>
      <c r="AY20" s="15">
        <v>0.14754098360655701</v>
      </c>
      <c r="AZ20" s="15"/>
      <c r="BA20" s="15">
        <v>8.7499999999999994E-2</v>
      </c>
      <c r="BB20" s="15">
        <v>0.120481927710843</v>
      </c>
      <c r="BC20" s="15"/>
      <c r="BD20" s="15">
        <v>8.0808080808080801E-2</v>
      </c>
      <c r="BE20" s="15">
        <v>0.10801393728222999</v>
      </c>
      <c r="BF20" s="15"/>
      <c r="BG20" s="15">
        <v>0.106741573033708</v>
      </c>
      <c r="BH20" s="15">
        <v>7.5630252100840303E-2</v>
      </c>
    </row>
    <row r="21" spans="2:60" x14ac:dyDescent="0.35">
      <c r="B21" s="16" t="s">
        <v>175</v>
      </c>
      <c r="C21" s="15">
        <v>4.5174537987679703E-2</v>
      </c>
      <c r="D21" s="15">
        <v>5.5214723926380403E-2</v>
      </c>
      <c r="E21" s="15">
        <v>4.0123456790123503E-2</v>
      </c>
      <c r="F21" s="15"/>
      <c r="G21" s="15">
        <v>5.9405940594059403E-2</v>
      </c>
      <c r="H21" s="15">
        <v>4.1450777202072499E-2</v>
      </c>
      <c r="I21" s="15"/>
      <c r="J21" s="15">
        <v>2.4691358024691398E-2</v>
      </c>
      <c r="K21" s="15">
        <v>4.80769230769231E-2</v>
      </c>
      <c r="L21" s="15">
        <v>3.5532994923857898E-2</v>
      </c>
      <c r="M21" s="15">
        <v>7.6190476190476197E-2</v>
      </c>
      <c r="N21" s="15"/>
      <c r="O21" s="15">
        <v>4.2372881355932202E-2</v>
      </c>
      <c r="P21" s="15">
        <v>7.03125E-2</v>
      </c>
      <c r="Q21" s="15">
        <v>1.4492753623188401E-2</v>
      </c>
      <c r="R21" s="15">
        <v>4.48717948717949E-2</v>
      </c>
      <c r="S21" s="15"/>
      <c r="T21" s="15">
        <v>5.0847457627118599E-2</v>
      </c>
      <c r="U21" s="15">
        <v>5.8252427184466E-2</v>
      </c>
      <c r="V21" s="15">
        <v>2.1052631578947399E-2</v>
      </c>
      <c r="W21" s="15">
        <v>5.2631578947368397E-2</v>
      </c>
      <c r="X21" s="15">
        <v>0</v>
      </c>
      <c r="Y21" s="15"/>
      <c r="Z21" s="15">
        <v>3.7267080745341602E-2</v>
      </c>
      <c r="AA21" s="15">
        <v>5.8823529411764698E-2</v>
      </c>
      <c r="AB21" s="15"/>
      <c r="AC21" s="15">
        <v>4.39024390243902E-2</v>
      </c>
      <c r="AD21" s="15">
        <v>5.31914893617021E-2</v>
      </c>
      <c r="AE21" s="15"/>
      <c r="AF21" s="15">
        <v>5.6451612903225798E-2</v>
      </c>
      <c r="AG21" s="15">
        <v>5.4794520547945202E-2</v>
      </c>
      <c r="AH21" s="15">
        <v>3.7499999999999999E-2</v>
      </c>
      <c r="AI21" s="15" t="s">
        <v>117</v>
      </c>
      <c r="AJ21" s="15">
        <v>3.125E-2</v>
      </c>
      <c r="AK21" s="15">
        <v>4.2253521126760597E-2</v>
      </c>
      <c r="AL21" s="15">
        <v>0</v>
      </c>
      <c r="AM21" s="15"/>
      <c r="AN21" s="15">
        <v>2.59067357512953E-2</v>
      </c>
      <c r="AO21" s="15">
        <v>4.67289719626168E-2</v>
      </c>
      <c r="AP21" s="15">
        <v>0.18181818181818199</v>
      </c>
      <c r="AQ21" s="15">
        <v>8.5106382978723402E-2</v>
      </c>
      <c r="AR21" s="15">
        <v>5.3097345132743397E-2</v>
      </c>
      <c r="AS21" s="15">
        <v>0</v>
      </c>
      <c r="AT21" s="15"/>
      <c r="AU21" s="15">
        <v>4.7058823529411799E-2</v>
      </c>
      <c r="AV21" s="15">
        <v>3.0150753768844199E-2</v>
      </c>
      <c r="AW21" s="15">
        <v>9.0909090909090898E-2</v>
      </c>
      <c r="AX21" s="15">
        <v>5.0847457627118599E-2</v>
      </c>
      <c r="AY21" s="15">
        <v>5.7377049180327898E-2</v>
      </c>
      <c r="AZ21" s="15"/>
      <c r="BA21" s="15">
        <v>5.3124999999999999E-2</v>
      </c>
      <c r="BB21" s="15">
        <v>3.0120481927710802E-2</v>
      </c>
      <c r="BC21" s="15"/>
      <c r="BD21" s="15">
        <v>4.0404040404040401E-2</v>
      </c>
      <c r="BE21" s="15">
        <v>4.5296167247386797E-2</v>
      </c>
      <c r="BF21" s="15"/>
      <c r="BG21" s="15">
        <v>3.6516853932584303E-2</v>
      </c>
      <c r="BH21" s="15">
        <v>7.5630252100840303E-2</v>
      </c>
    </row>
    <row r="22" spans="2:60" x14ac:dyDescent="0.35">
      <c r="B22" s="16" t="s">
        <v>81</v>
      </c>
      <c r="C22" s="15">
        <v>2.6694045174538002E-2</v>
      </c>
      <c r="D22" s="15">
        <v>3.6809815950920199E-2</v>
      </c>
      <c r="E22" s="15">
        <v>2.1604938271604899E-2</v>
      </c>
      <c r="F22" s="15"/>
      <c r="G22" s="15">
        <v>4.95049504950495E-2</v>
      </c>
      <c r="H22" s="15">
        <v>2.0725388601036301E-2</v>
      </c>
      <c r="I22" s="15"/>
      <c r="J22" s="15">
        <v>4.9382716049382699E-2</v>
      </c>
      <c r="K22" s="15">
        <v>3.8461538461538498E-2</v>
      </c>
      <c r="L22" s="15">
        <v>1.5228426395939101E-2</v>
      </c>
      <c r="M22" s="15">
        <v>1.9047619047619001E-2</v>
      </c>
      <c r="N22" s="15"/>
      <c r="O22" s="15">
        <v>2.5423728813559299E-2</v>
      </c>
      <c r="P22" s="15">
        <v>3.90625E-2</v>
      </c>
      <c r="Q22" s="15">
        <v>2.8985507246376802E-2</v>
      </c>
      <c r="R22" s="15">
        <v>6.41025641025641E-3</v>
      </c>
      <c r="S22" s="15"/>
      <c r="T22" s="15">
        <v>3.3898305084745797E-2</v>
      </c>
      <c r="U22" s="15">
        <v>3.8834951456310697E-2</v>
      </c>
      <c r="V22" s="15">
        <v>0</v>
      </c>
      <c r="W22" s="15">
        <v>0</v>
      </c>
      <c r="X22" s="15">
        <v>0</v>
      </c>
      <c r="Y22" s="15"/>
      <c r="Z22" s="15">
        <v>6.2111801242236003E-3</v>
      </c>
      <c r="AA22" s="15">
        <v>3.5294117647058802E-2</v>
      </c>
      <c r="AB22" s="15"/>
      <c r="AC22" s="15">
        <v>4.8780487804877997E-3</v>
      </c>
      <c r="AD22" s="15">
        <v>3.1914893617021302E-2</v>
      </c>
      <c r="AE22" s="15"/>
      <c r="AF22" s="15">
        <v>8.0645161290322596E-3</v>
      </c>
      <c r="AG22" s="15">
        <v>6.8493150684931503E-2</v>
      </c>
      <c r="AH22" s="15">
        <v>1.2500000000000001E-2</v>
      </c>
      <c r="AI22" s="15" t="s">
        <v>117</v>
      </c>
      <c r="AJ22" s="15">
        <v>3.125E-2</v>
      </c>
      <c r="AK22" s="15">
        <v>4.2253521126760597E-2</v>
      </c>
      <c r="AL22" s="15">
        <v>0</v>
      </c>
      <c r="AM22" s="15"/>
      <c r="AN22" s="15">
        <v>2.0725388601036301E-2</v>
      </c>
      <c r="AO22" s="15">
        <v>1.86915887850467E-2</v>
      </c>
      <c r="AP22" s="15">
        <v>9.0909090909090898E-2</v>
      </c>
      <c r="AQ22" s="15">
        <v>4.2553191489361701E-2</v>
      </c>
      <c r="AR22" s="15">
        <v>3.5398230088495602E-2</v>
      </c>
      <c r="AS22" s="15">
        <v>0</v>
      </c>
      <c r="AT22" s="15"/>
      <c r="AU22" s="15">
        <v>2.3529411764705899E-2</v>
      </c>
      <c r="AV22" s="15">
        <v>3.0150753768844199E-2</v>
      </c>
      <c r="AW22" s="15">
        <v>0</v>
      </c>
      <c r="AX22" s="15">
        <v>3.3898305084745797E-2</v>
      </c>
      <c r="AY22" s="15">
        <v>2.4590163934426201E-2</v>
      </c>
      <c r="AZ22" s="15"/>
      <c r="BA22" s="15">
        <v>2.1874999999999999E-2</v>
      </c>
      <c r="BB22" s="15">
        <v>3.6144578313252997E-2</v>
      </c>
      <c r="BC22" s="15"/>
      <c r="BD22" s="15">
        <v>1.01010101010101E-2</v>
      </c>
      <c r="BE22" s="15">
        <v>3.8327526132404199E-2</v>
      </c>
      <c r="BF22" s="15"/>
      <c r="BG22" s="15">
        <v>2.2471910112359501E-2</v>
      </c>
      <c r="BH22" s="15">
        <v>3.3613445378151301E-2</v>
      </c>
    </row>
    <row r="23" spans="2:60" x14ac:dyDescent="0.35">
      <c r="B23" s="16" t="s">
        <v>141</v>
      </c>
      <c r="C23" s="17">
        <v>2.6694045174538002E-2</v>
      </c>
      <c r="D23" s="17">
        <v>6.13496932515337E-3</v>
      </c>
      <c r="E23" s="17">
        <v>3.7037037037037E-2</v>
      </c>
      <c r="F23" s="17"/>
      <c r="G23" s="17">
        <v>0</v>
      </c>
      <c r="H23" s="17">
        <v>3.3678756476683898E-2</v>
      </c>
      <c r="I23" s="17"/>
      <c r="J23" s="17">
        <v>2.4691358024691398E-2</v>
      </c>
      <c r="K23" s="17">
        <v>9.6153846153846194E-3</v>
      </c>
      <c r="L23" s="17">
        <v>3.0456852791878201E-2</v>
      </c>
      <c r="M23" s="17">
        <v>3.8095238095238099E-2</v>
      </c>
      <c r="N23" s="17"/>
      <c r="O23" s="17">
        <v>2.5423728813559299E-2</v>
      </c>
      <c r="P23" s="17">
        <v>2.34375E-2</v>
      </c>
      <c r="Q23" s="17">
        <v>2.8985507246376802E-2</v>
      </c>
      <c r="R23" s="17">
        <v>1.9230769230769201E-2</v>
      </c>
      <c r="S23" s="17"/>
      <c r="T23" s="17">
        <v>1.6949152542372899E-2</v>
      </c>
      <c r="U23" s="17">
        <v>2.9126213592233E-2</v>
      </c>
      <c r="V23" s="17">
        <v>4.2105263157894701E-2</v>
      </c>
      <c r="W23" s="17">
        <v>5.2631578947368397E-2</v>
      </c>
      <c r="X23" s="17">
        <v>0</v>
      </c>
      <c r="Y23" s="17"/>
      <c r="Z23" s="17">
        <v>3.7267080745341602E-2</v>
      </c>
      <c r="AA23" s="17">
        <v>2.3529411764705899E-2</v>
      </c>
      <c r="AB23" s="17"/>
      <c r="AC23" s="17">
        <v>2.92682926829268E-2</v>
      </c>
      <c r="AD23" s="17">
        <v>3.1914893617021302E-2</v>
      </c>
      <c r="AE23" s="17"/>
      <c r="AF23" s="17">
        <v>4.0322580645161303E-2</v>
      </c>
      <c r="AG23" s="17">
        <v>4.1095890410958902E-2</v>
      </c>
      <c r="AH23" s="17">
        <v>2.5000000000000001E-2</v>
      </c>
      <c r="AI23" s="17" t="s">
        <v>117</v>
      </c>
      <c r="AJ23" s="17">
        <v>3.125E-2</v>
      </c>
      <c r="AK23" s="17">
        <v>0</v>
      </c>
      <c r="AL23" s="17">
        <v>0</v>
      </c>
      <c r="AM23" s="17"/>
      <c r="AN23" s="17">
        <v>1.55440414507772E-2</v>
      </c>
      <c r="AO23" s="17">
        <v>3.7383177570093497E-2</v>
      </c>
      <c r="AP23" s="17">
        <v>0</v>
      </c>
      <c r="AQ23" s="17">
        <v>4.2553191489361701E-2</v>
      </c>
      <c r="AR23" s="17">
        <v>3.5398230088495602E-2</v>
      </c>
      <c r="AS23" s="17">
        <v>0</v>
      </c>
      <c r="AT23" s="17"/>
      <c r="AU23" s="17">
        <v>3.5294117647058802E-2</v>
      </c>
      <c r="AV23" s="17">
        <v>3.0150753768844199E-2</v>
      </c>
      <c r="AW23" s="17">
        <v>4.5454545454545497E-2</v>
      </c>
      <c r="AX23" s="17">
        <v>3.3898305084745797E-2</v>
      </c>
      <c r="AY23" s="17">
        <v>8.1967213114754103E-3</v>
      </c>
      <c r="AZ23" s="17"/>
      <c r="BA23" s="17">
        <v>2.5000000000000001E-2</v>
      </c>
      <c r="BB23" s="17">
        <v>3.0120481927710802E-2</v>
      </c>
      <c r="BC23" s="17"/>
      <c r="BD23" s="17">
        <v>2.02020202020202E-2</v>
      </c>
      <c r="BE23" s="17">
        <v>3.1358885017421602E-2</v>
      </c>
      <c r="BF23" s="17"/>
      <c r="BG23" s="17">
        <v>3.0898876404494399E-2</v>
      </c>
      <c r="BH23" s="17">
        <v>8.4033613445378096E-3</v>
      </c>
    </row>
    <row r="24" spans="2:60" x14ac:dyDescent="0.35">
      <c r="B24" s="22" t="s">
        <v>381</v>
      </c>
    </row>
    <row r="25" spans="2:60" x14ac:dyDescent="0.35">
      <c r="B25" t="s">
        <v>84</v>
      </c>
    </row>
    <row r="26" spans="2:60" x14ac:dyDescent="0.35">
      <c r="B26" t="s">
        <v>85</v>
      </c>
    </row>
    <row r="28" spans="2:60" x14ac:dyDescent="0.35">
      <c r="B28"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H28"/>
  <sheetViews>
    <sheetView showGridLines="0" topLeftCell="A16"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179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ht="29" x14ac:dyDescent="0.35">
      <c r="B8" s="16" t="s">
        <v>177</v>
      </c>
      <c r="C8" s="15">
        <v>0.22587268993839801</v>
      </c>
      <c r="D8" s="15">
        <v>0.23312883435582801</v>
      </c>
      <c r="E8" s="15">
        <v>0.22222222222222199</v>
      </c>
      <c r="F8" s="15"/>
      <c r="G8" s="15">
        <v>0.21782178217821799</v>
      </c>
      <c r="H8" s="15">
        <v>0.227979274611399</v>
      </c>
      <c r="I8" s="15"/>
      <c r="J8" s="15">
        <v>0.209876543209877</v>
      </c>
      <c r="K8" s="15">
        <v>0.22115384615384601</v>
      </c>
      <c r="L8" s="15">
        <v>0.24873096446700499</v>
      </c>
      <c r="M8" s="15">
        <v>0.2</v>
      </c>
      <c r="N8" s="15"/>
      <c r="O8" s="15">
        <v>0.186440677966102</v>
      </c>
      <c r="P8" s="15">
        <v>0.234375</v>
      </c>
      <c r="Q8" s="15">
        <v>0.202898550724638</v>
      </c>
      <c r="R8" s="15">
        <v>0.25</v>
      </c>
      <c r="S8" s="15"/>
      <c r="T8" s="15">
        <v>0.233050847457627</v>
      </c>
      <c r="U8" s="15">
        <v>0.31067961165048502</v>
      </c>
      <c r="V8" s="15">
        <v>0.157894736842105</v>
      </c>
      <c r="W8" s="15">
        <v>0.105263157894737</v>
      </c>
      <c r="X8" s="15">
        <v>0.14285714285714299</v>
      </c>
      <c r="Y8" s="15"/>
      <c r="Z8" s="15">
        <v>0.19254658385093201</v>
      </c>
      <c r="AA8" s="15">
        <v>0.25882352941176501</v>
      </c>
      <c r="AB8" s="15"/>
      <c r="AC8" s="15">
        <v>0.17560975609756099</v>
      </c>
      <c r="AD8" s="15">
        <v>0.27659574468085102</v>
      </c>
      <c r="AE8" s="15"/>
      <c r="AF8" s="15">
        <v>0.209677419354839</v>
      </c>
      <c r="AG8" s="15">
        <v>0.27397260273972601</v>
      </c>
      <c r="AH8" s="15">
        <v>0.16250000000000001</v>
      </c>
      <c r="AI8" s="15" t="s">
        <v>117</v>
      </c>
      <c r="AJ8" s="15">
        <v>0.21875</v>
      </c>
      <c r="AK8" s="15">
        <v>0.21126760563380301</v>
      </c>
      <c r="AL8" s="15">
        <v>0.33333333333333298</v>
      </c>
      <c r="AM8" s="15"/>
      <c r="AN8" s="15">
        <v>0.20725388601036299</v>
      </c>
      <c r="AO8" s="15">
        <v>0.26168224299065401</v>
      </c>
      <c r="AP8" s="15">
        <v>9.0909090909090898E-2</v>
      </c>
      <c r="AQ8" s="15">
        <v>0.25531914893617003</v>
      </c>
      <c r="AR8" s="15">
        <v>0.23008849557522101</v>
      </c>
      <c r="AS8" s="15">
        <v>0.1875</v>
      </c>
      <c r="AT8" s="15"/>
      <c r="AU8" s="15">
        <v>0.21176470588235299</v>
      </c>
      <c r="AV8" s="15">
        <v>0.180904522613065</v>
      </c>
      <c r="AW8" s="15">
        <v>0.27272727272727298</v>
      </c>
      <c r="AX8" s="15">
        <v>0.305084745762712</v>
      </c>
      <c r="AY8" s="15">
        <v>0.26229508196721302</v>
      </c>
      <c r="AZ8" s="15"/>
      <c r="BA8" s="15">
        <v>0.25</v>
      </c>
      <c r="BB8" s="15">
        <v>0.17469879518072301</v>
      </c>
      <c r="BC8" s="15"/>
      <c r="BD8" s="15">
        <v>0.24747474747474699</v>
      </c>
      <c r="BE8" s="15">
        <v>0.212543554006969</v>
      </c>
      <c r="BF8" s="15"/>
      <c r="BG8" s="15">
        <v>0.21910112359550599</v>
      </c>
      <c r="BH8" s="15">
        <v>0.23529411764705899</v>
      </c>
    </row>
    <row r="9" spans="2:60" x14ac:dyDescent="0.35">
      <c r="B9" s="16" t="s">
        <v>163</v>
      </c>
      <c r="C9" s="15">
        <v>0.22381930184804899</v>
      </c>
      <c r="D9" s="15">
        <v>0.19631901840490801</v>
      </c>
      <c r="E9" s="15">
        <v>0.23765432098765399</v>
      </c>
      <c r="F9" s="15"/>
      <c r="G9" s="15">
        <v>0.22772277227722801</v>
      </c>
      <c r="H9" s="15">
        <v>0.22279792746113999</v>
      </c>
      <c r="I9" s="15"/>
      <c r="J9" s="15">
        <v>0.25925925925925902</v>
      </c>
      <c r="K9" s="15">
        <v>0.230769230769231</v>
      </c>
      <c r="L9" s="15">
        <v>0.208121827411168</v>
      </c>
      <c r="M9" s="15">
        <v>0.21904761904761899</v>
      </c>
      <c r="N9" s="15"/>
      <c r="O9" s="15">
        <v>0.26271186440678002</v>
      </c>
      <c r="P9" s="15">
        <v>0.2265625</v>
      </c>
      <c r="Q9" s="15">
        <v>0.24637681159420299</v>
      </c>
      <c r="R9" s="15">
        <v>0.17948717948717899</v>
      </c>
      <c r="S9" s="15"/>
      <c r="T9" s="15">
        <v>0.241525423728814</v>
      </c>
      <c r="U9" s="15">
        <v>0.17475728155339801</v>
      </c>
      <c r="V9" s="15">
        <v>0.24210526315789499</v>
      </c>
      <c r="W9" s="15">
        <v>0.157894736842105</v>
      </c>
      <c r="X9" s="15">
        <v>0.28571428571428598</v>
      </c>
      <c r="Y9" s="15"/>
      <c r="Z9" s="15">
        <v>0.24223602484472101</v>
      </c>
      <c r="AA9" s="15">
        <v>0.182352941176471</v>
      </c>
      <c r="AB9" s="15"/>
      <c r="AC9" s="15">
        <v>0.23902439024390201</v>
      </c>
      <c r="AD9" s="15">
        <v>0.180851063829787</v>
      </c>
      <c r="AE9" s="15"/>
      <c r="AF9" s="15">
        <v>0.266129032258065</v>
      </c>
      <c r="AG9" s="15">
        <v>0.164383561643836</v>
      </c>
      <c r="AH9" s="15">
        <v>8.7499999999999994E-2</v>
      </c>
      <c r="AI9" s="15" t="s">
        <v>117</v>
      </c>
      <c r="AJ9" s="15">
        <v>0.28125</v>
      </c>
      <c r="AK9" s="15">
        <v>0.23943661971831001</v>
      </c>
      <c r="AL9" s="15">
        <v>0.16666666666666699</v>
      </c>
      <c r="AM9" s="15"/>
      <c r="AN9" s="15">
        <v>0.21761658031088099</v>
      </c>
      <c r="AO9" s="15">
        <v>0.20560747663551401</v>
      </c>
      <c r="AP9" s="15">
        <v>0.27272727272727298</v>
      </c>
      <c r="AQ9" s="15">
        <v>0.29787234042553201</v>
      </c>
      <c r="AR9" s="15">
        <v>0.20353982300885001</v>
      </c>
      <c r="AS9" s="15">
        <v>0.3125</v>
      </c>
      <c r="AT9" s="15"/>
      <c r="AU9" s="15">
        <v>0.17647058823529399</v>
      </c>
      <c r="AV9" s="15">
        <v>0.25125628140703499</v>
      </c>
      <c r="AW9" s="15">
        <v>0.22727272727272699</v>
      </c>
      <c r="AX9" s="15">
        <v>0.22033898305084701</v>
      </c>
      <c r="AY9" s="15">
        <v>0.213114754098361</v>
      </c>
      <c r="AZ9" s="15"/>
      <c r="BA9" s="15">
        <v>0.2</v>
      </c>
      <c r="BB9" s="15">
        <v>0.27108433734939802</v>
      </c>
      <c r="BC9" s="15"/>
      <c r="BD9" s="15">
        <v>0.19191919191919199</v>
      </c>
      <c r="BE9" s="15">
        <v>0.247386759581882</v>
      </c>
      <c r="BF9" s="15"/>
      <c r="BG9" s="15">
        <v>0.23033707865168501</v>
      </c>
      <c r="BH9" s="15">
        <v>0.21008403361344499</v>
      </c>
    </row>
    <row r="10" spans="2:60" ht="29" x14ac:dyDescent="0.35">
      <c r="B10" s="16" t="s">
        <v>167</v>
      </c>
      <c r="C10" s="15">
        <v>0.18685831622176599</v>
      </c>
      <c r="D10" s="15">
        <v>0.220858895705521</v>
      </c>
      <c r="E10" s="15">
        <v>0.16975308641975301</v>
      </c>
      <c r="F10" s="15"/>
      <c r="G10" s="15">
        <v>0.17821782178217799</v>
      </c>
      <c r="H10" s="15">
        <v>0.18911917098445599</v>
      </c>
      <c r="I10" s="15"/>
      <c r="J10" s="15">
        <v>0.148148148148148</v>
      </c>
      <c r="K10" s="15">
        <v>0.22115384615384601</v>
      </c>
      <c r="L10" s="15">
        <v>0.19796954314720799</v>
      </c>
      <c r="M10" s="15">
        <v>0.161904761904762</v>
      </c>
      <c r="N10" s="15"/>
      <c r="O10" s="15">
        <v>0.21186440677966101</v>
      </c>
      <c r="P10" s="15">
        <v>0.1640625</v>
      </c>
      <c r="Q10" s="15">
        <v>0.14492753623188401</v>
      </c>
      <c r="R10" s="15">
        <v>0.21794871794871801</v>
      </c>
      <c r="S10" s="15"/>
      <c r="T10" s="15">
        <v>0.17372881355932199</v>
      </c>
      <c r="U10" s="15">
        <v>0.12621359223301001</v>
      </c>
      <c r="V10" s="15">
        <v>0.231578947368421</v>
      </c>
      <c r="W10" s="15">
        <v>0.28947368421052599</v>
      </c>
      <c r="X10" s="15">
        <v>0.28571428571428598</v>
      </c>
      <c r="Y10" s="15"/>
      <c r="Z10" s="15">
        <v>0.19875776397515499</v>
      </c>
      <c r="AA10" s="15">
        <v>0.217647058823529</v>
      </c>
      <c r="AB10" s="15"/>
      <c r="AC10" s="15">
        <v>0.19512195121951201</v>
      </c>
      <c r="AD10" s="15">
        <v>0.19680851063829799</v>
      </c>
      <c r="AE10" s="15"/>
      <c r="AF10" s="15">
        <v>0.17741935483870999</v>
      </c>
      <c r="AG10" s="15">
        <v>0.20547945205479501</v>
      </c>
      <c r="AH10" s="15">
        <v>0.26250000000000001</v>
      </c>
      <c r="AI10" s="15" t="s">
        <v>117</v>
      </c>
      <c r="AJ10" s="15">
        <v>0.15625</v>
      </c>
      <c r="AK10" s="15">
        <v>0.169014084507042</v>
      </c>
      <c r="AL10" s="15">
        <v>0.16666666666666699</v>
      </c>
      <c r="AM10" s="15"/>
      <c r="AN10" s="15">
        <v>0.238341968911917</v>
      </c>
      <c r="AO10" s="15">
        <v>0.13084112149532701</v>
      </c>
      <c r="AP10" s="15">
        <v>0.18181818181818199</v>
      </c>
      <c r="AQ10" s="15">
        <v>0.12765957446808501</v>
      </c>
      <c r="AR10" s="15">
        <v>0.20353982300885001</v>
      </c>
      <c r="AS10" s="15">
        <v>0</v>
      </c>
      <c r="AT10" s="15"/>
      <c r="AU10" s="15">
        <v>0.2</v>
      </c>
      <c r="AV10" s="15">
        <v>0.19095477386934701</v>
      </c>
      <c r="AW10" s="15">
        <v>0</v>
      </c>
      <c r="AX10" s="15">
        <v>0.101694915254237</v>
      </c>
      <c r="AY10" s="15">
        <v>0.24590163934426201</v>
      </c>
      <c r="AZ10" s="15"/>
      <c r="BA10" s="15">
        <v>0.18124999999999999</v>
      </c>
      <c r="BB10" s="15">
        <v>0.19879518072289201</v>
      </c>
      <c r="BC10" s="15"/>
      <c r="BD10" s="15">
        <v>0.18181818181818199</v>
      </c>
      <c r="BE10" s="15">
        <v>0.18815331010453001</v>
      </c>
      <c r="BF10" s="15"/>
      <c r="BG10" s="15">
        <v>0.202247191011236</v>
      </c>
      <c r="BH10" s="15">
        <v>0.159663865546218</v>
      </c>
    </row>
    <row r="11" spans="2:60" x14ac:dyDescent="0.35">
      <c r="B11" s="16" t="s">
        <v>174</v>
      </c>
      <c r="C11" s="15">
        <v>0.170431211498973</v>
      </c>
      <c r="D11" s="15">
        <v>0.20245398773006101</v>
      </c>
      <c r="E11" s="15">
        <v>0.15432098765432101</v>
      </c>
      <c r="F11" s="15"/>
      <c r="G11" s="15">
        <v>0.24752475247524799</v>
      </c>
      <c r="H11" s="15">
        <v>0.15025906735751299</v>
      </c>
      <c r="I11" s="15"/>
      <c r="J11" s="15">
        <v>0.19753086419753099</v>
      </c>
      <c r="K11" s="15">
        <v>0.240384615384615</v>
      </c>
      <c r="L11" s="15">
        <v>0.10659898477157401</v>
      </c>
      <c r="M11" s="15">
        <v>0.2</v>
      </c>
      <c r="N11" s="15"/>
      <c r="O11" s="15">
        <v>0.152542372881356</v>
      </c>
      <c r="P11" s="15">
        <v>0.1640625</v>
      </c>
      <c r="Q11" s="15">
        <v>0.188405797101449</v>
      </c>
      <c r="R11" s="15">
        <v>0.18589743589743599</v>
      </c>
      <c r="S11" s="15"/>
      <c r="T11" s="15">
        <v>0.169491525423729</v>
      </c>
      <c r="U11" s="15">
        <v>0.13592233009708701</v>
      </c>
      <c r="V11" s="15">
        <v>0.221052631578947</v>
      </c>
      <c r="W11" s="15">
        <v>0.105263157894737</v>
      </c>
      <c r="X11" s="15">
        <v>0.42857142857142899</v>
      </c>
      <c r="Y11" s="15"/>
      <c r="Z11" s="15">
        <v>0.18633540372670801</v>
      </c>
      <c r="AA11" s="15">
        <v>0.14117647058823499</v>
      </c>
      <c r="AB11" s="15"/>
      <c r="AC11" s="15">
        <v>0.185365853658537</v>
      </c>
      <c r="AD11" s="15">
        <v>0.14893617021276601</v>
      </c>
      <c r="AE11" s="15"/>
      <c r="AF11" s="15">
        <v>0.12903225806451599</v>
      </c>
      <c r="AG11" s="15">
        <v>9.5890410958904104E-2</v>
      </c>
      <c r="AH11" s="15">
        <v>0.26250000000000001</v>
      </c>
      <c r="AI11" s="15" t="s">
        <v>117</v>
      </c>
      <c r="AJ11" s="15">
        <v>0.15625</v>
      </c>
      <c r="AK11" s="15">
        <v>0.169014084507042</v>
      </c>
      <c r="AL11" s="15">
        <v>0.33333333333333298</v>
      </c>
      <c r="AM11" s="15"/>
      <c r="AN11" s="15">
        <v>0.19170984455958501</v>
      </c>
      <c r="AO11" s="15">
        <v>0.19626168224299101</v>
      </c>
      <c r="AP11" s="15">
        <v>0.18181818181818199</v>
      </c>
      <c r="AQ11" s="15">
        <v>0.14893617021276601</v>
      </c>
      <c r="AR11" s="15">
        <v>0.123893805309735</v>
      </c>
      <c r="AS11" s="15">
        <v>0.125</v>
      </c>
      <c r="AT11" s="15"/>
      <c r="AU11" s="15">
        <v>0.152941176470588</v>
      </c>
      <c r="AV11" s="15">
        <v>0.19597989949748701</v>
      </c>
      <c r="AW11" s="15">
        <v>0.13636363636363599</v>
      </c>
      <c r="AX11" s="15">
        <v>0.13559322033898299</v>
      </c>
      <c r="AY11" s="15">
        <v>0.16393442622950799</v>
      </c>
      <c r="AZ11" s="15"/>
      <c r="BA11" s="15">
        <v>0.16875000000000001</v>
      </c>
      <c r="BB11" s="15">
        <v>0.17469879518072301</v>
      </c>
      <c r="BC11" s="15"/>
      <c r="BD11" s="15">
        <v>0.15656565656565699</v>
      </c>
      <c r="BE11" s="15">
        <v>0.18118466898954699</v>
      </c>
      <c r="BF11" s="15"/>
      <c r="BG11" s="15">
        <v>0.16011235955056199</v>
      </c>
      <c r="BH11" s="15">
        <v>0.19327731092437</v>
      </c>
    </row>
    <row r="12" spans="2:60" ht="29" x14ac:dyDescent="0.35">
      <c r="B12" s="16" t="s">
        <v>173</v>
      </c>
      <c r="C12" s="15">
        <v>0.16632443531827501</v>
      </c>
      <c r="D12" s="15">
        <v>0.128834355828221</v>
      </c>
      <c r="E12" s="15">
        <v>0.18518518518518501</v>
      </c>
      <c r="F12" s="15"/>
      <c r="G12" s="15">
        <v>0.18811881188118801</v>
      </c>
      <c r="H12" s="15">
        <v>0.16062176165803099</v>
      </c>
      <c r="I12" s="15"/>
      <c r="J12" s="15">
        <v>0.148148148148148</v>
      </c>
      <c r="K12" s="15">
        <v>0.20192307692307701</v>
      </c>
      <c r="L12" s="15">
        <v>0.14213197969543101</v>
      </c>
      <c r="M12" s="15">
        <v>0.19047619047618999</v>
      </c>
      <c r="N12" s="15"/>
      <c r="O12" s="15">
        <v>0.20338983050847501</v>
      </c>
      <c r="P12" s="15">
        <v>0.203125</v>
      </c>
      <c r="Q12" s="15">
        <v>0.14492753623188401</v>
      </c>
      <c r="R12" s="15">
        <v>0.128205128205128</v>
      </c>
      <c r="S12" s="15"/>
      <c r="T12" s="15">
        <v>0.18220338983050799</v>
      </c>
      <c r="U12" s="15">
        <v>0.15533980582524301</v>
      </c>
      <c r="V12" s="15">
        <v>0.13684210526315799</v>
      </c>
      <c r="W12" s="15">
        <v>0.18421052631578899</v>
      </c>
      <c r="X12" s="15">
        <v>0.14285714285714299</v>
      </c>
      <c r="Y12" s="15"/>
      <c r="Z12" s="15">
        <v>0.19875776397515499</v>
      </c>
      <c r="AA12" s="15">
        <v>0.17647058823529399</v>
      </c>
      <c r="AB12" s="15"/>
      <c r="AC12" s="15">
        <v>0.185365853658537</v>
      </c>
      <c r="AD12" s="15">
        <v>0.180851063829787</v>
      </c>
      <c r="AE12" s="15"/>
      <c r="AF12" s="15">
        <v>0.16129032258064499</v>
      </c>
      <c r="AG12" s="15">
        <v>9.5890410958904104E-2</v>
      </c>
      <c r="AH12" s="15">
        <v>0.15</v>
      </c>
      <c r="AI12" s="15" t="s">
        <v>117</v>
      </c>
      <c r="AJ12" s="15">
        <v>0.28125</v>
      </c>
      <c r="AK12" s="15">
        <v>0.21126760563380301</v>
      </c>
      <c r="AL12" s="15">
        <v>0</v>
      </c>
      <c r="AM12" s="15"/>
      <c r="AN12" s="15">
        <v>0.170984455958549</v>
      </c>
      <c r="AO12" s="15">
        <v>0.15887850467289699</v>
      </c>
      <c r="AP12" s="15">
        <v>0.27272727272727298</v>
      </c>
      <c r="AQ12" s="15">
        <v>0.14893617021276601</v>
      </c>
      <c r="AR12" s="15">
        <v>0.15929203539823</v>
      </c>
      <c r="AS12" s="15">
        <v>0.1875</v>
      </c>
      <c r="AT12" s="15"/>
      <c r="AU12" s="15">
        <v>0.25882352941176501</v>
      </c>
      <c r="AV12" s="15">
        <v>0.17085427135678399</v>
      </c>
      <c r="AW12" s="15">
        <v>0.13636363636363599</v>
      </c>
      <c r="AX12" s="15">
        <v>8.4745762711864403E-2</v>
      </c>
      <c r="AY12" s="15">
        <v>0.13934426229508201</v>
      </c>
      <c r="AZ12" s="15"/>
      <c r="BA12" s="15">
        <v>0.13750000000000001</v>
      </c>
      <c r="BB12" s="15">
        <v>0.22289156626505999</v>
      </c>
      <c r="BC12" s="15"/>
      <c r="BD12" s="15">
        <v>0.14141414141414099</v>
      </c>
      <c r="BE12" s="15">
        <v>0.17770034843205601</v>
      </c>
      <c r="BF12" s="15"/>
      <c r="BG12" s="15">
        <v>0.19662921348314599</v>
      </c>
      <c r="BH12" s="15">
        <v>9.2436974789915999E-2</v>
      </c>
    </row>
    <row r="13" spans="2:60" x14ac:dyDescent="0.35">
      <c r="B13" s="16" t="s">
        <v>166</v>
      </c>
      <c r="C13" s="15">
        <v>0.158110882956879</v>
      </c>
      <c r="D13" s="15">
        <v>0.13496932515337401</v>
      </c>
      <c r="E13" s="15">
        <v>0.16975308641975301</v>
      </c>
      <c r="F13" s="15"/>
      <c r="G13" s="15">
        <v>0.158415841584158</v>
      </c>
      <c r="H13" s="15">
        <v>0.158031088082902</v>
      </c>
      <c r="I13" s="15"/>
      <c r="J13" s="15">
        <v>0.18518518518518501</v>
      </c>
      <c r="K13" s="15">
        <v>0.20192307692307701</v>
      </c>
      <c r="L13" s="15">
        <v>0.121827411167513</v>
      </c>
      <c r="M13" s="15">
        <v>0.161904761904762</v>
      </c>
      <c r="N13" s="15"/>
      <c r="O13" s="15">
        <v>0.13559322033898299</v>
      </c>
      <c r="P13" s="15">
        <v>0.171875</v>
      </c>
      <c r="Q13" s="15">
        <v>0.15942028985507201</v>
      </c>
      <c r="R13" s="15">
        <v>0.16025641025640999</v>
      </c>
      <c r="S13" s="15"/>
      <c r="T13" s="15">
        <v>0.13559322033898299</v>
      </c>
      <c r="U13" s="15">
        <v>0.13592233009708701</v>
      </c>
      <c r="V13" s="15">
        <v>0.221052631578947</v>
      </c>
      <c r="W13" s="15">
        <v>0.18421052631578899</v>
      </c>
      <c r="X13" s="15">
        <v>0.42857142857142899</v>
      </c>
      <c r="Y13" s="15"/>
      <c r="Z13" s="15">
        <v>0.19875776397515499</v>
      </c>
      <c r="AA13" s="15">
        <v>0.111764705882353</v>
      </c>
      <c r="AB13" s="15"/>
      <c r="AC13" s="15">
        <v>0.2</v>
      </c>
      <c r="AD13" s="15">
        <v>0.10106382978723399</v>
      </c>
      <c r="AE13" s="15"/>
      <c r="AF13" s="15">
        <v>0.16129032258064499</v>
      </c>
      <c r="AG13" s="15">
        <v>0.19178082191780799</v>
      </c>
      <c r="AH13" s="15">
        <v>0.13750000000000001</v>
      </c>
      <c r="AI13" s="15" t="s">
        <v>117</v>
      </c>
      <c r="AJ13" s="15">
        <v>0.21875</v>
      </c>
      <c r="AK13" s="15">
        <v>9.85915492957746E-2</v>
      </c>
      <c r="AL13" s="15">
        <v>0.33333333333333298</v>
      </c>
      <c r="AM13" s="15"/>
      <c r="AN13" s="15">
        <v>0.15025906735751299</v>
      </c>
      <c r="AO13" s="15">
        <v>0.21495327102803699</v>
      </c>
      <c r="AP13" s="15">
        <v>9.0909090909090898E-2</v>
      </c>
      <c r="AQ13" s="15">
        <v>6.3829787234042507E-2</v>
      </c>
      <c r="AR13" s="15">
        <v>0.15929203539823</v>
      </c>
      <c r="AS13" s="15">
        <v>0.1875</v>
      </c>
      <c r="AT13" s="15"/>
      <c r="AU13" s="15">
        <v>0.14117647058823499</v>
      </c>
      <c r="AV13" s="15">
        <v>0.16582914572864299</v>
      </c>
      <c r="AW13" s="15">
        <v>9.0909090909090898E-2</v>
      </c>
      <c r="AX13" s="15">
        <v>0.186440677966102</v>
      </c>
      <c r="AY13" s="15">
        <v>0.15573770491803299</v>
      </c>
      <c r="AZ13" s="15"/>
      <c r="BA13" s="15">
        <v>0.14374999999999999</v>
      </c>
      <c r="BB13" s="15">
        <v>0.186746987951807</v>
      </c>
      <c r="BC13" s="15"/>
      <c r="BD13" s="15">
        <v>0.11616161616161599</v>
      </c>
      <c r="BE13" s="15">
        <v>0.18815331010453001</v>
      </c>
      <c r="BF13" s="15"/>
      <c r="BG13" s="15">
        <v>0.16573033707865201</v>
      </c>
      <c r="BH13" s="15">
        <v>0.14285714285714299</v>
      </c>
    </row>
    <row r="14" spans="2:60" ht="29" x14ac:dyDescent="0.35">
      <c r="B14" s="16" t="s">
        <v>170</v>
      </c>
      <c r="C14" s="15">
        <v>0.147843942505133</v>
      </c>
      <c r="D14" s="15">
        <v>0.128834355828221</v>
      </c>
      <c r="E14" s="15">
        <v>0.157407407407407</v>
      </c>
      <c r="F14" s="15"/>
      <c r="G14" s="15">
        <v>0.13861386138613899</v>
      </c>
      <c r="H14" s="15">
        <v>0.15025906735751299</v>
      </c>
      <c r="I14" s="15"/>
      <c r="J14" s="15">
        <v>0.172839506172839</v>
      </c>
      <c r="K14" s="15">
        <v>0.17307692307692299</v>
      </c>
      <c r="L14" s="15">
        <v>0.131979695431472</v>
      </c>
      <c r="M14" s="15">
        <v>0.133333333333333</v>
      </c>
      <c r="N14" s="15"/>
      <c r="O14" s="15">
        <v>0.144067796610169</v>
      </c>
      <c r="P14" s="15">
        <v>0.1328125</v>
      </c>
      <c r="Q14" s="15">
        <v>0.14492753623188401</v>
      </c>
      <c r="R14" s="15">
        <v>0.17307692307692299</v>
      </c>
      <c r="S14" s="15"/>
      <c r="T14" s="15">
        <v>0.11864406779661001</v>
      </c>
      <c r="U14" s="15">
        <v>0.16504854368932001</v>
      </c>
      <c r="V14" s="15">
        <v>0.168421052631579</v>
      </c>
      <c r="W14" s="15">
        <v>0.26315789473684198</v>
      </c>
      <c r="X14" s="15">
        <v>0.14285714285714299</v>
      </c>
      <c r="Y14" s="15"/>
      <c r="Z14" s="15">
        <v>0.14906832298136599</v>
      </c>
      <c r="AA14" s="15">
        <v>0.17647058823529399</v>
      </c>
      <c r="AB14" s="15"/>
      <c r="AC14" s="15">
        <v>0.16097560975609801</v>
      </c>
      <c r="AD14" s="15">
        <v>0.14893617021276601</v>
      </c>
      <c r="AE14" s="15"/>
      <c r="AF14" s="15">
        <v>0.15322580645161299</v>
      </c>
      <c r="AG14" s="15">
        <v>0.10958904109589</v>
      </c>
      <c r="AH14" s="15">
        <v>0.21249999999999999</v>
      </c>
      <c r="AI14" s="15" t="s">
        <v>117</v>
      </c>
      <c r="AJ14" s="15">
        <v>0.1875</v>
      </c>
      <c r="AK14" s="15">
        <v>0.169014084507042</v>
      </c>
      <c r="AL14" s="15">
        <v>0.16666666666666699</v>
      </c>
      <c r="AM14" s="15"/>
      <c r="AN14" s="15">
        <v>0.16062176165803099</v>
      </c>
      <c r="AO14" s="15">
        <v>0.18691588785046701</v>
      </c>
      <c r="AP14" s="15">
        <v>0</v>
      </c>
      <c r="AQ14" s="15">
        <v>0.12765957446808501</v>
      </c>
      <c r="AR14" s="15">
        <v>0.106194690265487</v>
      </c>
      <c r="AS14" s="15">
        <v>0.1875</v>
      </c>
      <c r="AT14" s="15"/>
      <c r="AU14" s="15">
        <v>0.16470588235294101</v>
      </c>
      <c r="AV14" s="15">
        <v>0.15577889447236201</v>
      </c>
      <c r="AW14" s="15">
        <v>9.0909090909090898E-2</v>
      </c>
      <c r="AX14" s="15">
        <v>8.4745762711864403E-2</v>
      </c>
      <c r="AY14" s="15">
        <v>0.16393442622950799</v>
      </c>
      <c r="AZ14" s="15"/>
      <c r="BA14" s="15">
        <v>0.13437499999999999</v>
      </c>
      <c r="BB14" s="15">
        <v>0.17469879518072301</v>
      </c>
      <c r="BC14" s="15"/>
      <c r="BD14" s="15">
        <v>0.12121212121212099</v>
      </c>
      <c r="BE14" s="15">
        <v>0.163763066202091</v>
      </c>
      <c r="BF14" s="15"/>
      <c r="BG14" s="15">
        <v>0.151685393258427</v>
      </c>
      <c r="BH14" s="15">
        <v>0.126050420168067</v>
      </c>
    </row>
    <row r="15" spans="2:60" x14ac:dyDescent="0.35">
      <c r="B15" s="16" t="s">
        <v>169</v>
      </c>
      <c r="C15" s="15">
        <v>0.147843942505133</v>
      </c>
      <c r="D15" s="15">
        <v>0.16564417177914101</v>
      </c>
      <c r="E15" s="15">
        <v>0.13888888888888901</v>
      </c>
      <c r="F15" s="15"/>
      <c r="G15" s="15">
        <v>0.158415841584158</v>
      </c>
      <c r="H15" s="15">
        <v>0.14507772020725401</v>
      </c>
      <c r="I15" s="15"/>
      <c r="J15" s="15">
        <v>0.148148148148148</v>
      </c>
      <c r="K15" s="15">
        <v>0.15384615384615399</v>
      </c>
      <c r="L15" s="15">
        <v>0.13705583756345199</v>
      </c>
      <c r="M15" s="15">
        <v>0.161904761904762</v>
      </c>
      <c r="N15" s="15"/>
      <c r="O15" s="15">
        <v>0.110169491525424</v>
      </c>
      <c r="P15" s="15">
        <v>0.1015625</v>
      </c>
      <c r="Q15" s="15">
        <v>8.6956521739130405E-2</v>
      </c>
      <c r="R15" s="15">
        <v>0.237179487179487</v>
      </c>
      <c r="S15" s="15"/>
      <c r="T15" s="15">
        <v>0.13559322033898299</v>
      </c>
      <c r="U15" s="15">
        <v>8.7378640776699004E-2</v>
      </c>
      <c r="V15" s="15">
        <v>0.2</v>
      </c>
      <c r="W15" s="15">
        <v>0.28947368421052599</v>
      </c>
      <c r="X15" s="15">
        <v>0.14285714285714299</v>
      </c>
      <c r="Y15" s="15"/>
      <c r="Z15" s="15">
        <v>0.161490683229814</v>
      </c>
      <c r="AA15" s="15">
        <v>0.152941176470588</v>
      </c>
      <c r="AB15" s="15"/>
      <c r="AC15" s="15">
        <v>0.185365853658537</v>
      </c>
      <c r="AD15" s="15">
        <v>0.14361702127659601</v>
      </c>
      <c r="AE15" s="15"/>
      <c r="AF15" s="15">
        <v>9.6774193548387094E-2</v>
      </c>
      <c r="AG15" s="15">
        <v>0.10958904109589</v>
      </c>
      <c r="AH15" s="15">
        <v>0.26250000000000001</v>
      </c>
      <c r="AI15" s="15" t="s">
        <v>117</v>
      </c>
      <c r="AJ15" s="15">
        <v>0.15625</v>
      </c>
      <c r="AK15" s="15">
        <v>0.140845070422535</v>
      </c>
      <c r="AL15" s="15">
        <v>0.16666666666666699</v>
      </c>
      <c r="AM15" s="15"/>
      <c r="AN15" s="15">
        <v>0.181347150259067</v>
      </c>
      <c r="AO15" s="15">
        <v>0.14018691588785001</v>
      </c>
      <c r="AP15" s="15">
        <v>9.0909090909090898E-2</v>
      </c>
      <c r="AQ15" s="15">
        <v>6.3829787234042507E-2</v>
      </c>
      <c r="AR15" s="15">
        <v>0.15044247787610601</v>
      </c>
      <c r="AS15" s="15">
        <v>6.25E-2</v>
      </c>
      <c r="AT15" s="15"/>
      <c r="AU15" s="15">
        <v>0.17647058823529399</v>
      </c>
      <c r="AV15" s="15">
        <v>0.19095477386934701</v>
      </c>
      <c r="AW15" s="15">
        <v>4.5454545454545497E-2</v>
      </c>
      <c r="AX15" s="15">
        <v>3.3898305084745797E-2</v>
      </c>
      <c r="AY15" s="15">
        <v>0.13114754098360701</v>
      </c>
      <c r="AZ15" s="15"/>
      <c r="BA15" s="15">
        <v>0.14687500000000001</v>
      </c>
      <c r="BB15" s="15">
        <v>0.15060240963855401</v>
      </c>
      <c r="BC15" s="15"/>
      <c r="BD15" s="15">
        <v>9.5959595959595995E-2</v>
      </c>
      <c r="BE15" s="15">
        <v>0.17770034843205601</v>
      </c>
      <c r="BF15" s="15"/>
      <c r="BG15" s="15">
        <v>0.13483146067415699</v>
      </c>
      <c r="BH15" s="15">
        <v>0.184873949579832</v>
      </c>
    </row>
    <row r="16" spans="2:60" x14ac:dyDescent="0.35">
      <c r="B16" s="16" t="s">
        <v>162</v>
      </c>
      <c r="C16" s="15">
        <v>0.117043121149897</v>
      </c>
      <c r="D16" s="15">
        <v>9.8159509202454004E-2</v>
      </c>
      <c r="E16" s="15">
        <v>0.12654320987654299</v>
      </c>
      <c r="F16" s="15"/>
      <c r="G16" s="15">
        <v>9.9009900990099001E-2</v>
      </c>
      <c r="H16" s="15">
        <v>0.121761658031088</v>
      </c>
      <c r="I16" s="15"/>
      <c r="J16" s="15">
        <v>9.8765432098765399E-2</v>
      </c>
      <c r="K16" s="15">
        <v>0.115384615384615</v>
      </c>
      <c r="L16" s="15">
        <v>0.13705583756345199</v>
      </c>
      <c r="M16" s="15">
        <v>9.5238095238095205E-2</v>
      </c>
      <c r="N16" s="15"/>
      <c r="O16" s="15">
        <v>0.110169491525424</v>
      </c>
      <c r="P16" s="15">
        <v>0.1484375</v>
      </c>
      <c r="Q16" s="15">
        <v>7.2463768115942004E-2</v>
      </c>
      <c r="R16" s="15">
        <v>0.108974358974359</v>
      </c>
      <c r="S16" s="15"/>
      <c r="T16" s="15">
        <v>0.12711864406779699</v>
      </c>
      <c r="U16" s="15">
        <v>7.7669902912621394E-2</v>
      </c>
      <c r="V16" s="15">
        <v>0.13684210526315799</v>
      </c>
      <c r="W16" s="15">
        <v>0.157894736842105</v>
      </c>
      <c r="X16" s="15">
        <v>0</v>
      </c>
      <c r="Y16" s="15"/>
      <c r="Z16" s="15">
        <v>0.111801242236025</v>
      </c>
      <c r="AA16" s="15">
        <v>8.2352941176470601E-2</v>
      </c>
      <c r="AB16" s="15"/>
      <c r="AC16" s="15">
        <v>0.13658536585365899</v>
      </c>
      <c r="AD16" s="15">
        <v>9.5744680851063801E-2</v>
      </c>
      <c r="AE16" s="15"/>
      <c r="AF16" s="15">
        <v>6.4516129032258104E-2</v>
      </c>
      <c r="AG16" s="15">
        <v>0.123287671232877</v>
      </c>
      <c r="AH16" s="15">
        <v>0.13750000000000001</v>
      </c>
      <c r="AI16" s="15" t="s">
        <v>117</v>
      </c>
      <c r="AJ16" s="15">
        <v>0.15625</v>
      </c>
      <c r="AK16" s="15">
        <v>0.154929577464789</v>
      </c>
      <c r="AL16" s="15">
        <v>0.16666666666666699</v>
      </c>
      <c r="AM16" s="15"/>
      <c r="AN16" s="15">
        <v>0.119170984455959</v>
      </c>
      <c r="AO16" s="15">
        <v>0.168224299065421</v>
      </c>
      <c r="AP16" s="15">
        <v>9.0909090909090898E-2</v>
      </c>
      <c r="AQ16" s="15">
        <v>2.1276595744680899E-2</v>
      </c>
      <c r="AR16" s="15">
        <v>0.106194690265487</v>
      </c>
      <c r="AS16" s="15">
        <v>0.125</v>
      </c>
      <c r="AT16" s="15"/>
      <c r="AU16" s="15">
        <v>0.105882352941176</v>
      </c>
      <c r="AV16" s="15">
        <v>0.12562814070351799</v>
      </c>
      <c r="AW16" s="15">
        <v>9.0909090909090898E-2</v>
      </c>
      <c r="AX16" s="15">
        <v>0.11864406779661001</v>
      </c>
      <c r="AY16" s="15">
        <v>0.114754098360656</v>
      </c>
      <c r="AZ16" s="15"/>
      <c r="BA16" s="15">
        <v>9.6875000000000003E-2</v>
      </c>
      <c r="BB16" s="15">
        <v>0.156626506024096</v>
      </c>
      <c r="BC16" s="15"/>
      <c r="BD16" s="15">
        <v>8.5858585858585898E-2</v>
      </c>
      <c r="BE16" s="15">
        <v>0.139372822299652</v>
      </c>
      <c r="BF16" s="15"/>
      <c r="BG16" s="15">
        <v>0.12921348314606701</v>
      </c>
      <c r="BH16" s="15">
        <v>7.5630252100840303E-2</v>
      </c>
    </row>
    <row r="17" spans="2:60" ht="29" x14ac:dyDescent="0.35">
      <c r="B17" s="16" t="s">
        <v>165</v>
      </c>
      <c r="C17" s="15">
        <v>7.5975359342915799E-2</v>
      </c>
      <c r="D17" s="15">
        <v>9.8159509202454004E-2</v>
      </c>
      <c r="E17" s="15">
        <v>6.4814814814814797E-2</v>
      </c>
      <c r="F17" s="15"/>
      <c r="G17" s="15">
        <v>1.9801980198019799E-2</v>
      </c>
      <c r="H17" s="15">
        <v>9.0673575129533696E-2</v>
      </c>
      <c r="I17" s="15"/>
      <c r="J17" s="15">
        <v>4.9382716049382699E-2</v>
      </c>
      <c r="K17" s="15">
        <v>2.8846153846153799E-2</v>
      </c>
      <c r="L17" s="15">
        <v>0.111675126903553</v>
      </c>
      <c r="M17" s="15">
        <v>7.6190476190476197E-2</v>
      </c>
      <c r="N17" s="15"/>
      <c r="O17" s="15">
        <v>5.0847457627118599E-2</v>
      </c>
      <c r="P17" s="15">
        <v>7.03125E-2</v>
      </c>
      <c r="Q17" s="15">
        <v>4.3478260869565202E-2</v>
      </c>
      <c r="R17" s="15">
        <v>0.121794871794872</v>
      </c>
      <c r="S17" s="15"/>
      <c r="T17" s="15">
        <v>5.5084745762711898E-2</v>
      </c>
      <c r="U17" s="15">
        <v>7.7669902912621394E-2</v>
      </c>
      <c r="V17" s="15">
        <v>0.12631578947368399</v>
      </c>
      <c r="W17" s="15">
        <v>7.8947368421052599E-2</v>
      </c>
      <c r="X17" s="15">
        <v>0.14285714285714299</v>
      </c>
      <c r="Y17" s="15"/>
      <c r="Z17" s="15">
        <v>5.5900621118012403E-2</v>
      </c>
      <c r="AA17" s="15">
        <v>0.105882352941176</v>
      </c>
      <c r="AB17" s="15"/>
      <c r="AC17" s="15">
        <v>7.8048780487804906E-2</v>
      </c>
      <c r="AD17" s="15">
        <v>7.9787234042553196E-2</v>
      </c>
      <c r="AE17" s="15"/>
      <c r="AF17" s="15">
        <v>6.4516129032258104E-2</v>
      </c>
      <c r="AG17" s="15">
        <v>9.5890410958904104E-2</v>
      </c>
      <c r="AH17" s="15">
        <v>0.1</v>
      </c>
      <c r="AI17" s="15" t="s">
        <v>117</v>
      </c>
      <c r="AJ17" s="15">
        <v>0.15625</v>
      </c>
      <c r="AK17" s="15">
        <v>5.63380281690141E-2</v>
      </c>
      <c r="AL17" s="15">
        <v>0</v>
      </c>
      <c r="AM17" s="15"/>
      <c r="AN17" s="15">
        <v>7.7720207253885995E-2</v>
      </c>
      <c r="AO17" s="15">
        <v>7.4766355140186896E-2</v>
      </c>
      <c r="AP17" s="15">
        <v>0</v>
      </c>
      <c r="AQ17" s="15">
        <v>0.12765957446808501</v>
      </c>
      <c r="AR17" s="15">
        <v>6.1946902654867297E-2</v>
      </c>
      <c r="AS17" s="15">
        <v>6.25E-2</v>
      </c>
      <c r="AT17" s="15"/>
      <c r="AU17" s="15">
        <v>5.8823529411764698E-2</v>
      </c>
      <c r="AV17" s="15">
        <v>9.0452261306532694E-2</v>
      </c>
      <c r="AW17" s="15">
        <v>0.13636363636363599</v>
      </c>
      <c r="AX17" s="15">
        <v>6.7796610169491497E-2</v>
      </c>
      <c r="AY17" s="15">
        <v>5.7377049180327898E-2</v>
      </c>
      <c r="AZ17" s="15"/>
      <c r="BA17" s="15">
        <v>7.4999999999999997E-2</v>
      </c>
      <c r="BB17" s="15">
        <v>7.8313253012048195E-2</v>
      </c>
      <c r="BC17" s="15"/>
      <c r="BD17" s="15">
        <v>6.5656565656565705E-2</v>
      </c>
      <c r="BE17" s="15">
        <v>8.0139372822299604E-2</v>
      </c>
      <c r="BF17" s="15"/>
      <c r="BG17" s="15">
        <v>7.8651685393258397E-2</v>
      </c>
      <c r="BH17" s="15">
        <v>7.5630252100840303E-2</v>
      </c>
    </row>
    <row r="18" spans="2:60" x14ac:dyDescent="0.35">
      <c r="B18" s="16" t="s">
        <v>175</v>
      </c>
      <c r="C18" s="15">
        <v>7.3921971252566707E-2</v>
      </c>
      <c r="D18" s="15">
        <v>6.7484662576687102E-2</v>
      </c>
      <c r="E18" s="15">
        <v>7.7160493827160503E-2</v>
      </c>
      <c r="F18" s="15"/>
      <c r="G18" s="15">
        <v>9.9009900990099001E-2</v>
      </c>
      <c r="H18" s="15">
        <v>6.7357512953367907E-2</v>
      </c>
      <c r="I18" s="15"/>
      <c r="J18" s="15">
        <v>9.8765432098765399E-2</v>
      </c>
      <c r="K18" s="15">
        <v>9.6153846153846201E-2</v>
      </c>
      <c r="L18" s="15">
        <v>6.5989847715736002E-2</v>
      </c>
      <c r="M18" s="15">
        <v>4.7619047619047603E-2</v>
      </c>
      <c r="N18" s="15"/>
      <c r="O18" s="15">
        <v>5.0847457627118599E-2</v>
      </c>
      <c r="P18" s="15">
        <v>8.59375E-2</v>
      </c>
      <c r="Q18" s="15">
        <v>0.13043478260869601</v>
      </c>
      <c r="R18" s="15">
        <v>5.7692307692307702E-2</v>
      </c>
      <c r="S18" s="15"/>
      <c r="T18" s="15">
        <v>5.0847457627118599E-2</v>
      </c>
      <c r="U18" s="15">
        <v>6.7961165048543701E-2</v>
      </c>
      <c r="V18" s="15">
        <v>0.115789473684211</v>
      </c>
      <c r="W18" s="15">
        <v>0.13157894736842099</v>
      </c>
      <c r="X18" s="15">
        <v>0.14285714285714299</v>
      </c>
      <c r="Y18" s="15"/>
      <c r="Z18" s="15">
        <v>8.0745341614906804E-2</v>
      </c>
      <c r="AA18" s="15">
        <v>4.11764705882353E-2</v>
      </c>
      <c r="AB18" s="15"/>
      <c r="AC18" s="15">
        <v>8.2926829268292701E-2</v>
      </c>
      <c r="AD18" s="15">
        <v>4.2553191489361701E-2</v>
      </c>
      <c r="AE18" s="15"/>
      <c r="AF18" s="15">
        <v>4.8387096774193498E-2</v>
      </c>
      <c r="AG18" s="15">
        <v>8.2191780821917804E-2</v>
      </c>
      <c r="AH18" s="15">
        <v>6.25E-2</v>
      </c>
      <c r="AI18" s="15" t="s">
        <v>117</v>
      </c>
      <c r="AJ18" s="15">
        <v>6.25E-2</v>
      </c>
      <c r="AK18" s="15">
        <v>0.140845070422535</v>
      </c>
      <c r="AL18" s="15">
        <v>0</v>
      </c>
      <c r="AM18" s="15"/>
      <c r="AN18" s="15">
        <v>7.2538860103626895E-2</v>
      </c>
      <c r="AO18" s="15">
        <v>9.34579439252336E-2</v>
      </c>
      <c r="AP18" s="15">
        <v>0</v>
      </c>
      <c r="AQ18" s="15">
        <v>4.2553191489361701E-2</v>
      </c>
      <c r="AR18" s="15">
        <v>4.4247787610619503E-2</v>
      </c>
      <c r="AS18" s="15">
        <v>0.3125</v>
      </c>
      <c r="AT18" s="15"/>
      <c r="AU18" s="15">
        <v>8.2352941176470601E-2</v>
      </c>
      <c r="AV18" s="15">
        <v>7.0351758793969807E-2</v>
      </c>
      <c r="AW18" s="15">
        <v>0</v>
      </c>
      <c r="AX18" s="15">
        <v>0.13559322033898299</v>
      </c>
      <c r="AY18" s="15">
        <v>5.7377049180327898E-2</v>
      </c>
      <c r="AZ18" s="15"/>
      <c r="BA18" s="15">
        <v>6.25E-2</v>
      </c>
      <c r="BB18" s="15">
        <v>9.6385542168674704E-2</v>
      </c>
      <c r="BC18" s="15"/>
      <c r="BD18" s="15">
        <v>5.5555555555555601E-2</v>
      </c>
      <c r="BE18" s="15">
        <v>8.7108013937282194E-2</v>
      </c>
      <c r="BF18" s="15"/>
      <c r="BG18" s="15">
        <v>8.7078651685393305E-2</v>
      </c>
      <c r="BH18" s="15">
        <v>3.3613445378151301E-2</v>
      </c>
    </row>
    <row r="19" spans="2:60" ht="43.5" x14ac:dyDescent="0.35">
      <c r="B19" s="16" t="s">
        <v>168</v>
      </c>
      <c r="C19" s="15">
        <v>4.5174537987679703E-2</v>
      </c>
      <c r="D19" s="15">
        <v>3.0674846625766899E-2</v>
      </c>
      <c r="E19" s="15">
        <v>5.2469135802469098E-2</v>
      </c>
      <c r="F19" s="15"/>
      <c r="G19" s="15">
        <v>1.9801980198019799E-2</v>
      </c>
      <c r="H19" s="15">
        <v>5.1813471502590698E-2</v>
      </c>
      <c r="I19" s="15"/>
      <c r="J19" s="15">
        <v>3.7037037037037E-2</v>
      </c>
      <c r="K19" s="15">
        <v>6.7307692307692304E-2</v>
      </c>
      <c r="L19" s="15">
        <v>4.0609137055837602E-2</v>
      </c>
      <c r="M19" s="15">
        <v>3.8095238095238099E-2</v>
      </c>
      <c r="N19" s="15"/>
      <c r="O19" s="15">
        <v>1.6949152542372899E-2</v>
      </c>
      <c r="P19" s="15">
        <v>6.25E-2</v>
      </c>
      <c r="Q19" s="15">
        <v>2.8985507246376802E-2</v>
      </c>
      <c r="R19" s="15">
        <v>6.4102564102564097E-2</v>
      </c>
      <c r="S19" s="15"/>
      <c r="T19" s="15">
        <v>5.93220338983051E-2</v>
      </c>
      <c r="U19" s="15">
        <v>2.9126213592233E-2</v>
      </c>
      <c r="V19" s="15">
        <v>2.1052631578947399E-2</v>
      </c>
      <c r="W19" s="15">
        <v>7.8947368421052599E-2</v>
      </c>
      <c r="X19" s="15">
        <v>0</v>
      </c>
      <c r="Y19" s="15"/>
      <c r="Z19" s="15">
        <v>4.3478260869565202E-2</v>
      </c>
      <c r="AA19" s="15">
        <v>2.3529411764705899E-2</v>
      </c>
      <c r="AB19" s="15"/>
      <c r="AC19" s="15">
        <v>5.3658536585365901E-2</v>
      </c>
      <c r="AD19" s="15">
        <v>3.7234042553191501E-2</v>
      </c>
      <c r="AE19" s="15"/>
      <c r="AF19" s="15">
        <v>5.6451612903225798E-2</v>
      </c>
      <c r="AG19" s="15">
        <v>1.3698630136986301E-2</v>
      </c>
      <c r="AH19" s="15">
        <v>2.5000000000000001E-2</v>
      </c>
      <c r="AI19" s="15" t="s">
        <v>117</v>
      </c>
      <c r="AJ19" s="15">
        <v>3.125E-2</v>
      </c>
      <c r="AK19" s="15">
        <v>4.2253521126760597E-2</v>
      </c>
      <c r="AL19" s="15">
        <v>0</v>
      </c>
      <c r="AM19" s="15"/>
      <c r="AN19" s="15">
        <v>2.0725388601036301E-2</v>
      </c>
      <c r="AO19" s="15">
        <v>8.4112149532710304E-2</v>
      </c>
      <c r="AP19" s="15">
        <v>9.0909090909090898E-2</v>
      </c>
      <c r="AQ19" s="15">
        <v>0.10638297872340401</v>
      </c>
      <c r="AR19" s="15">
        <v>2.6548672566371698E-2</v>
      </c>
      <c r="AS19" s="15">
        <v>0</v>
      </c>
      <c r="AT19" s="15"/>
      <c r="AU19" s="15">
        <v>7.0588235294117604E-2</v>
      </c>
      <c r="AV19" s="15">
        <v>2.01005025125628E-2</v>
      </c>
      <c r="AW19" s="15">
        <v>0</v>
      </c>
      <c r="AX19" s="15">
        <v>0.101694915254237</v>
      </c>
      <c r="AY19" s="15">
        <v>4.91803278688525E-2</v>
      </c>
      <c r="AZ19" s="15"/>
      <c r="BA19" s="15">
        <v>4.6875E-2</v>
      </c>
      <c r="BB19" s="15">
        <v>4.2168674698795199E-2</v>
      </c>
      <c r="BC19" s="15"/>
      <c r="BD19" s="15">
        <v>5.5555555555555601E-2</v>
      </c>
      <c r="BE19" s="15">
        <v>3.8327526132404199E-2</v>
      </c>
      <c r="BF19" s="15"/>
      <c r="BG19" s="15">
        <v>4.2134831460674198E-2</v>
      </c>
      <c r="BH19" s="15">
        <v>3.3613445378151301E-2</v>
      </c>
    </row>
    <row r="20" spans="2:60" x14ac:dyDescent="0.35">
      <c r="B20" s="16" t="s">
        <v>171</v>
      </c>
      <c r="C20" s="15">
        <v>3.08008213552361E-2</v>
      </c>
      <c r="D20" s="15">
        <v>3.6809815950920199E-2</v>
      </c>
      <c r="E20" s="15">
        <v>2.7777777777777801E-2</v>
      </c>
      <c r="F20" s="15"/>
      <c r="G20" s="15">
        <v>4.95049504950495E-2</v>
      </c>
      <c r="H20" s="15">
        <v>2.59067357512953E-2</v>
      </c>
      <c r="I20" s="15"/>
      <c r="J20" s="15">
        <v>7.4074074074074098E-2</v>
      </c>
      <c r="K20" s="15">
        <v>9.6153846153846194E-3</v>
      </c>
      <c r="L20" s="15">
        <v>3.0456852791878201E-2</v>
      </c>
      <c r="M20" s="15">
        <v>1.9047619047619001E-2</v>
      </c>
      <c r="N20" s="15"/>
      <c r="O20" s="15">
        <v>3.3898305084745797E-2</v>
      </c>
      <c r="P20" s="15">
        <v>2.34375E-2</v>
      </c>
      <c r="Q20" s="15">
        <v>2.8985507246376802E-2</v>
      </c>
      <c r="R20" s="15">
        <v>3.2051282051282E-2</v>
      </c>
      <c r="S20" s="15"/>
      <c r="T20" s="15">
        <v>2.5423728813559299E-2</v>
      </c>
      <c r="U20" s="15">
        <v>3.8834951456310697E-2</v>
      </c>
      <c r="V20" s="15">
        <v>4.2105263157894701E-2</v>
      </c>
      <c r="W20" s="15">
        <v>2.6315789473684199E-2</v>
      </c>
      <c r="X20" s="15">
        <v>0</v>
      </c>
      <c r="Y20" s="15"/>
      <c r="Z20" s="15">
        <v>3.7267080745341602E-2</v>
      </c>
      <c r="AA20" s="15">
        <v>1.7647058823529401E-2</v>
      </c>
      <c r="AB20" s="15"/>
      <c r="AC20" s="15">
        <v>4.8780487804878099E-2</v>
      </c>
      <c r="AD20" s="15">
        <v>2.1276595744680899E-2</v>
      </c>
      <c r="AE20" s="15"/>
      <c r="AF20" s="15">
        <v>4.0322580645161303E-2</v>
      </c>
      <c r="AG20" s="15">
        <v>2.7397260273972601E-2</v>
      </c>
      <c r="AH20" s="15">
        <v>1.2500000000000001E-2</v>
      </c>
      <c r="AI20" s="15" t="s">
        <v>117</v>
      </c>
      <c r="AJ20" s="15">
        <v>6.25E-2</v>
      </c>
      <c r="AK20" s="15">
        <v>2.8169014084507001E-2</v>
      </c>
      <c r="AL20" s="15">
        <v>0.16666666666666699</v>
      </c>
      <c r="AM20" s="15"/>
      <c r="AN20" s="15">
        <v>3.10880829015544E-2</v>
      </c>
      <c r="AO20" s="15">
        <v>2.80373831775701E-2</v>
      </c>
      <c r="AP20" s="15">
        <v>0</v>
      </c>
      <c r="AQ20" s="15">
        <v>0</v>
      </c>
      <c r="AR20" s="15">
        <v>4.4247787610619503E-2</v>
      </c>
      <c r="AS20" s="15">
        <v>6.25E-2</v>
      </c>
      <c r="AT20" s="15"/>
      <c r="AU20" s="15">
        <v>3.5294117647058802E-2</v>
      </c>
      <c r="AV20" s="15">
        <v>3.5175879396984903E-2</v>
      </c>
      <c r="AW20" s="15">
        <v>0</v>
      </c>
      <c r="AX20" s="15">
        <v>3.3898305084745797E-2</v>
      </c>
      <c r="AY20" s="15">
        <v>2.4590163934426201E-2</v>
      </c>
      <c r="AZ20" s="15"/>
      <c r="BA20" s="15">
        <v>2.8125000000000001E-2</v>
      </c>
      <c r="BB20" s="15">
        <v>3.6144578313252997E-2</v>
      </c>
      <c r="BC20" s="15"/>
      <c r="BD20" s="15">
        <v>2.02020202020202E-2</v>
      </c>
      <c r="BE20" s="15">
        <v>3.8327526132404199E-2</v>
      </c>
      <c r="BF20" s="15"/>
      <c r="BG20" s="15">
        <v>3.3707865168539297E-2</v>
      </c>
      <c r="BH20" s="15">
        <v>1.6806722689075598E-2</v>
      </c>
    </row>
    <row r="21" spans="2:60" ht="29" x14ac:dyDescent="0.35">
      <c r="B21" s="16" t="s">
        <v>164</v>
      </c>
      <c r="C21" s="15">
        <v>2.4640657084188899E-2</v>
      </c>
      <c r="D21" s="15">
        <v>1.84049079754601E-2</v>
      </c>
      <c r="E21" s="15">
        <v>2.7777777777777801E-2</v>
      </c>
      <c r="F21" s="15"/>
      <c r="G21" s="15">
        <v>1.9801980198019799E-2</v>
      </c>
      <c r="H21" s="15">
        <v>2.59067357512953E-2</v>
      </c>
      <c r="I21" s="15"/>
      <c r="J21" s="15">
        <v>1.2345679012345699E-2</v>
      </c>
      <c r="K21" s="15">
        <v>2.8846153846153799E-2</v>
      </c>
      <c r="L21" s="15">
        <v>1.5228426395939101E-2</v>
      </c>
      <c r="M21" s="15">
        <v>4.7619047619047603E-2</v>
      </c>
      <c r="N21" s="15"/>
      <c r="O21" s="15">
        <v>2.5423728813559299E-2</v>
      </c>
      <c r="P21" s="15">
        <v>3.125E-2</v>
      </c>
      <c r="Q21" s="15">
        <v>4.3478260869565202E-2</v>
      </c>
      <c r="R21" s="15">
        <v>1.2820512820512799E-2</v>
      </c>
      <c r="S21" s="15"/>
      <c r="T21" s="15">
        <v>2.9661016949152502E-2</v>
      </c>
      <c r="U21" s="15">
        <v>1.94174757281553E-2</v>
      </c>
      <c r="V21" s="15">
        <v>3.1578947368421102E-2</v>
      </c>
      <c r="W21" s="15">
        <v>0</v>
      </c>
      <c r="X21" s="15">
        <v>0</v>
      </c>
      <c r="Y21" s="15"/>
      <c r="Z21" s="15">
        <v>2.4844720496894401E-2</v>
      </c>
      <c r="AA21" s="15">
        <v>1.7647058823529401E-2</v>
      </c>
      <c r="AB21" s="15"/>
      <c r="AC21" s="15">
        <v>3.4146341463414602E-2</v>
      </c>
      <c r="AD21" s="15">
        <v>2.1276595744680899E-2</v>
      </c>
      <c r="AE21" s="15"/>
      <c r="AF21" s="15">
        <v>3.2258064516128997E-2</v>
      </c>
      <c r="AG21" s="15">
        <v>2.7397260273972601E-2</v>
      </c>
      <c r="AH21" s="15">
        <v>1.2500000000000001E-2</v>
      </c>
      <c r="AI21" s="15" t="s">
        <v>117</v>
      </c>
      <c r="AJ21" s="15">
        <v>3.125E-2</v>
      </c>
      <c r="AK21" s="15">
        <v>1.4084507042253501E-2</v>
      </c>
      <c r="AL21" s="15">
        <v>0</v>
      </c>
      <c r="AM21" s="15"/>
      <c r="AN21" s="15">
        <v>2.0725388601036301E-2</v>
      </c>
      <c r="AO21" s="15">
        <v>9.3457943925233603E-3</v>
      </c>
      <c r="AP21" s="15">
        <v>0.18181818181818199</v>
      </c>
      <c r="AQ21" s="15">
        <v>2.1276595744680899E-2</v>
      </c>
      <c r="AR21" s="15">
        <v>3.5398230088495602E-2</v>
      </c>
      <c r="AS21" s="15">
        <v>0</v>
      </c>
      <c r="AT21" s="15"/>
      <c r="AU21" s="15">
        <v>2.3529411764705899E-2</v>
      </c>
      <c r="AV21" s="15">
        <v>3.0150753768844199E-2</v>
      </c>
      <c r="AW21" s="15">
        <v>4.5454545454545497E-2</v>
      </c>
      <c r="AX21" s="15">
        <v>3.3898305084745797E-2</v>
      </c>
      <c r="AY21" s="15">
        <v>8.1967213114754103E-3</v>
      </c>
      <c r="AZ21" s="15"/>
      <c r="BA21" s="15">
        <v>2.1874999999999999E-2</v>
      </c>
      <c r="BB21" s="15">
        <v>3.0120481927710802E-2</v>
      </c>
      <c r="BC21" s="15"/>
      <c r="BD21" s="15">
        <v>2.5252525252525301E-2</v>
      </c>
      <c r="BE21" s="15">
        <v>2.4390243902439001E-2</v>
      </c>
      <c r="BF21" s="15"/>
      <c r="BG21" s="15">
        <v>2.8089887640449399E-2</v>
      </c>
      <c r="BH21" s="15">
        <v>1.6806722689075598E-2</v>
      </c>
    </row>
    <row r="22" spans="2:60" x14ac:dyDescent="0.35">
      <c r="B22" s="16" t="s">
        <v>178</v>
      </c>
      <c r="C22" s="15">
        <v>4.3121149897330603E-2</v>
      </c>
      <c r="D22" s="15">
        <v>6.7484662576687102E-2</v>
      </c>
      <c r="E22" s="15">
        <v>3.0864197530864199E-2</v>
      </c>
      <c r="F22" s="15"/>
      <c r="G22" s="15">
        <v>2.9702970297029702E-2</v>
      </c>
      <c r="H22" s="15">
        <v>4.6632124352331598E-2</v>
      </c>
      <c r="I22" s="15"/>
      <c r="J22" s="15">
        <v>3.7037037037037E-2</v>
      </c>
      <c r="K22" s="15">
        <v>2.8846153846153799E-2</v>
      </c>
      <c r="L22" s="15">
        <v>4.0609137055837602E-2</v>
      </c>
      <c r="M22" s="15">
        <v>6.6666666666666693E-2</v>
      </c>
      <c r="N22" s="15"/>
      <c r="O22" s="15">
        <v>0</v>
      </c>
      <c r="P22" s="15">
        <v>3.125E-2</v>
      </c>
      <c r="Q22" s="15">
        <v>4.3478260869565202E-2</v>
      </c>
      <c r="R22" s="15">
        <v>8.9743589743589702E-2</v>
      </c>
      <c r="S22" s="15"/>
      <c r="T22" s="15">
        <v>2.9661016949152502E-2</v>
      </c>
      <c r="U22" s="15">
        <v>2.9126213592233E-2</v>
      </c>
      <c r="V22" s="15">
        <v>6.3157894736842093E-2</v>
      </c>
      <c r="W22" s="15">
        <v>0.13157894736842099</v>
      </c>
      <c r="X22" s="15">
        <v>0</v>
      </c>
      <c r="Y22" s="15"/>
      <c r="Z22" s="15">
        <v>4.3478260869565202E-2</v>
      </c>
      <c r="AA22" s="15">
        <v>1.7647058823529401E-2</v>
      </c>
      <c r="AB22" s="15"/>
      <c r="AC22" s="15">
        <v>6.3414634146341506E-2</v>
      </c>
      <c r="AD22" s="15">
        <v>2.6595744680851099E-2</v>
      </c>
      <c r="AE22" s="15"/>
      <c r="AF22" s="15">
        <v>4.8387096774193498E-2</v>
      </c>
      <c r="AG22" s="15">
        <v>8.2191780821917804E-2</v>
      </c>
      <c r="AH22" s="15">
        <v>0.05</v>
      </c>
      <c r="AI22" s="15" t="s">
        <v>117</v>
      </c>
      <c r="AJ22" s="15">
        <v>0</v>
      </c>
      <c r="AK22" s="15">
        <v>0</v>
      </c>
      <c r="AL22" s="15">
        <v>0</v>
      </c>
      <c r="AM22" s="15"/>
      <c r="AN22" s="15">
        <v>4.6632124352331598E-2</v>
      </c>
      <c r="AO22" s="15">
        <v>6.5420560747663503E-2</v>
      </c>
      <c r="AP22" s="15">
        <v>0</v>
      </c>
      <c r="AQ22" s="15">
        <v>2.1276595744680899E-2</v>
      </c>
      <c r="AR22" s="15">
        <v>2.6548672566371698E-2</v>
      </c>
      <c r="AS22" s="15">
        <v>6.25E-2</v>
      </c>
      <c r="AT22" s="15"/>
      <c r="AU22" s="15">
        <v>3.5294117647058802E-2</v>
      </c>
      <c r="AV22" s="15">
        <v>5.52763819095477E-2</v>
      </c>
      <c r="AW22" s="15">
        <v>0</v>
      </c>
      <c r="AX22" s="15">
        <v>6.7796610169491497E-2</v>
      </c>
      <c r="AY22" s="15">
        <v>2.4590163934426201E-2</v>
      </c>
      <c r="AZ22" s="15"/>
      <c r="BA22" s="15">
        <v>4.0625000000000001E-2</v>
      </c>
      <c r="BB22" s="15">
        <v>4.81927710843374E-2</v>
      </c>
      <c r="BC22" s="15"/>
      <c r="BD22" s="15">
        <v>4.5454545454545497E-2</v>
      </c>
      <c r="BE22" s="15">
        <v>4.1811846689895502E-2</v>
      </c>
      <c r="BF22" s="15"/>
      <c r="BG22" s="15">
        <v>5.0561797752809001E-2</v>
      </c>
      <c r="BH22" s="15">
        <v>2.5210084033613401E-2</v>
      </c>
    </row>
    <row r="23" spans="2:60" x14ac:dyDescent="0.35">
      <c r="B23" s="16" t="s">
        <v>119</v>
      </c>
      <c r="C23" s="17">
        <v>2.6694045174538002E-2</v>
      </c>
      <c r="D23" s="17">
        <v>3.0674846625766899E-2</v>
      </c>
      <c r="E23" s="17">
        <v>2.4691358024691398E-2</v>
      </c>
      <c r="F23" s="17"/>
      <c r="G23" s="17">
        <v>3.9603960396039598E-2</v>
      </c>
      <c r="H23" s="17">
        <v>2.3316062176165799E-2</v>
      </c>
      <c r="I23" s="17"/>
      <c r="J23" s="17">
        <v>4.9382716049382699E-2</v>
      </c>
      <c r="K23" s="17">
        <v>2.8846153846153799E-2</v>
      </c>
      <c r="L23" s="17">
        <v>1.5228426395939101E-2</v>
      </c>
      <c r="M23" s="17">
        <v>2.8571428571428598E-2</v>
      </c>
      <c r="N23" s="17"/>
      <c r="O23" s="17">
        <v>5.0847457627118599E-2</v>
      </c>
      <c r="P23" s="17">
        <v>3.90625E-2</v>
      </c>
      <c r="Q23" s="17">
        <v>0</v>
      </c>
      <c r="R23" s="17">
        <v>1.2820512820512799E-2</v>
      </c>
      <c r="S23" s="17"/>
      <c r="T23" s="17">
        <v>3.3898305084745797E-2</v>
      </c>
      <c r="U23" s="17">
        <v>2.9126213592233E-2</v>
      </c>
      <c r="V23" s="17">
        <v>1.05263157894737E-2</v>
      </c>
      <c r="W23" s="17">
        <v>0</v>
      </c>
      <c r="X23" s="17">
        <v>0</v>
      </c>
      <c r="Y23" s="17"/>
      <c r="Z23" s="17">
        <v>3.7267080745341602E-2</v>
      </c>
      <c r="AA23" s="17">
        <v>1.1764705882352899E-2</v>
      </c>
      <c r="AB23" s="17"/>
      <c r="AC23" s="17">
        <v>2.92682926829268E-2</v>
      </c>
      <c r="AD23" s="17">
        <v>1.0638297872340399E-2</v>
      </c>
      <c r="AE23" s="17"/>
      <c r="AF23" s="17">
        <v>4.0322580645161303E-2</v>
      </c>
      <c r="AG23" s="17">
        <v>1.3698630136986301E-2</v>
      </c>
      <c r="AH23" s="17">
        <v>2.5000000000000001E-2</v>
      </c>
      <c r="AI23" s="17" t="s">
        <v>117</v>
      </c>
      <c r="AJ23" s="17">
        <v>0</v>
      </c>
      <c r="AK23" s="17">
        <v>5.63380281690141E-2</v>
      </c>
      <c r="AL23" s="17">
        <v>0</v>
      </c>
      <c r="AM23" s="17"/>
      <c r="AN23" s="17">
        <v>1.03626943005181E-2</v>
      </c>
      <c r="AO23" s="17">
        <v>1.86915887850467E-2</v>
      </c>
      <c r="AP23" s="17">
        <v>9.0909090909090898E-2</v>
      </c>
      <c r="AQ23" s="17">
        <v>4.2553191489361701E-2</v>
      </c>
      <c r="AR23" s="17">
        <v>4.4247787610619503E-2</v>
      </c>
      <c r="AS23" s="17">
        <v>6.25E-2</v>
      </c>
      <c r="AT23" s="17"/>
      <c r="AU23" s="17">
        <v>4.7058823529411799E-2</v>
      </c>
      <c r="AV23" s="17">
        <v>2.01005025125628E-2</v>
      </c>
      <c r="AW23" s="17">
        <v>9.0909090909090898E-2</v>
      </c>
      <c r="AX23" s="17">
        <v>5.0847457627118599E-2</v>
      </c>
      <c r="AY23" s="17">
        <v>0</v>
      </c>
      <c r="AZ23" s="17"/>
      <c r="BA23" s="17">
        <v>2.5000000000000001E-2</v>
      </c>
      <c r="BB23" s="17">
        <v>3.0120481927710802E-2</v>
      </c>
      <c r="BC23" s="17"/>
      <c r="BD23" s="17">
        <v>1.5151515151515201E-2</v>
      </c>
      <c r="BE23" s="17">
        <v>3.4843205574912897E-2</v>
      </c>
      <c r="BF23" s="17"/>
      <c r="BG23" s="17">
        <v>2.8089887640449399E-2</v>
      </c>
      <c r="BH23" s="17">
        <v>2.5210084033613401E-2</v>
      </c>
    </row>
    <row r="24" spans="2:60" x14ac:dyDescent="0.35">
      <c r="B24" s="22" t="s">
        <v>381</v>
      </c>
    </row>
    <row r="25" spans="2:60" x14ac:dyDescent="0.35">
      <c r="B25" t="s">
        <v>84</v>
      </c>
    </row>
    <row r="26" spans="2:60" x14ac:dyDescent="0.35">
      <c r="B26" t="s">
        <v>85</v>
      </c>
    </row>
    <row r="28" spans="2:60" x14ac:dyDescent="0.35">
      <c r="B28"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H15"/>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181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114</v>
      </c>
      <c r="C8" s="15">
        <v>0.11293634496919901</v>
      </c>
      <c r="D8" s="15">
        <v>9.2024539877300596E-2</v>
      </c>
      <c r="E8" s="15">
        <v>0.12345679012345701</v>
      </c>
      <c r="F8" s="15"/>
      <c r="G8" s="15">
        <v>0.158415841584158</v>
      </c>
      <c r="H8" s="15">
        <v>0.10103626943005201</v>
      </c>
      <c r="I8" s="15"/>
      <c r="J8" s="15">
        <v>9.8765432098765399E-2</v>
      </c>
      <c r="K8" s="15">
        <v>0.115384615384615</v>
      </c>
      <c r="L8" s="15">
        <v>0.101522842639594</v>
      </c>
      <c r="M8" s="15">
        <v>0.14285714285714299</v>
      </c>
      <c r="N8" s="15"/>
      <c r="O8" s="15">
        <v>7.6271186440677999E-2</v>
      </c>
      <c r="P8" s="15">
        <v>0.15625</v>
      </c>
      <c r="Q8" s="15">
        <v>0.13043478260869601</v>
      </c>
      <c r="R8" s="15">
        <v>9.6153846153846201E-2</v>
      </c>
      <c r="S8" s="15"/>
      <c r="T8" s="15">
        <v>9.74576271186441E-2</v>
      </c>
      <c r="U8" s="15">
        <v>0.116504854368932</v>
      </c>
      <c r="V8" s="15">
        <v>0.115789473684211</v>
      </c>
      <c r="W8" s="15">
        <v>0.13157894736842099</v>
      </c>
      <c r="X8" s="15">
        <v>0.28571428571428598</v>
      </c>
      <c r="Y8" s="15"/>
      <c r="Z8" s="15">
        <v>0.111801242236025</v>
      </c>
      <c r="AA8" s="15">
        <v>0.111764705882353</v>
      </c>
      <c r="AB8" s="15"/>
      <c r="AC8" s="15">
        <v>0.11219512195122</v>
      </c>
      <c r="AD8" s="15">
        <v>0.111702127659574</v>
      </c>
      <c r="AE8" s="15"/>
      <c r="AF8" s="15">
        <v>8.0645161290322606E-2</v>
      </c>
      <c r="AG8" s="15">
        <v>6.8493150684931503E-2</v>
      </c>
      <c r="AH8" s="15">
        <v>0.05</v>
      </c>
      <c r="AI8" s="15" t="s">
        <v>117</v>
      </c>
      <c r="AJ8" s="15">
        <v>0.21875</v>
      </c>
      <c r="AK8" s="15">
        <v>9.85915492957746E-2</v>
      </c>
      <c r="AL8" s="15">
        <v>0.33333333333333298</v>
      </c>
      <c r="AM8" s="15"/>
      <c r="AN8" s="15">
        <v>6.7357512953367907E-2</v>
      </c>
      <c r="AO8" s="15">
        <v>0.15887850467289699</v>
      </c>
      <c r="AP8" s="15">
        <v>0</v>
      </c>
      <c r="AQ8" s="15">
        <v>0.12765957446808501</v>
      </c>
      <c r="AR8" s="15">
        <v>0.14159292035398199</v>
      </c>
      <c r="AS8" s="15">
        <v>0.1875</v>
      </c>
      <c r="AT8" s="15"/>
      <c r="AU8" s="15">
        <v>0.11764705882352899</v>
      </c>
      <c r="AV8" s="15">
        <v>0.115577889447236</v>
      </c>
      <c r="AW8" s="15">
        <v>0.13636363636363599</v>
      </c>
      <c r="AX8" s="15">
        <v>0.101694915254237</v>
      </c>
      <c r="AY8" s="15">
        <v>0.10655737704918</v>
      </c>
      <c r="AZ8" s="15"/>
      <c r="BA8" s="15">
        <v>0.10625</v>
      </c>
      <c r="BB8" s="15">
        <v>0.126506024096386</v>
      </c>
      <c r="BC8" s="15"/>
      <c r="BD8" s="15">
        <v>8.5858585858585898E-2</v>
      </c>
      <c r="BE8" s="15">
        <v>0.13240418118466901</v>
      </c>
      <c r="BF8" s="15"/>
      <c r="BG8" s="15">
        <v>8.7078651685393305E-2</v>
      </c>
      <c r="BH8" s="15">
        <v>0.17647058823529399</v>
      </c>
    </row>
    <row r="9" spans="2:60" x14ac:dyDescent="0.35">
      <c r="B9" s="16" t="s">
        <v>115</v>
      </c>
      <c r="C9" s="15">
        <v>0.65092402464065702</v>
      </c>
      <c r="D9" s="15">
        <v>0.70552147239263796</v>
      </c>
      <c r="E9" s="15">
        <v>0.62345679012345701</v>
      </c>
      <c r="F9" s="15"/>
      <c r="G9" s="15">
        <v>0.57425742574257399</v>
      </c>
      <c r="H9" s="15">
        <v>0.67098445595854905</v>
      </c>
      <c r="I9" s="15"/>
      <c r="J9" s="15">
        <v>0.67901234567901203</v>
      </c>
      <c r="K9" s="15">
        <v>0.59615384615384603</v>
      </c>
      <c r="L9" s="15">
        <v>0.70050761421319796</v>
      </c>
      <c r="M9" s="15">
        <v>0.59047619047619004</v>
      </c>
      <c r="N9" s="15"/>
      <c r="O9" s="15">
        <v>0.71186440677966101</v>
      </c>
      <c r="P9" s="15">
        <v>0.609375</v>
      </c>
      <c r="Q9" s="15">
        <v>0.60869565217391297</v>
      </c>
      <c r="R9" s="15">
        <v>0.66666666666666696</v>
      </c>
      <c r="S9" s="15"/>
      <c r="T9" s="15">
        <v>0.66525423728813604</v>
      </c>
      <c r="U9" s="15">
        <v>0.65048543689320404</v>
      </c>
      <c r="V9" s="15">
        <v>0.63157894736842102</v>
      </c>
      <c r="W9" s="15">
        <v>0.65789473684210498</v>
      </c>
      <c r="X9" s="15">
        <v>0.71428571428571397</v>
      </c>
      <c r="Y9" s="15"/>
      <c r="Z9" s="15">
        <v>0.66459627329192505</v>
      </c>
      <c r="AA9" s="15">
        <v>0.7</v>
      </c>
      <c r="AB9" s="15"/>
      <c r="AC9" s="15">
        <v>0.65365853658536599</v>
      </c>
      <c r="AD9" s="15">
        <v>0.70212765957446799</v>
      </c>
      <c r="AE9" s="15"/>
      <c r="AF9" s="15">
        <v>0.717741935483871</v>
      </c>
      <c r="AG9" s="15">
        <v>0.76712328767123295</v>
      </c>
      <c r="AH9" s="15">
        <v>0.73750000000000004</v>
      </c>
      <c r="AI9" s="15" t="s">
        <v>117</v>
      </c>
      <c r="AJ9" s="15">
        <v>0.4375</v>
      </c>
      <c r="AK9" s="15">
        <v>0.676056338028169</v>
      </c>
      <c r="AL9" s="15">
        <v>0.16666666666666699</v>
      </c>
      <c r="AM9" s="15"/>
      <c r="AN9" s="15">
        <v>0.67357512953367904</v>
      </c>
      <c r="AO9" s="15">
        <v>0.59813084112149495</v>
      </c>
      <c r="AP9" s="15">
        <v>0.90909090909090895</v>
      </c>
      <c r="AQ9" s="15">
        <v>0.74468085106382997</v>
      </c>
      <c r="AR9" s="15">
        <v>0.59292035398230103</v>
      </c>
      <c r="AS9" s="15">
        <v>0.6875</v>
      </c>
      <c r="AT9" s="15"/>
      <c r="AU9" s="15">
        <v>0.67058823529411804</v>
      </c>
      <c r="AV9" s="15">
        <v>0.65326633165829195</v>
      </c>
      <c r="AW9" s="15">
        <v>0.59090909090909105</v>
      </c>
      <c r="AX9" s="15">
        <v>0.644067796610169</v>
      </c>
      <c r="AY9" s="15">
        <v>0.64754098360655699</v>
      </c>
      <c r="AZ9" s="15"/>
      <c r="BA9" s="15">
        <v>0.64687499999999998</v>
      </c>
      <c r="BB9" s="15">
        <v>0.656626506024096</v>
      </c>
      <c r="BC9" s="15"/>
      <c r="BD9" s="15">
        <v>0.64646464646464696</v>
      </c>
      <c r="BE9" s="15">
        <v>0.65505226480836198</v>
      </c>
      <c r="BF9" s="15"/>
      <c r="BG9" s="15">
        <v>0.69101123595505598</v>
      </c>
      <c r="BH9" s="15">
        <v>0.57142857142857095</v>
      </c>
    </row>
    <row r="10" spans="2:60" x14ac:dyDescent="0.35">
      <c r="B10" s="16" t="s">
        <v>119</v>
      </c>
      <c r="C10" s="17">
        <v>0.23613963039014399</v>
      </c>
      <c r="D10" s="17">
        <v>0.20245398773006101</v>
      </c>
      <c r="E10" s="17">
        <v>0.25308641975308599</v>
      </c>
      <c r="F10" s="17"/>
      <c r="G10" s="17">
        <v>0.26732673267326701</v>
      </c>
      <c r="H10" s="17">
        <v>0.227979274611399</v>
      </c>
      <c r="I10" s="17"/>
      <c r="J10" s="17">
        <v>0.22222222222222199</v>
      </c>
      <c r="K10" s="17">
        <v>0.28846153846153799</v>
      </c>
      <c r="L10" s="17">
        <v>0.19796954314720799</v>
      </c>
      <c r="M10" s="17">
        <v>0.266666666666667</v>
      </c>
      <c r="N10" s="17"/>
      <c r="O10" s="17">
        <v>0.21186440677966101</v>
      </c>
      <c r="P10" s="17">
        <v>0.234375</v>
      </c>
      <c r="Q10" s="17">
        <v>0.26086956521739102</v>
      </c>
      <c r="R10" s="17">
        <v>0.237179487179487</v>
      </c>
      <c r="S10" s="17"/>
      <c r="T10" s="17">
        <v>0.23728813559322001</v>
      </c>
      <c r="U10" s="17">
        <v>0.233009708737864</v>
      </c>
      <c r="V10" s="17">
        <v>0.25263157894736799</v>
      </c>
      <c r="W10" s="17">
        <v>0.21052631578947401</v>
      </c>
      <c r="X10" s="17">
        <v>0</v>
      </c>
      <c r="Y10" s="17"/>
      <c r="Z10" s="17">
        <v>0.22360248447205</v>
      </c>
      <c r="AA10" s="17">
        <v>0.188235294117647</v>
      </c>
      <c r="AB10" s="17"/>
      <c r="AC10" s="17">
        <v>0.23414634146341501</v>
      </c>
      <c r="AD10" s="17">
        <v>0.18617021276595699</v>
      </c>
      <c r="AE10" s="17"/>
      <c r="AF10" s="17">
        <v>0.20161290322580599</v>
      </c>
      <c r="AG10" s="17">
        <v>0.164383561643836</v>
      </c>
      <c r="AH10" s="17">
        <v>0.21249999999999999</v>
      </c>
      <c r="AI10" s="17" t="s">
        <v>117</v>
      </c>
      <c r="AJ10" s="17">
        <v>0.34375</v>
      </c>
      <c r="AK10" s="17">
        <v>0.22535211267605601</v>
      </c>
      <c r="AL10" s="17">
        <v>0.5</v>
      </c>
      <c r="AM10" s="17"/>
      <c r="AN10" s="17">
        <v>0.25906735751295301</v>
      </c>
      <c r="AO10" s="17">
        <v>0.242990654205607</v>
      </c>
      <c r="AP10" s="17">
        <v>9.0909090909090898E-2</v>
      </c>
      <c r="AQ10" s="17">
        <v>0.12765957446808501</v>
      </c>
      <c r="AR10" s="17">
        <v>0.265486725663717</v>
      </c>
      <c r="AS10" s="17">
        <v>0.125</v>
      </c>
      <c r="AT10" s="17"/>
      <c r="AU10" s="17">
        <v>0.21176470588235299</v>
      </c>
      <c r="AV10" s="17">
        <v>0.231155778894472</v>
      </c>
      <c r="AW10" s="17">
        <v>0.27272727272727298</v>
      </c>
      <c r="AX10" s="17">
        <v>0.25423728813559299</v>
      </c>
      <c r="AY10" s="17">
        <v>0.24590163934426201</v>
      </c>
      <c r="AZ10" s="17"/>
      <c r="BA10" s="17">
        <v>0.24687500000000001</v>
      </c>
      <c r="BB10" s="17">
        <v>0.21686746987951799</v>
      </c>
      <c r="BC10" s="17"/>
      <c r="BD10" s="17">
        <v>0.26767676767676801</v>
      </c>
      <c r="BE10" s="17">
        <v>0.212543554006969</v>
      </c>
      <c r="BF10" s="17"/>
      <c r="BG10" s="17">
        <v>0.22191011235955099</v>
      </c>
      <c r="BH10" s="17">
        <v>0.252100840336134</v>
      </c>
    </row>
    <row r="11" spans="2:60" x14ac:dyDescent="0.35">
      <c r="B11" s="22"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H17"/>
  <sheetViews>
    <sheetView showGridLines="0" topLeftCell="A9"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187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55</v>
      </c>
      <c r="D7" s="10">
        <v>15</v>
      </c>
      <c r="E7" s="10">
        <v>40</v>
      </c>
      <c r="F7" s="10"/>
      <c r="G7" s="10">
        <v>16</v>
      </c>
      <c r="H7" s="10">
        <v>39</v>
      </c>
      <c r="I7" s="10"/>
      <c r="J7" s="10">
        <v>8</v>
      </c>
      <c r="K7" s="10">
        <v>12</v>
      </c>
      <c r="L7" s="10">
        <v>20</v>
      </c>
      <c r="M7" s="10">
        <v>15</v>
      </c>
      <c r="N7" s="10"/>
      <c r="O7" s="10">
        <v>9</v>
      </c>
      <c r="P7" s="10">
        <v>20</v>
      </c>
      <c r="Q7" s="10">
        <v>9</v>
      </c>
      <c r="R7" s="10">
        <v>15</v>
      </c>
      <c r="S7" s="10"/>
      <c r="T7" s="10">
        <v>23</v>
      </c>
      <c r="U7" s="10">
        <v>12</v>
      </c>
      <c r="V7" s="10">
        <v>11</v>
      </c>
      <c r="W7" s="10">
        <v>5</v>
      </c>
      <c r="X7" s="10">
        <v>2</v>
      </c>
      <c r="Y7" s="10"/>
      <c r="Z7" s="10">
        <v>18</v>
      </c>
      <c r="AA7" s="10">
        <v>19</v>
      </c>
      <c r="AB7" s="10"/>
      <c r="AC7" s="10">
        <v>23</v>
      </c>
      <c r="AD7" s="10">
        <v>21</v>
      </c>
      <c r="AE7" s="10"/>
      <c r="AF7" s="10">
        <v>10</v>
      </c>
      <c r="AG7" s="10">
        <v>5</v>
      </c>
      <c r="AH7" s="10">
        <v>4</v>
      </c>
      <c r="AI7" s="10" t="s">
        <v>116</v>
      </c>
      <c r="AJ7" s="10">
        <v>7</v>
      </c>
      <c r="AK7" s="10">
        <v>7</v>
      </c>
      <c r="AL7" s="10">
        <v>2</v>
      </c>
      <c r="AM7" s="10"/>
      <c r="AN7" s="10">
        <v>13</v>
      </c>
      <c r="AO7" s="10">
        <v>17</v>
      </c>
      <c r="AP7" s="10" t="s">
        <v>116</v>
      </c>
      <c r="AQ7" s="10">
        <v>6</v>
      </c>
      <c r="AR7" s="10">
        <v>16</v>
      </c>
      <c r="AS7" s="10">
        <v>3</v>
      </c>
      <c r="AT7" s="10"/>
      <c r="AU7" s="10">
        <v>10</v>
      </c>
      <c r="AV7" s="10">
        <v>23</v>
      </c>
      <c r="AW7" s="10">
        <v>3</v>
      </c>
      <c r="AX7" s="10">
        <v>6</v>
      </c>
      <c r="AY7" s="10">
        <v>13</v>
      </c>
      <c r="AZ7" s="10"/>
      <c r="BA7" s="10">
        <v>34</v>
      </c>
      <c r="BB7" s="10">
        <v>21</v>
      </c>
      <c r="BC7" s="10"/>
      <c r="BD7" s="10">
        <v>17</v>
      </c>
      <c r="BE7" s="10">
        <v>38</v>
      </c>
      <c r="BF7" s="10"/>
      <c r="BG7" s="10">
        <v>31</v>
      </c>
      <c r="BH7" s="10">
        <v>21</v>
      </c>
    </row>
    <row r="8" spans="2:60" ht="43.5" x14ac:dyDescent="0.35">
      <c r="B8" s="16" t="s">
        <v>182</v>
      </c>
      <c r="C8" s="15">
        <v>0.18181818181818199</v>
      </c>
      <c r="D8" s="15">
        <v>0.2</v>
      </c>
      <c r="E8" s="15">
        <v>0.17499999999999999</v>
      </c>
      <c r="F8" s="15"/>
      <c r="G8" s="15">
        <v>0.125</v>
      </c>
      <c r="H8" s="15">
        <v>0.20512820512820501</v>
      </c>
      <c r="I8" s="15"/>
      <c r="J8" s="15">
        <v>0.25</v>
      </c>
      <c r="K8" s="15">
        <v>8.3333333333333301E-2</v>
      </c>
      <c r="L8" s="15">
        <v>0.3</v>
      </c>
      <c r="M8" s="15">
        <v>6.6666666666666693E-2</v>
      </c>
      <c r="N8" s="15"/>
      <c r="O8" s="15">
        <v>0.33333333333333298</v>
      </c>
      <c r="P8" s="15">
        <v>0.25</v>
      </c>
      <c r="Q8" s="15">
        <v>0</v>
      </c>
      <c r="R8" s="15">
        <v>0.133333333333333</v>
      </c>
      <c r="S8" s="15"/>
      <c r="T8" s="15">
        <v>0.217391304347826</v>
      </c>
      <c r="U8" s="15">
        <v>0.16666666666666699</v>
      </c>
      <c r="V8" s="15">
        <v>0</v>
      </c>
      <c r="W8" s="15">
        <v>0.4</v>
      </c>
      <c r="X8" s="15">
        <v>0</v>
      </c>
      <c r="Y8" s="15"/>
      <c r="Z8" s="15">
        <v>0.16666666666666699</v>
      </c>
      <c r="AA8" s="15">
        <v>0.21052631578947401</v>
      </c>
      <c r="AB8" s="15"/>
      <c r="AC8" s="15">
        <v>0.173913043478261</v>
      </c>
      <c r="AD8" s="15">
        <v>0.19047619047618999</v>
      </c>
      <c r="AE8" s="15"/>
      <c r="AF8" s="15">
        <v>0.4</v>
      </c>
      <c r="AG8" s="15">
        <v>0.2</v>
      </c>
      <c r="AH8" s="15">
        <v>0</v>
      </c>
      <c r="AI8" s="15" t="s">
        <v>117</v>
      </c>
      <c r="AJ8" s="15">
        <v>0</v>
      </c>
      <c r="AK8" s="15">
        <v>0.42857142857142899</v>
      </c>
      <c r="AL8" s="15">
        <v>0</v>
      </c>
      <c r="AM8" s="15"/>
      <c r="AN8" s="15">
        <v>7.69230769230769E-2</v>
      </c>
      <c r="AO8" s="15">
        <v>0.11764705882352899</v>
      </c>
      <c r="AP8" s="15" t="s">
        <v>117</v>
      </c>
      <c r="AQ8" s="15">
        <v>0.5</v>
      </c>
      <c r="AR8" s="15">
        <v>0.25</v>
      </c>
      <c r="AS8" s="15">
        <v>0</v>
      </c>
      <c r="AT8" s="15"/>
      <c r="AU8" s="15">
        <v>0.2</v>
      </c>
      <c r="AV8" s="15">
        <v>0.217391304347826</v>
      </c>
      <c r="AW8" s="15">
        <v>0</v>
      </c>
      <c r="AX8" s="15">
        <v>0</v>
      </c>
      <c r="AY8" s="15">
        <v>0.230769230769231</v>
      </c>
      <c r="AZ8" s="15"/>
      <c r="BA8" s="15">
        <v>0.11764705882352899</v>
      </c>
      <c r="BB8" s="15">
        <v>0.28571428571428598</v>
      </c>
      <c r="BC8" s="15"/>
      <c r="BD8" s="15">
        <v>0.11764705882352899</v>
      </c>
      <c r="BE8" s="15">
        <v>0.21052631578947401</v>
      </c>
      <c r="BF8" s="15"/>
      <c r="BG8" s="15">
        <v>0.16129032258064499</v>
      </c>
      <c r="BH8" s="15">
        <v>0.238095238095238</v>
      </c>
    </row>
    <row r="9" spans="2:60" ht="72.5" x14ac:dyDescent="0.35">
      <c r="B9" s="16" t="s">
        <v>183</v>
      </c>
      <c r="C9" s="15">
        <v>0.18181818181818199</v>
      </c>
      <c r="D9" s="15">
        <v>0.2</v>
      </c>
      <c r="E9" s="15">
        <v>0.17499999999999999</v>
      </c>
      <c r="F9" s="15"/>
      <c r="G9" s="15">
        <v>0.1875</v>
      </c>
      <c r="H9" s="15">
        <v>0.17948717948717899</v>
      </c>
      <c r="I9" s="15"/>
      <c r="J9" s="15">
        <v>0.25</v>
      </c>
      <c r="K9" s="15">
        <v>0</v>
      </c>
      <c r="L9" s="15">
        <v>0.2</v>
      </c>
      <c r="M9" s="15">
        <v>0.266666666666667</v>
      </c>
      <c r="N9" s="15"/>
      <c r="O9" s="15">
        <v>0.22222222222222199</v>
      </c>
      <c r="P9" s="15">
        <v>0.2</v>
      </c>
      <c r="Q9" s="15">
        <v>0.22222222222222199</v>
      </c>
      <c r="R9" s="15">
        <v>0.133333333333333</v>
      </c>
      <c r="S9" s="15"/>
      <c r="T9" s="15">
        <v>0.217391304347826</v>
      </c>
      <c r="U9" s="15">
        <v>8.3333333333333301E-2</v>
      </c>
      <c r="V9" s="15">
        <v>0.18181818181818199</v>
      </c>
      <c r="W9" s="15">
        <v>0</v>
      </c>
      <c r="X9" s="15">
        <v>1</v>
      </c>
      <c r="Y9" s="15"/>
      <c r="Z9" s="15">
        <v>0.11111111111111099</v>
      </c>
      <c r="AA9" s="15">
        <v>0.21052631578947401</v>
      </c>
      <c r="AB9" s="15"/>
      <c r="AC9" s="15">
        <v>0.173913043478261</v>
      </c>
      <c r="AD9" s="15">
        <v>0.19047619047618999</v>
      </c>
      <c r="AE9" s="15"/>
      <c r="AF9" s="15">
        <v>0.1</v>
      </c>
      <c r="AG9" s="15">
        <v>0</v>
      </c>
      <c r="AH9" s="15">
        <v>0</v>
      </c>
      <c r="AI9" s="15" t="s">
        <v>117</v>
      </c>
      <c r="AJ9" s="15">
        <v>0.28571428571428598</v>
      </c>
      <c r="AK9" s="15">
        <v>0.14285714285714299</v>
      </c>
      <c r="AL9" s="15">
        <v>0.5</v>
      </c>
      <c r="AM9" s="15"/>
      <c r="AN9" s="15">
        <v>0.230769230769231</v>
      </c>
      <c r="AO9" s="15">
        <v>5.8823529411764698E-2</v>
      </c>
      <c r="AP9" s="15" t="s">
        <v>117</v>
      </c>
      <c r="AQ9" s="15">
        <v>0.16666666666666699</v>
      </c>
      <c r="AR9" s="15">
        <v>0.25</v>
      </c>
      <c r="AS9" s="15">
        <v>0.33333333333333298</v>
      </c>
      <c r="AT9" s="15"/>
      <c r="AU9" s="15">
        <v>0</v>
      </c>
      <c r="AV9" s="15">
        <v>0.13043478260869601</v>
      </c>
      <c r="AW9" s="15">
        <v>0.33333333333333298</v>
      </c>
      <c r="AX9" s="15">
        <v>0.5</v>
      </c>
      <c r="AY9" s="15">
        <v>0.230769230769231</v>
      </c>
      <c r="AZ9" s="15"/>
      <c r="BA9" s="15">
        <v>0.20588235294117599</v>
      </c>
      <c r="BB9" s="15">
        <v>0.14285714285714299</v>
      </c>
      <c r="BC9" s="15"/>
      <c r="BD9" s="15">
        <v>0.23529411764705899</v>
      </c>
      <c r="BE9" s="15">
        <v>0.157894736842105</v>
      </c>
      <c r="BF9" s="15"/>
      <c r="BG9" s="15">
        <v>0.12903225806451599</v>
      </c>
      <c r="BH9" s="15">
        <v>0.28571428571428598</v>
      </c>
    </row>
    <row r="10" spans="2:60" ht="72.5" x14ac:dyDescent="0.35">
      <c r="B10" s="16" t="s">
        <v>184</v>
      </c>
      <c r="C10" s="15">
        <v>0.29090909090909101</v>
      </c>
      <c r="D10" s="15">
        <v>0.4</v>
      </c>
      <c r="E10" s="15">
        <v>0.25</v>
      </c>
      <c r="F10" s="15"/>
      <c r="G10" s="15">
        <v>0.125</v>
      </c>
      <c r="H10" s="15">
        <v>0.35897435897435898</v>
      </c>
      <c r="I10" s="15"/>
      <c r="J10" s="15">
        <v>0.375</v>
      </c>
      <c r="K10" s="15">
        <v>0.33333333333333298</v>
      </c>
      <c r="L10" s="15">
        <v>0.25</v>
      </c>
      <c r="M10" s="15">
        <v>0.266666666666667</v>
      </c>
      <c r="N10" s="15"/>
      <c r="O10" s="15">
        <v>0.22222222222222199</v>
      </c>
      <c r="P10" s="15">
        <v>0.25</v>
      </c>
      <c r="Q10" s="15">
        <v>0.55555555555555602</v>
      </c>
      <c r="R10" s="15">
        <v>0.266666666666667</v>
      </c>
      <c r="S10" s="15"/>
      <c r="T10" s="15">
        <v>0.13043478260869601</v>
      </c>
      <c r="U10" s="15">
        <v>0.25</v>
      </c>
      <c r="V10" s="15">
        <v>0.63636363636363602</v>
      </c>
      <c r="W10" s="15">
        <v>0.4</v>
      </c>
      <c r="X10" s="15">
        <v>0</v>
      </c>
      <c r="Y10" s="15"/>
      <c r="Z10" s="15">
        <v>0.27777777777777801</v>
      </c>
      <c r="AA10" s="15">
        <v>0.26315789473684198</v>
      </c>
      <c r="AB10" s="15"/>
      <c r="AC10" s="15">
        <v>0.217391304347826</v>
      </c>
      <c r="AD10" s="15">
        <v>0.28571428571428598</v>
      </c>
      <c r="AE10" s="15"/>
      <c r="AF10" s="15">
        <v>0.2</v>
      </c>
      <c r="AG10" s="15">
        <v>0.4</v>
      </c>
      <c r="AH10" s="15">
        <v>1</v>
      </c>
      <c r="AI10" s="15" t="s">
        <v>117</v>
      </c>
      <c r="AJ10" s="15">
        <v>0.28571428571428598</v>
      </c>
      <c r="AK10" s="15">
        <v>0.14285714285714299</v>
      </c>
      <c r="AL10" s="15">
        <v>0</v>
      </c>
      <c r="AM10" s="15"/>
      <c r="AN10" s="15">
        <v>0.53846153846153799</v>
      </c>
      <c r="AO10" s="15">
        <v>0.17647058823529399</v>
      </c>
      <c r="AP10" s="15" t="s">
        <v>117</v>
      </c>
      <c r="AQ10" s="15">
        <v>0</v>
      </c>
      <c r="AR10" s="15">
        <v>0.25</v>
      </c>
      <c r="AS10" s="15">
        <v>0.66666666666666696</v>
      </c>
      <c r="AT10" s="15"/>
      <c r="AU10" s="15">
        <v>0.4</v>
      </c>
      <c r="AV10" s="15">
        <v>0.26086956521739102</v>
      </c>
      <c r="AW10" s="15">
        <v>0.33333333333333298</v>
      </c>
      <c r="AX10" s="15">
        <v>0.33333333333333298</v>
      </c>
      <c r="AY10" s="15">
        <v>0.230769230769231</v>
      </c>
      <c r="AZ10" s="15"/>
      <c r="BA10" s="15">
        <v>0.32352941176470601</v>
      </c>
      <c r="BB10" s="15">
        <v>0.238095238095238</v>
      </c>
      <c r="BC10" s="15"/>
      <c r="BD10" s="15">
        <v>0.29411764705882398</v>
      </c>
      <c r="BE10" s="15">
        <v>0.28947368421052599</v>
      </c>
      <c r="BF10" s="15"/>
      <c r="BG10" s="15">
        <v>0.32258064516128998</v>
      </c>
      <c r="BH10" s="15">
        <v>0.28571428571428598</v>
      </c>
    </row>
    <row r="11" spans="2:60" ht="43.5" x14ac:dyDescent="0.35">
      <c r="B11" s="16" t="s">
        <v>185</v>
      </c>
      <c r="C11" s="15">
        <v>0.236363636363636</v>
      </c>
      <c r="D11" s="15">
        <v>6.6666666666666693E-2</v>
      </c>
      <c r="E11" s="15">
        <v>0.3</v>
      </c>
      <c r="F11" s="15"/>
      <c r="G11" s="15">
        <v>0.4375</v>
      </c>
      <c r="H11" s="15">
        <v>0.15384615384615399</v>
      </c>
      <c r="I11" s="15"/>
      <c r="J11" s="15">
        <v>0</v>
      </c>
      <c r="K11" s="15">
        <v>0.5</v>
      </c>
      <c r="L11" s="15">
        <v>0.1</v>
      </c>
      <c r="M11" s="15">
        <v>0.33333333333333298</v>
      </c>
      <c r="N11" s="15"/>
      <c r="O11" s="15">
        <v>0</v>
      </c>
      <c r="P11" s="15">
        <v>0.25</v>
      </c>
      <c r="Q11" s="15">
        <v>0.11111111111111099</v>
      </c>
      <c r="R11" s="15">
        <v>0.4</v>
      </c>
      <c r="S11" s="15"/>
      <c r="T11" s="15">
        <v>0.217391304347826</v>
      </c>
      <c r="U11" s="15">
        <v>0.41666666666666702</v>
      </c>
      <c r="V11" s="15">
        <v>0.18181818181818199</v>
      </c>
      <c r="W11" s="15">
        <v>0.2</v>
      </c>
      <c r="X11" s="15">
        <v>0</v>
      </c>
      <c r="Y11" s="15"/>
      <c r="Z11" s="15">
        <v>0.33333333333333298</v>
      </c>
      <c r="AA11" s="15">
        <v>0.157894736842105</v>
      </c>
      <c r="AB11" s="15"/>
      <c r="AC11" s="15">
        <v>0.34782608695652201</v>
      </c>
      <c r="AD11" s="15">
        <v>0.14285714285714299</v>
      </c>
      <c r="AE11" s="15"/>
      <c r="AF11" s="15">
        <v>0.2</v>
      </c>
      <c r="AG11" s="15">
        <v>0.4</v>
      </c>
      <c r="AH11" s="15">
        <v>0</v>
      </c>
      <c r="AI11" s="15" t="s">
        <v>117</v>
      </c>
      <c r="AJ11" s="15">
        <v>0.14285714285714299</v>
      </c>
      <c r="AK11" s="15">
        <v>0.28571428571428598</v>
      </c>
      <c r="AL11" s="15">
        <v>0.5</v>
      </c>
      <c r="AM11" s="15"/>
      <c r="AN11" s="15">
        <v>7.69230769230769E-2</v>
      </c>
      <c r="AO11" s="15">
        <v>0.52941176470588203</v>
      </c>
      <c r="AP11" s="15" t="s">
        <v>117</v>
      </c>
      <c r="AQ11" s="15">
        <v>0.16666666666666699</v>
      </c>
      <c r="AR11" s="15">
        <v>0.125</v>
      </c>
      <c r="AS11" s="15">
        <v>0</v>
      </c>
      <c r="AT11" s="15"/>
      <c r="AU11" s="15">
        <v>0.3</v>
      </c>
      <c r="AV11" s="15">
        <v>0.30434782608695699</v>
      </c>
      <c r="AW11" s="15">
        <v>0</v>
      </c>
      <c r="AX11" s="15">
        <v>0</v>
      </c>
      <c r="AY11" s="15">
        <v>0.230769230769231</v>
      </c>
      <c r="AZ11" s="15"/>
      <c r="BA11" s="15">
        <v>0.29411764705882398</v>
      </c>
      <c r="BB11" s="15">
        <v>0.14285714285714299</v>
      </c>
      <c r="BC11" s="15"/>
      <c r="BD11" s="15">
        <v>0.29411764705882398</v>
      </c>
      <c r="BE11" s="15">
        <v>0.21052631578947401</v>
      </c>
      <c r="BF11" s="15"/>
      <c r="BG11" s="15">
        <v>0.29032258064516098</v>
      </c>
      <c r="BH11" s="15">
        <v>9.5238095238095205E-2</v>
      </c>
    </row>
    <row r="12" spans="2:60" x14ac:dyDescent="0.35">
      <c r="B12" s="16" t="s">
        <v>186</v>
      </c>
      <c r="C12" s="17">
        <v>0.109090909090909</v>
      </c>
      <c r="D12" s="17">
        <v>0.133333333333333</v>
      </c>
      <c r="E12" s="17">
        <v>0.1</v>
      </c>
      <c r="F12" s="17"/>
      <c r="G12" s="17">
        <v>0.125</v>
      </c>
      <c r="H12" s="17">
        <v>0.102564102564103</v>
      </c>
      <c r="I12" s="17"/>
      <c r="J12" s="17">
        <v>0.125</v>
      </c>
      <c r="K12" s="17">
        <v>8.3333333333333301E-2</v>
      </c>
      <c r="L12" s="17">
        <v>0.15</v>
      </c>
      <c r="M12" s="17">
        <v>6.6666666666666693E-2</v>
      </c>
      <c r="N12" s="17"/>
      <c r="O12" s="17">
        <v>0.22222222222222199</v>
      </c>
      <c r="P12" s="17">
        <v>0.05</v>
      </c>
      <c r="Q12" s="17">
        <v>0.11111111111111099</v>
      </c>
      <c r="R12" s="17">
        <v>6.6666666666666693E-2</v>
      </c>
      <c r="S12" s="17"/>
      <c r="T12" s="17">
        <v>0.217391304347826</v>
      </c>
      <c r="U12" s="17">
        <v>8.3333333333333301E-2</v>
      </c>
      <c r="V12" s="17">
        <v>0</v>
      </c>
      <c r="W12" s="17">
        <v>0</v>
      </c>
      <c r="X12" s="17">
        <v>0</v>
      </c>
      <c r="Y12" s="17"/>
      <c r="Z12" s="17">
        <v>0.11111111111111099</v>
      </c>
      <c r="AA12" s="17">
        <v>0.157894736842105</v>
      </c>
      <c r="AB12" s="17"/>
      <c r="AC12" s="17">
        <v>8.6956521739130405E-2</v>
      </c>
      <c r="AD12" s="17">
        <v>0.19047619047618999</v>
      </c>
      <c r="AE12" s="17"/>
      <c r="AF12" s="17">
        <v>0.1</v>
      </c>
      <c r="AG12" s="17">
        <v>0</v>
      </c>
      <c r="AH12" s="17">
        <v>0</v>
      </c>
      <c r="AI12" s="17" t="s">
        <v>117</v>
      </c>
      <c r="AJ12" s="17">
        <v>0.28571428571428598</v>
      </c>
      <c r="AK12" s="17">
        <v>0</v>
      </c>
      <c r="AL12" s="17">
        <v>0</v>
      </c>
      <c r="AM12" s="17"/>
      <c r="AN12" s="17">
        <v>7.69230769230769E-2</v>
      </c>
      <c r="AO12" s="17">
        <v>0.11764705882352899</v>
      </c>
      <c r="AP12" s="17" t="s">
        <v>117</v>
      </c>
      <c r="AQ12" s="17">
        <v>0.16666666666666699</v>
      </c>
      <c r="AR12" s="17">
        <v>0.125</v>
      </c>
      <c r="AS12" s="17">
        <v>0</v>
      </c>
      <c r="AT12" s="17"/>
      <c r="AU12" s="17">
        <v>0.1</v>
      </c>
      <c r="AV12" s="17">
        <v>8.6956521739130405E-2</v>
      </c>
      <c r="AW12" s="17">
        <v>0.33333333333333298</v>
      </c>
      <c r="AX12" s="17">
        <v>0.16666666666666699</v>
      </c>
      <c r="AY12" s="17">
        <v>7.69230769230769E-2</v>
      </c>
      <c r="AZ12" s="17"/>
      <c r="BA12" s="17">
        <v>5.8823529411764698E-2</v>
      </c>
      <c r="BB12" s="17">
        <v>0.19047619047618999</v>
      </c>
      <c r="BC12" s="17"/>
      <c r="BD12" s="17">
        <v>5.8823529411764698E-2</v>
      </c>
      <c r="BE12" s="17">
        <v>0.13157894736842099</v>
      </c>
      <c r="BF12" s="17"/>
      <c r="BG12" s="17">
        <v>9.6774193548387094E-2</v>
      </c>
      <c r="BH12" s="17">
        <v>9.5238095238095205E-2</v>
      </c>
    </row>
    <row r="13" spans="2:60" x14ac:dyDescent="0.35">
      <c r="B13" s="22" t="s">
        <v>382</v>
      </c>
    </row>
    <row r="14" spans="2:60" x14ac:dyDescent="0.35">
      <c r="B14" t="s">
        <v>84</v>
      </c>
    </row>
    <row r="15" spans="2:60" x14ac:dyDescent="0.35">
      <c r="B15" t="s">
        <v>85</v>
      </c>
    </row>
    <row r="17" spans="2:2" x14ac:dyDescent="0.35">
      <c r="B17"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H21"/>
  <sheetViews>
    <sheetView showGridLines="0" topLeftCell="A12"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196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55</v>
      </c>
      <c r="D7" s="10">
        <v>15</v>
      </c>
      <c r="E7" s="10">
        <v>40</v>
      </c>
      <c r="F7" s="10"/>
      <c r="G7" s="10">
        <v>16</v>
      </c>
      <c r="H7" s="10">
        <v>39</v>
      </c>
      <c r="I7" s="10"/>
      <c r="J7" s="10">
        <v>8</v>
      </c>
      <c r="K7" s="10">
        <v>12</v>
      </c>
      <c r="L7" s="10">
        <v>20</v>
      </c>
      <c r="M7" s="10">
        <v>15</v>
      </c>
      <c r="N7" s="10"/>
      <c r="O7" s="10">
        <v>9</v>
      </c>
      <c r="P7" s="10">
        <v>20</v>
      </c>
      <c r="Q7" s="10">
        <v>9</v>
      </c>
      <c r="R7" s="10">
        <v>15</v>
      </c>
      <c r="S7" s="10"/>
      <c r="T7" s="10">
        <v>23</v>
      </c>
      <c r="U7" s="10">
        <v>12</v>
      </c>
      <c r="V7" s="10">
        <v>11</v>
      </c>
      <c r="W7" s="10">
        <v>5</v>
      </c>
      <c r="X7" s="10">
        <v>2</v>
      </c>
      <c r="Y7" s="10"/>
      <c r="Z7" s="10">
        <v>18</v>
      </c>
      <c r="AA7" s="10">
        <v>19</v>
      </c>
      <c r="AB7" s="10"/>
      <c r="AC7" s="10">
        <v>23</v>
      </c>
      <c r="AD7" s="10">
        <v>21</v>
      </c>
      <c r="AE7" s="10"/>
      <c r="AF7" s="10">
        <v>10</v>
      </c>
      <c r="AG7" s="10">
        <v>5</v>
      </c>
      <c r="AH7" s="10">
        <v>4</v>
      </c>
      <c r="AI7" s="10" t="s">
        <v>116</v>
      </c>
      <c r="AJ7" s="10">
        <v>7</v>
      </c>
      <c r="AK7" s="10">
        <v>7</v>
      </c>
      <c r="AL7" s="10">
        <v>2</v>
      </c>
      <c r="AM7" s="10"/>
      <c r="AN7" s="10">
        <v>13</v>
      </c>
      <c r="AO7" s="10">
        <v>17</v>
      </c>
      <c r="AP7" s="10" t="s">
        <v>116</v>
      </c>
      <c r="AQ7" s="10">
        <v>6</v>
      </c>
      <c r="AR7" s="10">
        <v>16</v>
      </c>
      <c r="AS7" s="10">
        <v>3</v>
      </c>
      <c r="AT7" s="10"/>
      <c r="AU7" s="10">
        <v>10</v>
      </c>
      <c r="AV7" s="10">
        <v>23</v>
      </c>
      <c r="AW7" s="10">
        <v>3</v>
      </c>
      <c r="AX7" s="10">
        <v>6</v>
      </c>
      <c r="AY7" s="10">
        <v>13</v>
      </c>
      <c r="AZ7" s="10"/>
      <c r="BA7" s="10">
        <v>34</v>
      </c>
      <c r="BB7" s="10">
        <v>21</v>
      </c>
      <c r="BC7" s="10"/>
      <c r="BD7" s="10">
        <v>17</v>
      </c>
      <c r="BE7" s="10">
        <v>38</v>
      </c>
      <c r="BF7" s="10"/>
      <c r="BG7" s="10">
        <v>31</v>
      </c>
      <c r="BH7" s="10">
        <v>21</v>
      </c>
    </row>
    <row r="8" spans="2:60" ht="43.5" x14ac:dyDescent="0.35">
      <c r="B8" s="16" t="s">
        <v>188</v>
      </c>
      <c r="C8" s="15">
        <v>0.6</v>
      </c>
      <c r="D8" s="15">
        <v>0.66666666666666696</v>
      </c>
      <c r="E8" s="15">
        <v>0.57499999999999996</v>
      </c>
      <c r="F8" s="15"/>
      <c r="G8" s="15">
        <v>0.5</v>
      </c>
      <c r="H8" s="15">
        <v>0.64102564102564097</v>
      </c>
      <c r="I8" s="15"/>
      <c r="J8" s="15">
        <v>0.5</v>
      </c>
      <c r="K8" s="15">
        <v>0.41666666666666702</v>
      </c>
      <c r="L8" s="15">
        <v>0.7</v>
      </c>
      <c r="M8" s="15">
        <v>0.66666666666666696</v>
      </c>
      <c r="N8" s="15"/>
      <c r="O8" s="15">
        <v>0.77777777777777801</v>
      </c>
      <c r="P8" s="15">
        <v>0.8</v>
      </c>
      <c r="Q8" s="15">
        <v>0.55555555555555602</v>
      </c>
      <c r="R8" s="15">
        <v>0.266666666666667</v>
      </c>
      <c r="S8" s="15"/>
      <c r="T8" s="15">
        <v>0.73913043478260898</v>
      </c>
      <c r="U8" s="15">
        <v>0.58333333333333304</v>
      </c>
      <c r="V8" s="15">
        <v>0.36363636363636398</v>
      </c>
      <c r="W8" s="15">
        <v>0.4</v>
      </c>
      <c r="X8" s="15">
        <v>0.5</v>
      </c>
      <c r="Y8" s="15"/>
      <c r="Z8" s="15">
        <v>0.44444444444444398</v>
      </c>
      <c r="AA8" s="15">
        <v>0.68421052631578905</v>
      </c>
      <c r="AB8" s="15"/>
      <c r="AC8" s="15">
        <v>0.434782608695652</v>
      </c>
      <c r="AD8" s="15">
        <v>0.71428571428571397</v>
      </c>
      <c r="AE8" s="15"/>
      <c r="AF8" s="15">
        <v>0.8</v>
      </c>
      <c r="AG8" s="15">
        <v>0.4</v>
      </c>
      <c r="AH8" s="15">
        <v>0.75</v>
      </c>
      <c r="AI8" s="15" t="s">
        <v>117</v>
      </c>
      <c r="AJ8" s="15">
        <v>0.57142857142857095</v>
      </c>
      <c r="AK8" s="15">
        <v>0.57142857142857095</v>
      </c>
      <c r="AL8" s="15">
        <v>1</v>
      </c>
      <c r="AM8" s="15"/>
      <c r="AN8" s="15">
        <v>0.53846153846153799</v>
      </c>
      <c r="AO8" s="15">
        <v>0.35294117647058798</v>
      </c>
      <c r="AP8" s="15" t="s">
        <v>117</v>
      </c>
      <c r="AQ8" s="15">
        <v>0.83333333333333304</v>
      </c>
      <c r="AR8" s="15">
        <v>0.875</v>
      </c>
      <c r="AS8" s="15">
        <v>0.33333333333333298</v>
      </c>
      <c r="AT8" s="15"/>
      <c r="AU8" s="15">
        <v>0.6</v>
      </c>
      <c r="AV8" s="15">
        <v>0.47826086956521702</v>
      </c>
      <c r="AW8" s="15">
        <v>1</v>
      </c>
      <c r="AX8" s="15">
        <v>0.5</v>
      </c>
      <c r="AY8" s="15">
        <v>0.76923076923076905</v>
      </c>
      <c r="AZ8" s="15"/>
      <c r="BA8" s="15">
        <v>0.52941176470588203</v>
      </c>
      <c r="BB8" s="15">
        <v>0.71428571428571397</v>
      </c>
      <c r="BC8" s="15"/>
      <c r="BD8" s="15">
        <v>0.58823529411764697</v>
      </c>
      <c r="BE8" s="15">
        <v>0.60526315789473695</v>
      </c>
      <c r="BF8" s="15"/>
      <c r="BG8" s="15">
        <v>0.64516129032258096</v>
      </c>
      <c r="BH8" s="15">
        <v>0.52380952380952395</v>
      </c>
    </row>
    <row r="9" spans="2:60" ht="29" x14ac:dyDescent="0.35">
      <c r="B9" s="16" t="s">
        <v>189</v>
      </c>
      <c r="C9" s="15">
        <v>0.43636363636363601</v>
      </c>
      <c r="D9" s="15">
        <v>0.46666666666666701</v>
      </c>
      <c r="E9" s="15">
        <v>0.42499999999999999</v>
      </c>
      <c r="F9" s="15"/>
      <c r="G9" s="15">
        <v>0.3125</v>
      </c>
      <c r="H9" s="15">
        <v>0.487179487179487</v>
      </c>
      <c r="I9" s="15"/>
      <c r="J9" s="15">
        <v>0.625</v>
      </c>
      <c r="K9" s="15">
        <v>0.5</v>
      </c>
      <c r="L9" s="15">
        <v>0.3</v>
      </c>
      <c r="M9" s="15">
        <v>0.46666666666666701</v>
      </c>
      <c r="N9" s="15"/>
      <c r="O9" s="15">
        <v>0.44444444444444398</v>
      </c>
      <c r="P9" s="15">
        <v>0.35</v>
      </c>
      <c r="Q9" s="15">
        <v>0.33333333333333298</v>
      </c>
      <c r="R9" s="15">
        <v>0.53333333333333299</v>
      </c>
      <c r="S9" s="15"/>
      <c r="T9" s="15">
        <v>0.34782608695652201</v>
      </c>
      <c r="U9" s="15">
        <v>0.66666666666666696</v>
      </c>
      <c r="V9" s="15">
        <v>0.45454545454545497</v>
      </c>
      <c r="W9" s="15">
        <v>0.6</v>
      </c>
      <c r="X9" s="15">
        <v>0</v>
      </c>
      <c r="Y9" s="15"/>
      <c r="Z9" s="15">
        <v>0.44444444444444398</v>
      </c>
      <c r="AA9" s="15">
        <v>0.36842105263157898</v>
      </c>
      <c r="AB9" s="15"/>
      <c r="AC9" s="15">
        <v>0.47826086956521702</v>
      </c>
      <c r="AD9" s="15">
        <v>0.42857142857142899</v>
      </c>
      <c r="AE9" s="15"/>
      <c r="AF9" s="15">
        <v>0.5</v>
      </c>
      <c r="AG9" s="15">
        <v>0.4</v>
      </c>
      <c r="AH9" s="15">
        <v>0.75</v>
      </c>
      <c r="AI9" s="15" t="s">
        <v>117</v>
      </c>
      <c r="AJ9" s="15">
        <v>0.42857142857142899</v>
      </c>
      <c r="AK9" s="15">
        <v>0.42857142857142899</v>
      </c>
      <c r="AL9" s="15">
        <v>0</v>
      </c>
      <c r="AM9" s="15"/>
      <c r="AN9" s="15">
        <v>0.30769230769230799</v>
      </c>
      <c r="AO9" s="15">
        <v>0.52941176470588203</v>
      </c>
      <c r="AP9" s="15" t="s">
        <v>117</v>
      </c>
      <c r="AQ9" s="15">
        <v>0.33333333333333298</v>
      </c>
      <c r="AR9" s="15">
        <v>0.4375</v>
      </c>
      <c r="AS9" s="15">
        <v>0.66666666666666696</v>
      </c>
      <c r="AT9" s="15"/>
      <c r="AU9" s="15">
        <v>0.5</v>
      </c>
      <c r="AV9" s="15">
        <v>0.52173913043478304</v>
      </c>
      <c r="AW9" s="15">
        <v>1</v>
      </c>
      <c r="AX9" s="15">
        <v>0.33333333333333298</v>
      </c>
      <c r="AY9" s="15">
        <v>0.15384615384615399</v>
      </c>
      <c r="AZ9" s="15"/>
      <c r="BA9" s="15">
        <v>0.52941176470588203</v>
      </c>
      <c r="BB9" s="15">
        <v>0.28571428571428598</v>
      </c>
      <c r="BC9" s="15"/>
      <c r="BD9" s="15">
        <v>0.41176470588235298</v>
      </c>
      <c r="BE9" s="15">
        <v>0.44736842105263203</v>
      </c>
      <c r="BF9" s="15"/>
      <c r="BG9" s="15">
        <v>0.41935483870967699</v>
      </c>
      <c r="BH9" s="15">
        <v>0.42857142857142899</v>
      </c>
    </row>
    <row r="10" spans="2:60" ht="43.5" x14ac:dyDescent="0.35">
      <c r="B10" s="16" t="s">
        <v>190</v>
      </c>
      <c r="C10" s="15">
        <v>0.32727272727272699</v>
      </c>
      <c r="D10" s="15">
        <v>0.266666666666667</v>
      </c>
      <c r="E10" s="15">
        <v>0.35</v>
      </c>
      <c r="F10" s="15"/>
      <c r="G10" s="15">
        <v>0.25</v>
      </c>
      <c r="H10" s="15">
        <v>0.35897435897435898</v>
      </c>
      <c r="I10" s="15"/>
      <c r="J10" s="15">
        <v>0.5</v>
      </c>
      <c r="K10" s="15">
        <v>0.25</v>
      </c>
      <c r="L10" s="15">
        <v>0.25</v>
      </c>
      <c r="M10" s="15">
        <v>0.4</v>
      </c>
      <c r="N10" s="15"/>
      <c r="O10" s="15">
        <v>0.22222222222222199</v>
      </c>
      <c r="P10" s="15">
        <v>0.4</v>
      </c>
      <c r="Q10" s="15">
        <v>0.55555555555555602</v>
      </c>
      <c r="R10" s="15">
        <v>0.2</v>
      </c>
      <c r="S10" s="15"/>
      <c r="T10" s="15">
        <v>0.173913043478261</v>
      </c>
      <c r="U10" s="15">
        <v>0.5</v>
      </c>
      <c r="V10" s="15">
        <v>0.45454545454545497</v>
      </c>
      <c r="W10" s="15">
        <v>0.4</v>
      </c>
      <c r="X10" s="15">
        <v>0.5</v>
      </c>
      <c r="Y10" s="15"/>
      <c r="Z10" s="15">
        <v>0.38888888888888901</v>
      </c>
      <c r="AA10" s="15">
        <v>0.31578947368421101</v>
      </c>
      <c r="AB10" s="15"/>
      <c r="AC10" s="15">
        <v>0.34782608695652201</v>
      </c>
      <c r="AD10" s="15">
        <v>0.38095238095238099</v>
      </c>
      <c r="AE10" s="15"/>
      <c r="AF10" s="15">
        <v>0.5</v>
      </c>
      <c r="AG10" s="15">
        <v>0.2</v>
      </c>
      <c r="AH10" s="15">
        <v>0.25</v>
      </c>
      <c r="AI10" s="15" t="s">
        <v>117</v>
      </c>
      <c r="AJ10" s="15">
        <v>0.28571428571428598</v>
      </c>
      <c r="AK10" s="15">
        <v>0.28571428571428598</v>
      </c>
      <c r="AL10" s="15">
        <v>0</v>
      </c>
      <c r="AM10" s="15"/>
      <c r="AN10" s="15">
        <v>0.30769230769230799</v>
      </c>
      <c r="AO10" s="15">
        <v>0.23529411764705899</v>
      </c>
      <c r="AP10" s="15" t="s">
        <v>117</v>
      </c>
      <c r="AQ10" s="15">
        <v>0.33333333333333298</v>
      </c>
      <c r="AR10" s="15">
        <v>0.4375</v>
      </c>
      <c r="AS10" s="15">
        <v>0.33333333333333298</v>
      </c>
      <c r="AT10" s="15"/>
      <c r="AU10" s="15">
        <v>0.3</v>
      </c>
      <c r="AV10" s="15">
        <v>0.30434782608695699</v>
      </c>
      <c r="AW10" s="15">
        <v>0</v>
      </c>
      <c r="AX10" s="15">
        <v>0.66666666666666696</v>
      </c>
      <c r="AY10" s="15">
        <v>0.30769230769230799</v>
      </c>
      <c r="AZ10" s="15"/>
      <c r="BA10" s="15">
        <v>0.32352941176470601</v>
      </c>
      <c r="BB10" s="15">
        <v>0.33333333333333298</v>
      </c>
      <c r="BC10" s="15"/>
      <c r="BD10" s="15">
        <v>0.23529411764705899</v>
      </c>
      <c r="BE10" s="15">
        <v>0.36842105263157898</v>
      </c>
      <c r="BF10" s="15"/>
      <c r="BG10" s="15">
        <v>0.25806451612903197</v>
      </c>
      <c r="BH10" s="15">
        <v>0.476190476190476</v>
      </c>
    </row>
    <row r="11" spans="2:60" ht="58" x14ac:dyDescent="0.35">
      <c r="B11" s="16" t="s">
        <v>191</v>
      </c>
      <c r="C11" s="15">
        <v>0.29090909090909101</v>
      </c>
      <c r="D11" s="15">
        <v>0.46666666666666701</v>
      </c>
      <c r="E11" s="15">
        <v>0.22500000000000001</v>
      </c>
      <c r="F11" s="15"/>
      <c r="G11" s="15">
        <v>6.25E-2</v>
      </c>
      <c r="H11" s="15">
        <v>0.38461538461538503</v>
      </c>
      <c r="I11" s="15"/>
      <c r="J11" s="15">
        <v>0.125</v>
      </c>
      <c r="K11" s="15">
        <v>8.3333333333333301E-2</v>
      </c>
      <c r="L11" s="15">
        <v>0.4</v>
      </c>
      <c r="M11" s="15">
        <v>0.4</v>
      </c>
      <c r="N11" s="15"/>
      <c r="O11" s="15">
        <v>0.33333333333333298</v>
      </c>
      <c r="P11" s="15">
        <v>0.45</v>
      </c>
      <c r="Q11" s="15">
        <v>0.22222222222222199</v>
      </c>
      <c r="R11" s="15">
        <v>0.133333333333333</v>
      </c>
      <c r="S11" s="15"/>
      <c r="T11" s="15">
        <v>0.39130434782608697</v>
      </c>
      <c r="U11" s="15">
        <v>0.33333333333333298</v>
      </c>
      <c r="V11" s="15">
        <v>0.18181818181818199</v>
      </c>
      <c r="W11" s="15">
        <v>0</v>
      </c>
      <c r="X11" s="15">
        <v>0.5</v>
      </c>
      <c r="Y11" s="15"/>
      <c r="Z11" s="15">
        <v>0.16666666666666699</v>
      </c>
      <c r="AA11" s="15">
        <v>0.47368421052631599</v>
      </c>
      <c r="AB11" s="15"/>
      <c r="AC11" s="15">
        <v>0.26086956521739102</v>
      </c>
      <c r="AD11" s="15">
        <v>0.38095238095238099</v>
      </c>
      <c r="AE11" s="15"/>
      <c r="AF11" s="15">
        <v>0.6</v>
      </c>
      <c r="AG11" s="15">
        <v>0.2</v>
      </c>
      <c r="AH11" s="15">
        <v>0.5</v>
      </c>
      <c r="AI11" s="15" t="s">
        <v>117</v>
      </c>
      <c r="AJ11" s="15">
        <v>0</v>
      </c>
      <c r="AK11" s="15">
        <v>0.28571428571428598</v>
      </c>
      <c r="AL11" s="15">
        <v>1</v>
      </c>
      <c r="AM11" s="15"/>
      <c r="AN11" s="15">
        <v>0.30769230769230799</v>
      </c>
      <c r="AO11" s="15">
        <v>5.8823529411764698E-2</v>
      </c>
      <c r="AP11" s="15" t="s">
        <v>117</v>
      </c>
      <c r="AQ11" s="15">
        <v>0.33333333333333298</v>
      </c>
      <c r="AR11" s="15">
        <v>0.5</v>
      </c>
      <c r="AS11" s="15">
        <v>0.33333333333333298</v>
      </c>
      <c r="AT11" s="15"/>
      <c r="AU11" s="15">
        <v>0.1</v>
      </c>
      <c r="AV11" s="15">
        <v>0.217391304347826</v>
      </c>
      <c r="AW11" s="15">
        <v>0.33333333333333298</v>
      </c>
      <c r="AX11" s="15">
        <v>0.16666666666666699</v>
      </c>
      <c r="AY11" s="15">
        <v>0.61538461538461497</v>
      </c>
      <c r="AZ11" s="15"/>
      <c r="BA11" s="15">
        <v>0.29411764705882398</v>
      </c>
      <c r="BB11" s="15">
        <v>0.28571428571428598</v>
      </c>
      <c r="BC11" s="15"/>
      <c r="BD11" s="15">
        <v>0.35294117647058798</v>
      </c>
      <c r="BE11" s="15">
        <v>0.26315789473684198</v>
      </c>
      <c r="BF11" s="15"/>
      <c r="BG11" s="15">
        <v>0.32258064516128998</v>
      </c>
      <c r="BH11" s="15">
        <v>0.238095238095238</v>
      </c>
    </row>
    <row r="12" spans="2:60" ht="43.5" x14ac:dyDescent="0.35">
      <c r="B12" s="16" t="s">
        <v>192</v>
      </c>
      <c r="C12" s="15">
        <v>0.25454545454545502</v>
      </c>
      <c r="D12" s="15">
        <v>6.6666666666666693E-2</v>
      </c>
      <c r="E12" s="15">
        <v>0.32500000000000001</v>
      </c>
      <c r="F12" s="15"/>
      <c r="G12" s="15">
        <v>0.4375</v>
      </c>
      <c r="H12" s="15">
        <v>0.17948717948717899</v>
      </c>
      <c r="I12" s="15"/>
      <c r="J12" s="15">
        <v>0.625</v>
      </c>
      <c r="K12" s="15">
        <v>8.3333333333333301E-2</v>
      </c>
      <c r="L12" s="15">
        <v>0.15</v>
      </c>
      <c r="M12" s="15">
        <v>0.33333333333333298</v>
      </c>
      <c r="N12" s="15"/>
      <c r="O12" s="15">
        <v>0.22222222222222199</v>
      </c>
      <c r="P12" s="15">
        <v>0.2</v>
      </c>
      <c r="Q12" s="15">
        <v>0.44444444444444398</v>
      </c>
      <c r="R12" s="15">
        <v>0.266666666666667</v>
      </c>
      <c r="S12" s="15"/>
      <c r="T12" s="15">
        <v>0.30434782608695699</v>
      </c>
      <c r="U12" s="15">
        <v>0.16666666666666699</v>
      </c>
      <c r="V12" s="15">
        <v>0.36363636363636398</v>
      </c>
      <c r="W12" s="15">
        <v>0</v>
      </c>
      <c r="X12" s="15">
        <v>0.5</v>
      </c>
      <c r="Y12" s="15"/>
      <c r="Z12" s="15">
        <v>0.44444444444444398</v>
      </c>
      <c r="AA12" s="15">
        <v>0.21052631578947401</v>
      </c>
      <c r="AB12" s="15"/>
      <c r="AC12" s="15">
        <v>0.39130434782608697</v>
      </c>
      <c r="AD12" s="15">
        <v>0.19047619047618999</v>
      </c>
      <c r="AE12" s="15"/>
      <c r="AF12" s="15">
        <v>0.2</v>
      </c>
      <c r="AG12" s="15">
        <v>0</v>
      </c>
      <c r="AH12" s="15">
        <v>0.25</v>
      </c>
      <c r="AI12" s="15" t="s">
        <v>117</v>
      </c>
      <c r="AJ12" s="15">
        <v>0.28571428571428598</v>
      </c>
      <c r="AK12" s="15">
        <v>0.28571428571428598</v>
      </c>
      <c r="AL12" s="15">
        <v>0.5</v>
      </c>
      <c r="AM12" s="15"/>
      <c r="AN12" s="15">
        <v>0.230769230769231</v>
      </c>
      <c r="AO12" s="15">
        <v>0.17647058823529399</v>
      </c>
      <c r="AP12" s="15" t="s">
        <v>117</v>
      </c>
      <c r="AQ12" s="15">
        <v>0.66666666666666696</v>
      </c>
      <c r="AR12" s="15">
        <v>0.1875</v>
      </c>
      <c r="AS12" s="15">
        <v>0.33333333333333298</v>
      </c>
      <c r="AT12" s="15"/>
      <c r="AU12" s="15">
        <v>0.3</v>
      </c>
      <c r="AV12" s="15">
        <v>0.34782608695652201</v>
      </c>
      <c r="AW12" s="15">
        <v>0</v>
      </c>
      <c r="AX12" s="15">
        <v>0.33333333333333298</v>
      </c>
      <c r="AY12" s="15">
        <v>7.69230769230769E-2</v>
      </c>
      <c r="AZ12" s="15"/>
      <c r="BA12" s="15">
        <v>0.35294117647058798</v>
      </c>
      <c r="BB12" s="15">
        <v>9.5238095238095205E-2</v>
      </c>
      <c r="BC12" s="15"/>
      <c r="BD12" s="15">
        <v>0.41176470588235298</v>
      </c>
      <c r="BE12" s="15">
        <v>0.18421052631578899</v>
      </c>
      <c r="BF12" s="15"/>
      <c r="BG12" s="15">
        <v>0.19354838709677399</v>
      </c>
      <c r="BH12" s="15">
        <v>0.33333333333333298</v>
      </c>
    </row>
    <row r="13" spans="2:60" ht="29" x14ac:dyDescent="0.35">
      <c r="B13" s="16" t="s">
        <v>193</v>
      </c>
      <c r="C13" s="15">
        <v>0.218181818181818</v>
      </c>
      <c r="D13" s="15">
        <v>0.46666666666666701</v>
      </c>
      <c r="E13" s="15">
        <v>0.125</v>
      </c>
      <c r="F13" s="15"/>
      <c r="G13" s="15">
        <v>6.25E-2</v>
      </c>
      <c r="H13" s="15">
        <v>0.28205128205128199</v>
      </c>
      <c r="I13" s="15"/>
      <c r="J13" s="15">
        <v>0.25</v>
      </c>
      <c r="K13" s="15">
        <v>0.16666666666666699</v>
      </c>
      <c r="L13" s="15">
        <v>0.2</v>
      </c>
      <c r="M13" s="15">
        <v>0.266666666666667</v>
      </c>
      <c r="N13" s="15"/>
      <c r="O13" s="15">
        <v>0.11111111111111099</v>
      </c>
      <c r="P13" s="15">
        <v>0.3</v>
      </c>
      <c r="Q13" s="15">
        <v>0.22222222222222199</v>
      </c>
      <c r="R13" s="15">
        <v>0.2</v>
      </c>
      <c r="S13" s="15"/>
      <c r="T13" s="15">
        <v>0.217391304347826</v>
      </c>
      <c r="U13" s="15">
        <v>0.25</v>
      </c>
      <c r="V13" s="15">
        <v>0.18181818181818199</v>
      </c>
      <c r="W13" s="15">
        <v>0.4</v>
      </c>
      <c r="X13" s="15">
        <v>0</v>
      </c>
      <c r="Y13" s="15"/>
      <c r="Z13" s="15">
        <v>0.16666666666666699</v>
      </c>
      <c r="AA13" s="15">
        <v>0.31578947368421101</v>
      </c>
      <c r="AB13" s="15"/>
      <c r="AC13" s="15">
        <v>0.217391304347826</v>
      </c>
      <c r="AD13" s="15">
        <v>0.28571428571428598</v>
      </c>
      <c r="AE13" s="15"/>
      <c r="AF13" s="15">
        <v>0.4</v>
      </c>
      <c r="AG13" s="15">
        <v>0.4</v>
      </c>
      <c r="AH13" s="15">
        <v>0.75</v>
      </c>
      <c r="AI13" s="15" t="s">
        <v>117</v>
      </c>
      <c r="AJ13" s="15">
        <v>0</v>
      </c>
      <c r="AK13" s="15">
        <v>0.14285714285714299</v>
      </c>
      <c r="AL13" s="15">
        <v>0</v>
      </c>
      <c r="AM13" s="15"/>
      <c r="AN13" s="15">
        <v>0.230769230769231</v>
      </c>
      <c r="AO13" s="15">
        <v>0.23529411764705899</v>
      </c>
      <c r="AP13" s="15" t="s">
        <v>117</v>
      </c>
      <c r="AQ13" s="15">
        <v>0.16666666666666699</v>
      </c>
      <c r="AR13" s="15">
        <v>0.1875</v>
      </c>
      <c r="AS13" s="15">
        <v>0.33333333333333298</v>
      </c>
      <c r="AT13" s="15"/>
      <c r="AU13" s="15">
        <v>0.1</v>
      </c>
      <c r="AV13" s="15">
        <v>0.30434782608695699</v>
      </c>
      <c r="AW13" s="15">
        <v>0.33333333333333298</v>
      </c>
      <c r="AX13" s="15">
        <v>0.16666666666666699</v>
      </c>
      <c r="AY13" s="15">
        <v>0.15384615384615399</v>
      </c>
      <c r="AZ13" s="15"/>
      <c r="BA13" s="15">
        <v>0.23529411764705899</v>
      </c>
      <c r="BB13" s="15">
        <v>0.19047619047618999</v>
      </c>
      <c r="BC13" s="15"/>
      <c r="BD13" s="15">
        <v>0.23529411764705899</v>
      </c>
      <c r="BE13" s="15">
        <v>0.21052631578947401</v>
      </c>
      <c r="BF13" s="15"/>
      <c r="BG13" s="15">
        <v>0.16129032258064499</v>
      </c>
      <c r="BH13" s="15">
        <v>0.33333333333333298</v>
      </c>
    </row>
    <row r="14" spans="2:60" ht="29" x14ac:dyDescent="0.35">
      <c r="B14" s="16" t="s">
        <v>194</v>
      </c>
      <c r="C14" s="15">
        <v>0.2</v>
      </c>
      <c r="D14" s="15">
        <v>0.133333333333333</v>
      </c>
      <c r="E14" s="15">
        <v>0.22500000000000001</v>
      </c>
      <c r="F14" s="15"/>
      <c r="G14" s="15">
        <v>0.25</v>
      </c>
      <c r="H14" s="15">
        <v>0.17948717948717899</v>
      </c>
      <c r="I14" s="15"/>
      <c r="J14" s="15">
        <v>0.5</v>
      </c>
      <c r="K14" s="15">
        <v>0.25</v>
      </c>
      <c r="L14" s="15">
        <v>0.1</v>
      </c>
      <c r="M14" s="15">
        <v>0.133333333333333</v>
      </c>
      <c r="N14" s="15"/>
      <c r="O14" s="15">
        <v>0.11111111111111099</v>
      </c>
      <c r="P14" s="15">
        <v>0.25</v>
      </c>
      <c r="Q14" s="15">
        <v>0.11111111111111099</v>
      </c>
      <c r="R14" s="15">
        <v>0.266666666666667</v>
      </c>
      <c r="S14" s="15"/>
      <c r="T14" s="15">
        <v>0.173913043478261</v>
      </c>
      <c r="U14" s="15">
        <v>0.16666666666666699</v>
      </c>
      <c r="V14" s="15">
        <v>0.27272727272727298</v>
      </c>
      <c r="W14" s="15">
        <v>0.2</v>
      </c>
      <c r="X14" s="15">
        <v>0.5</v>
      </c>
      <c r="Y14" s="15"/>
      <c r="Z14" s="15">
        <v>0.33333333333333298</v>
      </c>
      <c r="AA14" s="15">
        <v>0.157894736842105</v>
      </c>
      <c r="AB14" s="15"/>
      <c r="AC14" s="15">
        <v>0.34782608695652201</v>
      </c>
      <c r="AD14" s="15">
        <v>0.14285714285714299</v>
      </c>
      <c r="AE14" s="15"/>
      <c r="AF14" s="15">
        <v>0.4</v>
      </c>
      <c r="AG14" s="15">
        <v>0</v>
      </c>
      <c r="AH14" s="15">
        <v>0</v>
      </c>
      <c r="AI14" s="15" t="s">
        <v>117</v>
      </c>
      <c r="AJ14" s="15">
        <v>0.28571428571428598</v>
      </c>
      <c r="AK14" s="15">
        <v>0</v>
      </c>
      <c r="AL14" s="15">
        <v>0</v>
      </c>
      <c r="AM14" s="15"/>
      <c r="AN14" s="15">
        <v>0.15384615384615399</v>
      </c>
      <c r="AO14" s="15">
        <v>0.17647058823529399</v>
      </c>
      <c r="AP14" s="15" t="s">
        <v>117</v>
      </c>
      <c r="AQ14" s="15">
        <v>0.33333333333333298</v>
      </c>
      <c r="AR14" s="15">
        <v>0.25</v>
      </c>
      <c r="AS14" s="15">
        <v>0</v>
      </c>
      <c r="AT14" s="15"/>
      <c r="AU14" s="15">
        <v>0.3</v>
      </c>
      <c r="AV14" s="15">
        <v>0.13043478260869601</v>
      </c>
      <c r="AW14" s="15">
        <v>0</v>
      </c>
      <c r="AX14" s="15">
        <v>0.5</v>
      </c>
      <c r="AY14" s="15">
        <v>0.15384615384615399</v>
      </c>
      <c r="AZ14" s="15"/>
      <c r="BA14" s="15">
        <v>0.17647058823529399</v>
      </c>
      <c r="BB14" s="15">
        <v>0.238095238095238</v>
      </c>
      <c r="BC14" s="15"/>
      <c r="BD14" s="15">
        <v>5.8823529411764698E-2</v>
      </c>
      <c r="BE14" s="15">
        <v>0.26315789473684198</v>
      </c>
      <c r="BF14" s="15"/>
      <c r="BG14" s="15">
        <v>0.16129032258064499</v>
      </c>
      <c r="BH14" s="15">
        <v>0.28571428571428598</v>
      </c>
    </row>
    <row r="15" spans="2:60" ht="29" x14ac:dyDescent="0.35">
      <c r="B15" s="16" t="s">
        <v>195</v>
      </c>
      <c r="C15" s="15">
        <v>9.0909090909090898E-2</v>
      </c>
      <c r="D15" s="15">
        <v>6.6666666666666693E-2</v>
      </c>
      <c r="E15" s="15">
        <v>0.1</v>
      </c>
      <c r="F15" s="15"/>
      <c r="G15" s="15">
        <v>0.1875</v>
      </c>
      <c r="H15" s="15">
        <v>5.1282051282051301E-2</v>
      </c>
      <c r="I15" s="15"/>
      <c r="J15" s="15">
        <v>0.25</v>
      </c>
      <c r="K15" s="15">
        <v>0.16666666666666699</v>
      </c>
      <c r="L15" s="15">
        <v>0</v>
      </c>
      <c r="M15" s="15">
        <v>6.6666666666666693E-2</v>
      </c>
      <c r="N15" s="15"/>
      <c r="O15" s="15">
        <v>0</v>
      </c>
      <c r="P15" s="15">
        <v>0.05</v>
      </c>
      <c r="Q15" s="15">
        <v>0.11111111111111099</v>
      </c>
      <c r="R15" s="15">
        <v>0.2</v>
      </c>
      <c r="S15" s="15"/>
      <c r="T15" s="15">
        <v>4.3478260869565202E-2</v>
      </c>
      <c r="U15" s="15">
        <v>0</v>
      </c>
      <c r="V15" s="15">
        <v>0.18181818181818199</v>
      </c>
      <c r="W15" s="15">
        <v>0.2</v>
      </c>
      <c r="X15" s="15">
        <v>0.5</v>
      </c>
      <c r="Y15" s="15"/>
      <c r="Z15" s="15">
        <v>0.16666666666666699</v>
      </c>
      <c r="AA15" s="15">
        <v>0</v>
      </c>
      <c r="AB15" s="15"/>
      <c r="AC15" s="15">
        <v>0.173913043478261</v>
      </c>
      <c r="AD15" s="15">
        <v>0</v>
      </c>
      <c r="AE15" s="15"/>
      <c r="AF15" s="15">
        <v>0</v>
      </c>
      <c r="AG15" s="15">
        <v>0</v>
      </c>
      <c r="AH15" s="15">
        <v>0.25</v>
      </c>
      <c r="AI15" s="15" t="s">
        <v>117</v>
      </c>
      <c r="AJ15" s="15">
        <v>0.14285714285714299</v>
      </c>
      <c r="AK15" s="15">
        <v>0</v>
      </c>
      <c r="AL15" s="15">
        <v>0</v>
      </c>
      <c r="AM15" s="15"/>
      <c r="AN15" s="15">
        <v>0</v>
      </c>
      <c r="AO15" s="15">
        <v>0.23529411764705899</v>
      </c>
      <c r="AP15" s="15" t="s">
        <v>117</v>
      </c>
      <c r="AQ15" s="15">
        <v>0.16666666666666699</v>
      </c>
      <c r="AR15" s="15">
        <v>0</v>
      </c>
      <c r="AS15" s="15">
        <v>0</v>
      </c>
      <c r="AT15" s="15"/>
      <c r="AU15" s="15">
        <v>0.1</v>
      </c>
      <c r="AV15" s="15">
        <v>8.6956521739130405E-2</v>
      </c>
      <c r="AW15" s="15">
        <v>0</v>
      </c>
      <c r="AX15" s="15">
        <v>0.16666666666666699</v>
      </c>
      <c r="AY15" s="15">
        <v>7.69230769230769E-2</v>
      </c>
      <c r="AZ15" s="15"/>
      <c r="BA15" s="15">
        <v>0.11764705882352899</v>
      </c>
      <c r="BB15" s="15">
        <v>4.7619047619047603E-2</v>
      </c>
      <c r="BC15" s="15"/>
      <c r="BD15" s="15">
        <v>5.8823529411764698E-2</v>
      </c>
      <c r="BE15" s="15">
        <v>0.105263157894737</v>
      </c>
      <c r="BF15" s="15"/>
      <c r="BG15" s="15">
        <v>6.4516129032258104E-2</v>
      </c>
      <c r="BH15" s="15">
        <v>0.14285714285714299</v>
      </c>
    </row>
    <row r="16" spans="2:60" x14ac:dyDescent="0.35">
      <c r="B16" s="16" t="s">
        <v>141</v>
      </c>
      <c r="C16" s="17">
        <v>0.109090909090909</v>
      </c>
      <c r="D16" s="17">
        <v>0.133333333333333</v>
      </c>
      <c r="E16" s="17">
        <v>0.1</v>
      </c>
      <c r="F16" s="17"/>
      <c r="G16" s="17">
        <v>0.125</v>
      </c>
      <c r="H16" s="17">
        <v>0.102564102564103</v>
      </c>
      <c r="I16" s="17"/>
      <c r="J16" s="17">
        <v>0</v>
      </c>
      <c r="K16" s="17">
        <v>8.3333333333333301E-2</v>
      </c>
      <c r="L16" s="17">
        <v>0.1</v>
      </c>
      <c r="M16" s="17">
        <v>0.2</v>
      </c>
      <c r="N16" s="17"/>
      <c r="O16" s="17">
        <v>0.22222222222222199</v>
      </c>
      <c r="P16" s="17">
        <v>0.1</v>
      </c>
      <c r="Q16" s="17">
        <v>0</v>
      </c>
      <c r="R16" s="17">
        <v>0.133333333333333</v>
      </c>
      <c r="S16" s="17"/>
      <c r="T16" s="17">
        <v>0.173913043478261</v>
      </c>
      <c r="U16" s="17">
        <v>0</v>
      </c>
      <c r="V16" s="17">
        <v>9.0909090909090898E-2</v>
      </c>
      <c r="W16" s="17">
        <v>0.2</v>
      </c>
      <c r="X16" s="17">
        <v>0</v>
      </c>
      <c r="Y16" s="17"/>
      <c r="Z16" s="17">
        <v>5.5555555555555601E-2</v>
      </c>
      <c r="AA16" s="17">
        <v>0.105263157894737</v>
      </c>
      <c r="AB16" s="17"/>
      <c r="AC16" s="17">
        <v>4.3478260869565202E-2</v>
      </c>
      <c r="AD16" s="17">
        <v>9.5238095238095205E-2</v>
      </c>
      <c r="AE16" s="17"/>
      <c r="AF16" s="17">
        <v>0</v>
      </c>
      <c r="AG16" s="17">
        <v>0</v>
      </c>
      <c r="AH16" s="17">
        <v>0</v>
      </c>
      <c r="AI16" s="17" t="s">
        <v>117</v>
      </c>
      <c r="AJ16" s="17">
        <v>0.14285714285714299</v>
      </c>
      <c r="AK16" s="17">
        <v>0.14285714285714299</v>
      </c>
      <c r="AL16" s="17">
        <v>0</v>
      </c>
      <c r="AM16" s="17"/>
      <c r="AN16" s="17">
        <v>0.15384615384615399</v>
      </c>
      <c r="AO16" s="17">
        <v>0.11764705882352899</v>
      </c>
      <c r="AP16" s="17" t="s">
        <v>117</v>
      </c>
      <c r="AQ16" s="17">
        <v>0</v>
      </c>
      <c r="AR16" s="17">
        <v>6.25E-2</v>
      </c>
      <c r="AS16" s="17">
        <v>0.33333333333333298</v>
      </c>
      <c r="AT16" s="17"/>
      <c r="AU16" s="17">
        <v>0.1</v>
      </c>
      <c r="AV16" s="17">
        <v>8.6956521739130405E-2</v>
      </c>
      <c r="AW16" s="17">
        <v>0.33333333333333298</v>
      </c>
      <c r="AX16" s="17">
        <v>0.16666666666666699</v>
      </c>
      <c r="AY16" s="17">
        <v>7.69230769230769E-2</v>
      </c>
      <c r="AZ16" s="17"/>
      <c r="BA16" s="17">
        <v>0.11764705882352899</v>
      </c>
      <c r="BB16" s="17">
        <v>9.5238095238095205E-2</v>
      </c>
      <c r="BC16" s="17"/>
      <c r="BD16" s="17">
        <v>5.8823529411764698E-2</v>
      </c>
      <c r="BE16" s="17">
        <v>0.13157894736842099</v>
      </c>
      <c r="BF16" s="17"/>
      <c r="BG16" s="17">
        <v>0.12903225806451599</v>
      </c>
      <c r="BH16" s="17">
        <v>9.5238095238095205E-2</v>
      </c>
    </row>
    <row r="17" spans="2:2" x14ac:dyDescent="0.35">
      <c r="B17" s="22" t="s">
        <v>382</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7" t="s">
        <v>213</v>
      </c>
      <c r="E2" s="24"/>
      <c r="F2" s="24"/>
      <c r="G2" s="24"/>
      <c r="H2" s="24"/>
      <c r="I2" s="24"/>
      <c r="J2" s="24"/>
      <c r="K2" s="24"/>
      <c r="L2" s="24"/>
    </row>
    <row r="6" spans="2:12" ht="50" customHeight="1" x14ac:dyDescent="0.35">
      <c r="B6" s="21" t="s">
        <v>15</v>
      </c>
      <c r="C6" s="21" t="s">
        <v>197</v>
      </c>
      <c r="D6" s="21" t="s">
        <v>198</v>
      </c>
      <c r="E6" s="21" t="s">
        <v>199</v>
      </c>
      <c r="F6" s="21" t="s">
        <v>200</v>
      </c>
      <c r="G6" s="21" t="s">
        <v>201</v>
      </c>
      <c r="H6" s="21" t="s">
        <v>202</v>
      </c>
      <c r="I6" s="21" t="s">
        <v>203</v>
      </c>
      <c r="J6" s="21" t="s">
        <v>204</v>
      </c>
      <c r="K6" s="21" t="s">
        <v>205</v>
      </c>
    </row>
    <row r="7" spans="2:12" x14ac:dyDescent="0.35">
      <c r="B7" s="16" t="s">
        <v>206</v>
      </c>
      <c r="C7" s="15">
        <v>0.26488706365503101</v>
      </c>
      <c r="D7" s="15">
        <v>2.05338809034908E-2</v>
      </c>
      <c r="E7" s="15">
        <v>0.17453798767967099</v>
      </c>
      <c r="F7" s="15">
        <v>0.117043121149897</v>
      </c>
      <c r="G7" s="15">
        <v>9.2402464065708401E-2</v>
      </c>
      <c r="H7" s="15">
        <v>4.5174537987679703E-2</v>
      </c>
      <c r="I7" s="15">
        <v>4.9281314168377797E-2</v>
      </c>
      <c r="J7" s="15">
        <v>4.7227926078028698E-2</v>
      </c>
      <c r="K7" s="15">
        <v>2.6694045174538002E-2</v>
      </c>
    </row>
    <row r="8" spans="2:12" x14ac:dyDescent="0.35">
      <c r="B8" s="16" t="s">
        <v>207</v>
      </c>
      <c r="C8" s="15">
        <v>0.318275154004107</v>
      </c>
      <c r="D8" s="15">
        <v>0.10677618069815201</v>
      </c>
      <c r="E8" s="15">
        <v>0.217659137577002</v>
      </c>
      <c r="F8" s="15">
        <v>0.182751540041068</v>
      </c>
      <c r="G8" s="15">
        <v>0.160164271047228</v>
      </c>
      <c r="H8" s="15">
        <v>0.11293634496919901</v>
      </c>
      <c r="I8" s="15">
        <v>8.8295687885010299E-2</v>
      </c>
      <c r="J8" s="15">
        <v>6.3655030800821397E-2</v>
      </c>
      <c r="K8" s="15">
        <v>7.3921971252566707E-2</v>
      </c>
    </row>
    <row r="9" spans="2:12" x14ac:dyDescent="0.35">
      <c r="B9" s="16" t="s">
        <v>208</v>
      </c>
      <c r="C9" s="15">
        <v>0.13963039014373699</v>
      </c>
      <c r="D9" s="15">
        <v>0.40041067761806998</v>
      </c>
      <c r="E9" s="15">
        <v>0.160164271047228</v>
      </c>
      <c r="F9" s="15">
        <v>0.23613963039014399</v>
      </c>
      <c r="G9" s="15">
        <v>0.217659137577002</v>
      </c>
      <c r="H9" s="15">
        <v>0.17864476386037001</v>
      </c>
      <c r="I9" s="15">
        <v>0.197125256673511</v>
      </c>
      <c r="J9" s="15">
        <v>0.18685831622176599</v>
      </c>
      <c r="K9" s="15">
        <v>0.13757700205338799</v>
      </c>
    </row>
    <row r="10" spans="2:12" x14ac:dyDescent="0.35">
      <c r="B10" s="16" t="s">
        <v>209</v>
      </c>
      <c r="C10" s="15">
        <v>0.11909650924024601</v>
      </c>
      <c r="D10" s="15">
        <v>0.114989733059548</v>
      </c>
      <c r="E10" s="15">
        <v>0.16427104722792599</v>
      </c>
      <c r="F10" s="15">
        <v>0.12525667351129399</v>
      </c>
      <c r="G10" s="15">
        <v>0.147843942505133</v>
      </c>
      <c r="H10" s="15">
        <v>0.147843942505133</v>
      </c>
      <c r="I10" s="15">
        <v>0.17453798767967099</v>
      </c>
      <c r="J10" s="15">
        <v>0.197125256673511</v>
      </c>
      <c r="K10" s="15">
        <v>0.17659137577002099</v>
      </c>
    </row>
    <row r="11" spans="2:12" x14ac:dyDescent="0.35">
      <c r="B11" s="16" t="s">
        <v>210</v>
      </c>
      <c r="C11" s="15">
        <v>0.14989733059548299</v>
      </c>
      <c r="D11" s="15">
        <v>0.23613963039014399</v>
      </c>
      <c r="E11" s="15">
        <v>0.268993839835729</v>
      </c>
      <c r="F11" s="15">
        <v>0.31416837782340901</v>
      </c>
      <c r="G11" s="15">
        <v>0.33880903490759801</v>
      </c>
      <c r="H11" s="15">
        <v>0.49075975359342899</v>
      </c>
      <c r="I11" s="15">
        <v>0.46817248459958899</v>
      </c>
      <c r="J11" s="15">
        <v>0.47022587268993798</v>
      </c>
      <c r="K11" s="15">
        <v>0.55646817248460001</v>
      </c>
    </row>
    <row r="12" spans="2:12" x14ac:dyDescent="0.35">
      <c r="B12" s="16" t="s">
        <v>81</v>
      </c>
      <c r="C12" s="15">
        <v>8.2135523613963007E-3</v>
      </c>
      <c r="D12" s="15">
        <v>0.121149897330595</v>
      </c>
      <c r="E12" s="15">
        <v>1.43737166324435E-2</v>
      </c>
      <c r="F12" s="15">
        <v>2.4640657084188899E-2</v>
      </c>
      <c r="G12" s="15">
        <v>4.3121149897330603E-2</v>
      </c>
      <c r="H12" s="15">
        <v>2.4640657084188899E-2</v>
      </c>
      <c r="I12" s="15">
        <v>2.2587268993839799E-2</v>
      </c>
      <c r="J12" s="15">
        <v>3.4907597535934302E-2</v>
      </c>
      <c r="K12" s="15">
        <v>2.8747433264887101E-2</v>
      </c>
    </row>
    <row r="13" spans="2:12" x14ac:dyDescent="0.35">
      <c r="B13" s="20" t="s">
        <v>211</v>
      </c>
      <c r="C13" s="18">
        <v>0.583162217659138</v>
      </c>
      <c r="D13" s="18">
        <v>0.12731006160164299</v>
      </c>
      <c r="E13" s="18">
        <v>0.392197125256673</v>
      </c>
      <c r="F13" s="18">
        <v>0.29979466119096498</v>
      </c>
      <c r="G13" s="18">
        <v>0.25256673511293598</v>
      </c>
      <c r="H13" s="18">
        <v>0.158110882956879</v>
      </c>
      <c r="I13" s="18">
        <v>0.13757700205338799</v>
      </c>
      <c r="J13" s="18">
        <v>0.11088295687885</v>
      </c>
      <c r="K13" s="18">
        <v>0.10061601642710501</v>
      </c>
    </row>
    <row r="14" spans="2:12" x14ac:dyDescent="0.35">
      <c r="B14" s="20" t="s">
        <v>212</v>
      </c>
      <c r="C14" s="18">
        <v>0.268993839835729</v>
      </c>
      <c r="D14" s="18">
        <v>0.35112936344969198</v>
      </c>
      <c r="E14" s="18">
        <v>0.43326488706365501</v>
      </c>
      <c r="F14" s="18">
        <v>0.439425051334702</v>
      </c>
      <c r="G14" s="18">
        <v>0.486652977412731</v>
      </c>
      <c r="H14" s="18">
        <v>0.63860369609856305</v>
      </c>
      <c r="I14" s="18">
        <v>0.64271047227926104</v>
      </c>
      <c r="J14" s="18">
        <v>0.66735112936344998</v>
      </c>
      <c r="K14" s="18">
        <v>0.73305954825462005</v>
      </c>
    </row>
    <row r="15" spans="2:12" x14ac:dyDescent="0.35">
      <c r="B15" s="20" t="s">
        <v>93</v>
      </c>
      <c r="C15" s="19">
        <v>0.31416837782340901</v>
      </c>
      <c r="D15" s="19">
        <v>-0.22381930184804899</v>
      </c>
      <c r="E15" s="19">
        <v>-4.1067761806981497E-2</v>
      </c>
      <c r="F15" s="19">
        <v>-0.13963039014373699</v>
      </c>
      <c r="G15" s="19">
        <v>-0.23408624229979499</v>
      </c>
      <c r="H15" s="19">
        <v>-0.48049281314168402</v>
      </c>
      <c r="I15" s="19">
        <v>-0.50513347022587296</v>
      </c>
      <c r="J15" s="19">
        <v>-0.55646817248460001</v>
      </c>
      <c r="K15" s="19">
        <v>-0.632443531827515</v>
      </c>
    </row>
    <row r="16" spans="2:12" x14ac:dyDescent="0.35">
      <c r="B16" s="14" t="s">
        <v>381</v>
      </c>
      <c r="C16" s="14"/>
      <c r="D16" s="14"/>
      <c r="E16" s="14"/>
      <c r="F16" s="14"/>
      <c r="G16" s="14"/>
      <c r="H16" s="14"/>
      <c r="I16" s="14"/>
      <c r="J16" s="14"/>
      <c r="K16" s="14"/>
    </row>
    <row r="17" spans="2:2" x14ac:dyDescent="0.35">
      <c r="B17" t="s">
        <v>84</v>
      </c>
    </row>
    <row r="18" spans="2:2" x14ac:dyDescent="0.35">
      <c r="B18" t="s">
        <v>85</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214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4.5174537987679703E-2</v>
      </c>
      <c r="D8" s="15">
        <v>3.6809815950920199E-2</v>
      </c>
      <c r="E8" s="15">
        <v>4.9382716049382699E-2</v>
      </c>
      <c r="F8" s="15"/>
      <c r="G8" s="15">
        <v>9.9009900990099001E-2</v>
      </c>
      <c r="H8" s="15">
        <v>3.10880829015544E-2</v>
      </c>
      <c r="I8" s="15"/>
      <c r="J8" s="15">
        <v>4.9382716049382699E-2</v>
      </c>
      <c r="K8" s="15">
        <v>3.8461538461538498E-2</v>
      </c>
      <c r="L8" s="15">
        <v>5.5837563451776699E-2</v>
      </c>
      <c r="M8" s="15">
        <v>2.8571428571428598E-2</v>
      </c>
      <c r="N8" s="15"/>
      <c r="O8" s="15">
        <v>7.6271186440677999E-2</v>
      </c>
      <c r="P8" s="15">
        <v>4.6875E-2</v>
      </c>
      <c r="Q8" s="15">
        <v>8.6956521739130405E-2</v>
      </c>
      <c r="R8" s="15">
        <v>6.41025641025641E-3</v>
      </c>
      <c r="S8" s="15"/>
      <c r="T8" s="15">
        <v>5.5084745762711898E-2</v>
      </c>
      <c r="U8" s="15">
        <v>4.85436893203883E-2</v>
      </c>
      <c r="V8" s="15">
        <v>3.1578947368421102E-2</v>
      </c>
      <c r="W8" s="15">
        <v>0</v>
      </c>
      <c r="X8" s="15">
        <v>0</v>
      </c>
      <c r="Y8" s="15"/>
      <c r="Z8" s="15">
        <v>4.3478260869565202E-2</v>
      </c>
      <c r="AA8" s="15">
        <v>4.11764705882353E-2</v>
      </c>
      <c r="AB8" s="15"/>
      <c r="AC8" s="15">
        <v>3.4146341463414602E-2</v>
      </c>
      <c r="AD8" s="15">
        <v>4.7872340425531901E-2</v>
      </c>
      <c r="AE8" s="15"/>
      <c r="AF8" s="15">
        <v>4.0322580645161303E-2</v>
      </c>
      <c r="AG8" s="15">
        <v>5.4794520547945202E-2</v>
      </c>
      <c r="AH8" s="15">
        <v>3.7499999999999999E-2</v>
      </c>
      <c r="AI8" s="15" t="s">
        <v>117</v>
      </c>
      <c r="AJ8" s="15">
        <v>9.375E-2</v>
      </c>
      <c r="AK8" s="15">
        <v>7.0422535211267595E-2</v>
      </c>
      <c r="AL8" s="15">
        <v>0.16666666666666699</v>
      </c>
      <c r="AM8" s="15"/>
      <c r="AN8" s="15">
        <v>3.10880829015544E-2</v>
      </c>
      <c r="AO8" s="15">
        <v>2.80373831775701E-2</v>
      </c>
      <c r="AP8" s="15">
        <v>0</v>
      </c>
      <c r="AQ8" s="15">
        <v>6.3829787234042507E-2</v>
      </c>
      <c r="AR8" s="15">
        <v>7.9646017699115002E-2</v>
      </c>
      <c r="AS8" s="15">
        <v>6.25E-2</v>
      </c>
      <c r="AT8" s="15"/>
      <c r="AU8" s="15">
        <v>3.5294117647058802E-2</v>
      </c>
      <c r="AV8" s="15">
        <v>2.5125628140703501E-2</v>
      </c>
      <c r="AW8" s="15">
        <v>0</v>
      </c>
      <c r="AX8" s="15">
        <v>8.4745762711864403E-2</v>
      </c>
      <c r="AY8" s="15">
        <v>7.3770491803278701E-2</v>
      </c>
      <c r="AZ8" s="15"/>
      <c r="BA8" s="15">
        <v>3.7499999999999999E-2</v>
      </c>
      <c r="BB8" s="15">
        <v>6.02409638554217E-2</v>
      </c>
      <c r="BC8" s="15"/>
      <c r="BD8" s="15">
        <v>4.0404040404040401E-2</v>
      </c>
      <c r="BE8" s="15">
        <v>4.8780487804878099E-2</v>
      </c>
      <c r="BF8" s="15"/>
      <c r="BG8" s="15">
        <v>5.8988764044943798E-2</v>
      </c>
      <c r="BH8" s="15">
        <v>8.4033613445378096E-3</v>
      </c>
    </row>
    <row r="9" spans="2:60" x14ac:dyDescent="0.35">
      <c r="B9" s="16" t="s">
        <v>207</v>
      </c>
      <c r="C9" s="15">
        <v>0.11293634496919901</v>
      </c>
      <c r="D9" s="15">
        <v>0.104294478527607</v>
      </c>
      <c r="E9" s="15">
        <v>0.117283950617284</v>
      </c>
      <c r="F9" s="15"/>
      <c r="G9" s="15">
        <v>0.10891089108910899</v>
      </c>
      <c r="H9" s="15">
        <v>0.113989637305699</v>
      </c>
      <c r="I9" s="15"/>
      <c r="J9" s="15">
        <v>0.11111111111111099</v>
      </c>
      <c r="K9" s="15">
        <v>9.6153846153846201E-2</v>
      </c>
      <c r="L9" s="15">
        <v>0.13705583756345199</v>
      </c>
      <c r="M9" s="15">
        <v>8.5714285714285701E-2</v>
      </c>
      <c r="N9" s="15"/>
      <c r="O9" s="15">
        <v>0.11864406779661001</v>
      </c>
      <c r="P9" s="15">
        <v>0.140625</v>
      </c>
      <c r="Q9" s="15">
        <v>0.115942028985507</v>
      </c>
      <c r="R9" s="15">
        <v>8.9743589743589702E-2</v>
      </c>
      <c r="S9" s="15"/>
      <c r="T9" s="15">
        <v>8.8983050847457598E-2</v>
      </c>
      <c r="U9" s="15">
        <v>0.106796116504854</v>
      </c>
      <c r="V9" s="15">
        <v>0.13684210526315799</v>
      </c>
      <c r="W9" s="15">
        <v>0.18421052631578899</v>
      </c>
      <c r="X9" s="15">
        <v>0.14285714285714299</v>
      </c>
      <c r="Y9" s="15"/>
      <c r="Z9" s="15">
        <v>0.167701863354037</v>
      </c>
      <c r="AA9" s="15">
        <v>8.8235294117647106E-2</v>
      </c>
      <c r="AB9" s="15"/>
      <c r="AC9" s="15">
        <v>0.13658536585365899</v>
      </c>
      <c r="AD9" s="15">
        <v>9.0425531914893595E-2</v>
      </c>
      <c r="AE9" s="15"/>
      <c r="AF9" s="15">
        <v>0.12903225806451599</v>
      </c>
      <c r="AG9" s="15">
        <v>8.2191780821917804E-2</v>
      </c>
      <c r="AH9" s="15">
        <v>0.1</v>
      </c>
      <c r="AI9" s="15" t="s">
        <v>117</v>
      </c>
      <c r="AJ9" s="15">
        <v>0.125</v>
      </c>
      <c r="AK9" s="15">
        <v>0.169014084507042</v>
      </c>
      <c r="AL9" s="15">
        <v>0.16666666666666699</v>
      </c>
      <c r="AM9" s="15"/>
      <c r="AN9" s="15">
        <v>0.14507772020725401</v>
      </c>
      <c r="AO9" s="15">
        <v>7.4766355140186896E-2</v>
      </c>
      <c r="AP9" s="15">
        <v>0</v>
      </c>
      <c r="AQ9" s="15">
        <v>8.5106382978723402E-2</v>
      </c>
      <c r="AR9" s="15">
        <v>0.11504424778761101</v>
      </c>
      <c r="AS9" s="15">
        <v>0.125</v>
      </c>
      <c r="AT9" s="15"/>
      <c r="AU9" s="15">
        <v>0.105882352941176</v>
      </c>
      <c r="AV9" s="15">
        <v>9.5477386934673406E-2</v>
      </c>
      <c r="AW9" s="15">
        <v>4.5454545454545497E-2</v>
      </c>
      <c r="AX9" s="15">
        <v>0.152542372881356</v>
      </c>
      <c r="AY9" s="15">
        <v>0.13934426229508201</v>
      </c>
      <c r="AZ9" s="15"/>
      <c r="BA9" s="15">
        <v>0.11874999999999999</v>
      </c>
      <c r="BB9" s="15">
        <v>0.102409638554217</v>
      </c>
      <c r="BC9" s="15"/>
      <c r="BD9" s="15">
        <v>0.12626262626262599</v>
      </c>
      <c r="BE9" s="15">
        <v>0.104529616724739</v>
      </c>
      <c r="BF9" s="15"/>
      <c r="BG9" s="15">
        <v>0.117977528089888</v>
      </c>
      <c r="BH9" s="15">
        <v>9.2436974789915999E-2</v>
      </c>
    </row>
    <row r="10" spans="2:60" x14ac:dyDescent="0.35">
      <c r="B10" s="16" t="s">
        <v>208</v>
      </c>
      <c r="C10" s="15">
        <v>0.17864476386037001</v>
      </c>
      <c r="D10" s="15">
        <v>0.17177914110429399</v>
      </c>
      <c r="E10" s="15">
        <v>0.18209876543209899</v>
      </c>
      <c r="F10" s="15"/>
      <c r="G10" s="15">
        <v>0.13861386138613899</v>
      </c>
      <c r="H10" s="15">
        <v>0.18911917098445599</v>
      </c>
      <c r="I10" s="15"/>
      <c r="J10" s="15">
        <v>0.19753086419753099</v>
      </c>
      <c r="K10" s="15">
        <v>0.134615384615385</v>
      </c>
      <c r="L10" s="15">
        <v>0.20304568527918801</v>
      </c>
      <c r="M10" s="15">
        <v>0.161904761904762</v>
      </c>
      <c r="N10" s="15"/>
      <c r="O10" s="15">
        <v>0.23728813559322001</v>
      </c>
      <c r="P10" s="15">
        <v>0.1640625</v>
      </c>
      <c r="Q10" s="15">
        <v>0.115942028985507</v>
      </c>
      <c r="R10" s="15">
        <v>0.16025641025640999</v>
      </c>
      <c r="S10" s="15"/>
      <c r="T10" s="15">
        <v>0.19067796610169499</v>
      </c>
      <c r="U10" s="15">
        <v>0.16504854368932001</v>
      </c>
      <c r="V10" s="15">
        <v>0.2</v>
      </c>
      <c r="W10" s="15">
        <v>0.13157894736842099</v>
      </c>
      <c r="X10" s="15">
        <v>0</v>
      </c>
      <c r="Y10" s="15"/>
      <c r="Z10" s="15">
        <v>0.14906832298136599</v>
      </c>
      <c r="AA10" s="15">
        <v>0.182352941176471</v>
      </c>
      <c r="AB10" s="15"/>
      <c r="AC10" s="15">
        <v>0.16097560975609801</v>
      </c>
      <c r="AD10" s="15">
        <v>0.180851063829787</v>
      </c>
      <c r="AE10" s="15"/>
      <c r="AF10" s="15">
        <v>0.18548387096774199</v>
      </c>
      <c r="AG10" s="15">
        <v>0.150684931506849</v>
      </c>
      <c r="AH10" s="15">
        <v>0.2</v>
      </c>
      <c r="AI10" s="15" t="s">
        <v>117</v>
      </c>
      <c r="AJ10" s="15">
        <v>0.1875</v>
      </c>
      <c r="AK10" s="15">
        <v>0.21126760563380301</v>
      </c>
      <c r="AL10" s="15">
        <v>0</v>
      </c>
      <c r="AM10" s="15"/>
      <c r="AN10" s="15">
        <v>0.16580310880829</v>
      </c>
      <c r="AO10" s="15">
        <v>0.15887850467289699</v>
      </c>
      <c r="AP10" s="15">
        <v>0.18181818181818199</v>
      </c>
      <c r="AQ10" s="15">
        <v>0.23404255319148901</v>
      </c>
      <c r="AR10" s="15">
        <v>0.185840707964602</v>
      </c>
      <c r="AS10" s="15">
        <v>0.25</v>
      </c>
      <c r="AT10" s="15"/>
      <c r="AU10" s="15">
        <v>0.152941176470588</v>
      </c>
      <c r="AV10" s="15">
        <v>0.20603015075376899</v>
      </c>
      <c r="AW10" s="15">
        <v>0.36363636363636398</v>
      </c>
      <c r="AX10" s="15">
        <v>0.13559322033898299</v>
      </c>
      <c r="AY10" s="15">
        <v>0.13934426229508201</v>
      </c>
      <c r="AZ10" s="15"/>
      <c r="BA10" s="15">
        <v>0.171875</v>
      </c>
      <c r="BB10" s="15">
        <v>0.19277108433734899</v>
      </c>
      <c r="BC10" s="15"/>
      <c r="BD10" s="15">
        <v>0.17676767676767699</v>
      </c>
      <c r="BE10" s="15">
        <v>0.18118466898954699</v>
      </c>
      <c r="BF10" s="15"/>
      <c r="BG10" s="15">
        <v>0.16573033707865201</v>
      </c>
      <c r="BH10" s="15">
        <v>0.21008403361344499</v>
      </c>
    </row>
    <row r="11" spans="2:60" x14ac:dyDescent="0.35">
      <c r="B11" s="16" t="s">
        <v>209</v>
      </c>
      <c r="C11" s="15">
        <v>0.147843942505133</v>
      </c>
      <c r="D11" s="15">
        <v>0.17791411042944799</v>
      </c>
      <c r="E11" s="15">
        <v>0.132716049382716</v>
      </c>
      <c r="F11" s="15"/>
      <c r="G11" s="15">
        <v>0.14851485148514901</v>
      </c>
      <c r="H11" s="15">
        <v>0.147668393782383</v>
      </c>
      <c r="I11" s="15"/>
      <c r="J11" s="15">
        <v>0.12345679012345701</v>
      </c>
      <c r="K11" s="15">
        <v>0.16346153846153799</v>
      </c>
      <c r="L11" s="15">
        <v>0.13705583756345199</v>
      </c>
      <c r="M11" s="15">
        <v>0.17142857142857101</v>
      </c>
      <c r="N11" s="15"/>
      <c r="O11" s="15">
        <v>0.186440677966102</v>
      </c>
      <c r="P11" s="15">
        <v>0.1796875</v>
      </c>
      <c r="Q11" s="15">
        <v>8.6956521739130405E-2</v>
      </c>
      <c r="R11" s="15">
        <v>0.121794871794872</v>
      </c>
      <c r="S11" s="15"/>
      <c r="T11" s="15">
        <v>0.194915254237288</v>
      </c>
      <c r="U11" s="15">
        <v>0.116504854368932</v>
      </c>
      <c r="V11" s="15">
        <v>9.4736842105263203E-2</v>
      </c>
      <c r="W11" s="15">
        <v>7.8947368421052599E-2</v>
      </c>
      <c r="X11" s="15">
        <v>0.28571428571428598</v>
      </c>
      <c r="Y11" s="15"/>
      <c r="Z11" s="15">
        <v>0.12422360248447201</v>
      </c>
      <c r="AA11" s="15">
        <v>0.14705882352941199</v>
      </c>
      <c r="AB11" s="15"/>
      <c r="AC11" s="15">
        <v>0.151219512195122</v>
      </c>
      <c r="AD11" s="15">
        <v>0.122340425531915</v>
      </c>
      <c r="AE11" s="15"/>
      <c r="AF11" s="15">
        <v>0.20161290322580599</v>
      </c>
      <c r="AG11" s="15">
        <v>0.17808219178082199</v>
      </c>
      <c r="AH11" s="15">
        <v>8.7499999999999994E-2</v>
      </c>
      <c r="AI11" s="15" t="s">
        <v>117</v>
      </c>
      <c r="AJ11" s="15">
        <v>0.125</v>
      </c>
      <c r="AK11" s="15">
        <v>0.12676056338028199</v>
      </c>
      <c r="AL11" s="15">
        <v>0.16666666666666699</v>
      </c>
      <c r="AM11" s="15"/>
      <c r="AN11" s="15">
        <v>0.124352331606218</v>
      </c>
      <c r="AO11" s="15">
        <v>0.13084112149532701</v>
      </c>
      <c r="AP11" s="15">
        <v>9.0909090909090898E-2</v>
      </c>
      <c r="AQ11" s="15">
        <v>0.25531914893617003</v>
      </c>
      <c r="AR11" s="15">
        <v>0.16814159292035399</v>
      </c>
      <c r="AS11" s="15">
        <v>0.125</v>
      </c>
      <c r="AT11" s="15"/>
      <c r="AU11" s="15">
        <v>0.14117647058823499</v>
      </c>
      <c r="AV11" s="15">
        <v>0.14070351758794</v>
      </c>
      <c r="AW11" s="15">
        <v>0.13636363636363599</v>
      </c>
      <c r="AX11" s="15">
        <v>0.152542372881356</v>
      </c>
      <c r="AY11" s="15">
        <v>0.16393442622950799</v>
      </c>
      <c r="AZ11" s="15"/>
      <c r="BA11" s="15">
        <v>0.14687500000000001</v>
      </c>
      <c r="BB11" s="15">
        <v>0.15060240963855401</v>
      </c>
      <c r="BC11" s="15"/>
      <c r="BD11" s="15">
        <v>0.13636363636363599</v>
      </c>
      <c r="BE11" s="15">
        <v>0.156794425087108</v>
      </c>
      <c r="BF11" s="15"/>
      <c r="BG11" s="15">
        <v>0.14606741573033699</v>
      </c>
      <c r="BH11" s="15">
        <v>0.151260504201681</v>
      </c>
    </row>
    <row r="12" spans="2:60" x14ac:dyDescent="0.35">
      <c r="B12" s="16" t="s">
        <v>210</v>
      </c>
      <c r="C12" s="15">
        <v>0.49075975359342899</v>
      </c>
      <c r="D12" s="15">
        <v>0.49079754601226999</v>
      </c>
      <c r="E12" s="15">
        <v>0.49074074074074098</v>
      </c>
      <c r="F12" s="15"/>
      <c r="G12" s="15">
        <v>0.49504950495049499</v>
      </c>
      <c r="H12" s="15">
        <v>0.489637305699482</v>
      </c>
      <c r="I12" s="15"/>
      <c r="J12" s="15">
        <v>0.50617283950617298</v>
      </c>
      <c r="K12" s="15">
        <v>0.54807692307692302</v>
      </c>
      <c r="L12" s="15">
        <v>0.43147208121827402</v>
      </c>
      <c r="M12" s="15">
        <v>0.53333333333333299</v>
      </c>
      <c r="N12" s="15"/>
      <c r="O12" s="15">
        <v>0.36440677966101698</v>
      </c>
      <c r="P12" s="15">
        <v>0.4453125</v>
      </c>
      <c r="Q12" s="15">
        <v>0.565217391304348</v>
      </c>
      <c r="R12" s="15">
        <v>0.58974358974358998</v>
      </c>
      <c r="S12" s="15"/>
      <c r="T12" s="15">
        <v>0.444915254237288</v>
      </c>
      <c r="U12" s="15">
        <v>0.55339805825242705</v>
      </c>
      <c r="V12" s="15">
        <v>0.49473684210526298</v>
      </c>
      <c r="W12" s="15">
        <v>0.57894736842105299</v>
      </c>
      <c r="X12" s="15">
        <v>0.57142857142857095</v>
      </c>
      <c r="Y12" s="15"/>
      <c r="Z12" s="15">
        <v>0.50931677018633503</v>
      </c>
      <c r="AA12" s="15">
        <v>0.51764705882352902</v>
      </c>
      <c r="AB12" s="15"/>
      <c r="AC12" s="15">
        <v>0.50731707317073205</v>
      </c>
      <c r="AD12" s="15">
        <v>0.53191489361702105</v>
      </c>
      <c r="AE12" s="15"/>
      <c r="AF12" s="15">
        <v>0.41935483870967699</v>
      </c>
      <c r="AG12" s="15">
        <v>0.534246575342466</v>
      </c>
      <c r="AH12" s="15">
        <v>0.5625</v>
      </c>
      <c r="AI12" s="15" t="s">
        <v>117</v>
      </c>
      <c r="AJ12" s="15">
        <v>0.4375</v>
      </c>
      <c r="AK12" s="15">
        <v>0.40845070422535201</v>
      </c>
      <c r="AL12" s="15">
        <v>0.33333333333333298</v>
      </c>
      <c r="AM12" s="15"/>
      <c r="AN12" s="15">
        <v>0.51295336787564805</v>
      </c>
      <c r="AO12" s="15">
        <v>0.55140186915887801</v>
      </c>
      <c r="AP12" s="15">
        <v>0.72727272727272696</v>
      </c>
      <c r="AQ12" s="15">
        <v>0.340425531914894</v>
      </c>
      <c r="AR12" s="15">
        <v>0.45132743362831901</v>
      </c>
      <c r="AS12" s="15">
        <v>0.375</v>
      </c>
      <c r="AT12" s="15"/>
      <c r="AU12" s="15">
        <v>0.51764705882352902</v>
      </c>
      <c r="AV12" s="15">
        <v>0.51256281407035198</v>
      </c>
      <c r="AW12" s="15">
        <v>0.40909090909090901</v>
      </c>
      <c r="AX12" s="15">
        <v>0.47457627118644102</v>
      </c>
      <c r="AY12" s="15">
        <v>0.45901639344262302</v>
      </c>
      <c r="AZ12" s="15"/>
      <c r="BA12" s="15">
        <v>0.5</v>
      </c>
      <c r="BB12" s="15">
        <v>0.469879518072289</v>
      </c>
      <c r="BC12" s="15"/>
      <c r="BD12" s="15">
        <v>0.49494949494949497</v>
      </c>
      <c r="BE12" s="15">
        <v>0.48432055749128899</v>
      </c>
      <c r="BF12" s="15"/>
      <c r="BG12" s="15">
        <v>0.48595505617977502</v>
      </c>
      <c r="BH12" s="15">
        <v>0.51260504201680701</v>
      </c>
    </row>
    <row r="13" spans="2:60" x14ac:dyDescent="0.35">
      <c r="B13" s="16" t="s">
        <v>81</v>
      </c>
      <c r="C13" s="15">
        <v>2.4640657084188899E-2</v>
      </c>
      <c r="D13" s="15">
        <v>1.84049079754601E-2</v>
      </c>
      <c r="E13" s="15">
        <v>2.7777777777777801E-2</v>
      </c>
      <c r="F13" s="15"/>
      <c r="G13" s="15">
        <v>9.9009900990098994E-3</v>
      </c>
      <c r="H13" s="15">
        <v>2.8497409326424899E-2</v>
      </c>
      <c r="I13" s="15"/>
      <c r="J13" s="15">
        <v>1.2345679012345699E-2</v>
      </c>
      <c r="K13" s="15">
        <v>1.9230769230769201E-2</v>
      </c>
      <c r="L13" s="15">
        <v>3.5532994923857898E-2</v>
      </c>
      <c r="M13" s="15">
        <v>1.9047619047619001E-2</v>
      </c>
      <c r="N13" s="15"/>
      <c r="O13" s="15">
        <v>1.6949152542372899E-2</v>
      </c>
      <c r="P13" s="15">
        <v>2.34375E-2</v>
      </c>
      <c r="Q13" s="15">
        <v>2.8985507246376802E-2</v>
      </c>
      <c r="R13" s="15">
        <v>3.2051282051282E-2</v>
      </c>
      <c r="S13" s="15"/>
      <c r="T13" s="15">
        <v>2.5423728813559299E-2</v>
      </c>
      <c r="U13" s="15">
        <v>9.7087378640776708E-3</v>
      </c>
      <c r="V13" s="15">
        <v>4.2105263157894701E-2</v>
      </c>
      <c r="W13" s="15">
        <v>2.6315789473684199E-2</v>
      </c>
      <c r="X13" s="15">
        <v>0</v>
      </c>
      <c r="Y13" s="15"/>
      <c r="Z13" s="15">
        <v>6.2111801242236003E-3</v>
      </c>
      <c r="AA13" s="15">
        <v>2.3529411764705899E-2</v>
      </c>
      <c r="AB13" s="15"/>
      <c r="AC13" s="15">
        <v>9.7560975609756097E-3</v>
      </c>
      <c r="AD13" s="15">
        <v>2.6595744680851099E-2</v>
      </c>
      <c r="AE13" s="15"/>
      <c r="AF13" s="15">
        <v>2.4193548387096801E-2</v>
      </c>
      <c r="AG13" s="15">
        <v>0</v>
      </c>
      <c r="AH13" s="15">
        <v>1.2500000000000001E-2</v>
      </c>
      <c r="AI13" s="15" t="s">
        <v>117</v>
      </c>
      <c r="AJ13" s="15">
        <v>3.125E-2</v>
      </c>
      <c r="AK13" s="15">
        <v>1.4084507042253501E-2</v>
      </c>
      <c r="AL13" s="15">
        <v>0.16666666666666699</v>
      </c>
      <c r="AM13" s="15"/>
      <c r="AN13" s="15">
        <v>2.0725388601036301E-2</v>
      </c>
      <c r="AO13" s="15">
        <v>5.60747663551402E-2</v>
      </c>
      <c r="AP13" s="15">
        <v>0</v>
      </c>
      <c r="AQ13" s="15">
        <v>2.1276595744680899E-2</v>
      </c>
      <c r="AR13" s="15">
        <v>0</v>
      </c>
      <c r="AS13" s="15">
        <v>6.25E-2</v>
      </c>
      <c r="AT13" s="15"/>
      <c r="AU13" s="15">
        <v>4.7058823529411799E-2</v>
      </c>
      <c r="AV13" s="15">
        <v>2.01005025125628E-2</v>
      </c>
      <c r="AW13" s="15">
        <v>4.5454545454545497E-2</v>
      </c>
      <c r="AX13" s="15">
        <v>0</v>
      </c>
      <c r="AY13" s="15">
        <v>2.4590163934426201E-2</v>
      </c>
      <c r="AZ13" s="15"/>
      <c r="BA13" s="15">
        <v>2.5000000000000001E-2</v>
      </c>
      <c r="BB13" s="15">
        <v>2.40963855421687E-2</v>
      </c>
      <c r="BC13" s="15"/>
      <c r="BD13" s="15">
        <v>2.5252525252525301E-2</v>
      </c>
      <c r="BE13" s="15">
        <v>2.4390243902439001E-2</v>
      </c>
      <c r="BF13" s="15"/>
      <c r="BG13" s="15">
        <v>2.5280898876404501E-2</v>
      </c>
      <c r="BH13" s="15">
        <v>2.5210084033613401E-2</v>
      </c>
    </row>
    <row r="14" spans="2:60" x14ac:dyDescent="0.35">
      <c r="B14" s="16" t="s">
        <v>211</v>
      </c>
      <c r="C14" s="18">
        <v>0.158110882956879</v>
      </c>
      <c r="D14" s="18">
        <v>0.14110429447852799</v>
      </c>
      <c r="E14" s="18">
        <v>0.16666666666666699</v>
      </c>
      <c r="F14" s="18"/>
      <c r="G14" s="18">
        <v>0.20792079207920799</v>
      </c>
      <c r="H14" s="18">
        <v>0.14507772020725401</v>
      </c>
      <c r="I14" s="18"/>
      <c r="J14" s="18">
        <v>0.16049382716049401</v>
      </c>
      <c r="K14" s="18">
        <v>0.134615384615385</v>
      </c>
      <c r="L14" s="18">
        <v>0.19289340101522801</v>
      </c>
      <c r="M14" s="18">
        <v>0.114285714285714</v>
      </c>
      <c r="N14" s="18"/>
      <c r="O14" s="18">
        <v>0.194915254237288</v>
      </c>
      <c r="P14" s="18">
        <v>0.1875</v>
      </c>
      <c r="Q14" s="18">
        <v>0.202898550724638</v>
      </c>
      <c r="R14" s="18">
        <v>9.6153846153846201E-2</v>
      </c>
      <c r="S14" s="18"/>
      <c r="T14" s="18">
        <v>0.144067796610169</v>
      </c>
      <c r="U14" s="18">
        <v>0.15533980582524301</v>
      </c>
      <c r="V14" s="18">
        <v>0.168421052631579</v>
      </c>
      <c r="W14" s="18">
        <v>0.18421052631578899</v>
      </c>
      <c r="X14" s="18">
        <v>0.14285714285714299</v>
      </c>
      <c r="Y14" s="18"/>
      <c r="Z14" s="18">
        <v>0.21118012422360199</v>
      </c>
      <c r="AA14" s="18">
        <v>0.129411764705882</v>
      </c>
      <c r="AB14" s="18"/>
      <c r="AC14" s="18">
        <v>0.17073170731707299</v>
      </c>
      <c r="AD14" s="18">
        <v>0.13829787234042601</v>
      </c>
      <c r="AE14" s="18"/>
      <c r="AF14" s="18">
        <v>0.16935483870967699</v>
      </c>
      <c r="AG14" s="18">
        <v>0.13698630136986301</v>
      </c>
      <c r="AH14" s="18">
        <v>0.13750000000000001</v>
      </c>
      <c r="AI14" s="18" t="s">
        <v>117</v>
      </c>
      <c r="AJ14" s="18">
        <v>0.21875</v>
      </c>
      <c r="AK14" s="18">
        <v>0.23943661971831001</v>
      </c>
      <c r="AL14" s="18">
        <v>0.33333333333333298</v>
      </c>
      <c r="AM14" s="18"/>
      <c r="AN14" s="18">
        <v>0.176165803108808</v>
      </c>
      <c r="AO14" s="18">
        <v>0.10280373831775701</v>
      </c>
      <c r="AP14" s="18">
        <v>0</v>
      </c>
      <c r="AQ14" s="18">
        <v>0.14893617021276601</v>
      </c>
      <c r="AR14" s="18">
        <v>0.19469026548672599</v>
      </c>
      <c r="AS14" s="18">
        <v>0.1875</v>
      </c>
      <c r="AT14" s="18"/>
      <c r="AU14" s="18">
        <v>0.14117647058823499</v>
      </c>
      <c r="AV14" s="18">
        <v>0.120603015075377</v>
      </c>
      <c r="AW14" s="18">
        <v>4.5454545454545497E-2</v>
      </c>
      <c r="AX14" s="18">
        <v>0.23728813559322001</v>
      </c>
      <c r="AY14" s="18">
        <v>0.213114754098361</v>
      </c>
      <c r="AZ14" s="18"/>
      <c r="BA14" s="18">
        <v>0.15625</v>
      </c>
      <c r="BB14" s="18">
        <v>0.16265060240963899</v>
      </c>
      <c r="BC14" s="18"/>
      <c r="BD14" s="18">
        <v>0.16666666666666699</v>
      </c>
      <c r="BE14" s="18">
        <v>0.15331010452961699</v>
      </c>
      <c r="BF14" s="18"/>
      <c r="BG14" s="18">
        <v>0.176966292134831</v>
      </c>
      <c r="BH14" s="18">
        <v>0.10084033613445401</v>
      </c>
    </row>
    <row r="15" spans="2:60" x14ac:dyDescent="0.35">
      <c r="B15" s="16" t="s">
        <v>212</v>
      </c>
      <c r="C15" s="18">
        <v>0.63860369609856305</v>
      </c>
      <c r="D15" s="18">
        <v>0.66871165644171804</v>
      </c>
      <c r="E15" s="18">
        <v>0.62345679012345701</v>
      </c>
      <c r="F15" s="18"/>
      <c r="G15" s="18">
        <v>0.64356435643564402</v>
      </c>
      <c r="H15" s="18">
        <v>0.637305699481865</v>
      </c>
      <c r="I15" s="18"/>
      <c r="J15" s="18">
        <v>0.62962962962962998</v>
      </c>
      <c r="K15" s="18">
        <v>0.71153846153846201</v>
      </c>
      <c r="L15" s="18">
        <v>0.56852791878172604</v>
      </c>
      <c r="M15" s="18">
        <v>0.70476190476190503</v>
      </c>
      <c r="N15" s="18"/>
      <c r="O15" s="18">
        <v>0.55084745762711895</v>
      </c>
      <c r="P15" s="18">
        <v>0.625</v>
      </c>
      <c r="Q15" s="18">
        <v>0.65217391304347805</v>
      </c>
      <c r="R15" s="18">
        <v>0.71153846153846201</v>
      </c>
      <c r="S15" s="18"/>
      <c r="T15" s="18">
        <v>0.63983050847457601</v>
      </c>
      <c r="U15" s="18">
        <v>0.66990291262135904</v>
      </c>
      <c r="V15" s="18">
        <v>0.58947368421052604</v>
      </c>
      <c r="W15" s="18">
        <v>0.65789473684210498</v>
      </c>
      <c r="X15" s="18">
        <v>0.85714285714285698</v>
      </c>
      <c r="Y15" s="18"/>
      <c r="Z15" s="18">
        <v>0.63354037267080698</v>
      </c>
      <c r="AA15" s="18">
        <v>0.66470588235294104</v>
      </c>
      <c r="AB15" s="18"/>
      <c r="AC15" s="18">
        <v>0.65853658536585402</v>
      </c>
      <c r="AD15" s="18">
        <v>0.65425531914893598</v>
      </c>
      <c r="AE15" s="18"/>
      <c r="AF15" s="18">
        <v>0.62096774193548399</v>
      </c>
      <c r="AG15" s="18">
        <v>0.71232876712328796</v>
      </c>
      <c r="AH15" s="18">
        <v>0.65</v>
      </c>
      <c r="AI15" s="18" t="s">
        <v>117</v>
      </c>
      <c r="AJ15" s="18">
        <v>0.5625</v>
      </c>
      <c r="AK15" s="18">
        <v>0.53521126760563398</v>
      </c>
      <c r="AL15" s="18">
        <v>0.5</v>
      </c>
      <c r="AM15" s="18"/>
      <c r="AN15" s="18">
        <v>0.637305699481865</v>
      </c>
      <c r="AO15" s="18">
        <v>0.68224299065420602</v>
      </c>
      <c r="AP15" s="18">
        <v>0.81818181818181801</v>
      </c>
      <c r="AQ15" s="18">
        <v>0.59574468085106402</v>
      </c>
      <c r="AR15" s="18">
        <v>0.61946902654867297</v>
      </c>
      <c r="AS15" s="18">
        <v>0.5</v>
      </c>
      <c r="AT15" s="18"/>
      <c r="AU15" s="18">
        <v>0.65882352941176503</v>
      </c>
      <c r="AV15" s="18">
        <v>0.65326633165829096</v>
      </c>
      <c r="AW15" s="18">
        <v>0.54545454545454497</v>
      </c>
      <c r="AX15" s="18">
        <v>0.62711864406779705</v>
      </c>
      <c r="AY15" s="18">
        <v>0.62295081967213095</v>
      </c>
      <c r="AZ15" s="18"/>
      <c r="BA15" s="18">
        <v>0.64687499999999998</v>
      </c>
      <c r="BB15" s="18">
        <v>0.62048192771084298</v>
      </c>
      <c r="BC15" s="18"/>
      <c r="BD15" s="18">
        <v>0.63131313131313105</v>
      </c>
      <c r="BE15" s="18">
        <v>0.64111498257839705</v>
      </c>
      <c r="BF15" s="18"/>
      <c r="BG15" s="18">
        <v>0.63202247191011196</v>
      </c>
      <c r="BH15" s="18">
        <v>0.66386554621848703</v>
      </c>
    </row>
    <row r="16" spans="2:60" x14ac:dyDescent="0.35">
      <c r="B16" s="16" t="s">
        <v>93</v>
      </c>
      <c r="C16" s="19">
        <v>-0.48049281314168402</v>
      </c>
      <c r="D16" s="19">
        <v>-0.52760736196319002</v>
      </c>
      <c r="E16" s="19">
        <v>-0.45679012345678999</v>
      </c>
      <c r="F16" s="19"/>
      <c r="G16" s="19">
        <v>-0.43564356435643597</v>
      </c>
      <c r="H16" s="19">
        <v>-0.49222797927461098</v>
      </c>
      <c r="I16" s="19"/>
      <c r="J16" s="19">
        <v>-0.469135802469136</v>
      </c>
      <c r="K16" s="19">
        <v>-0.57692307692307698</v>
      </c>
      <c r="L16" s="19">
        <v>-0.37563451776649698</v>
      </c>
      <c r="M16" s="19">
        <v>-0.59047619047619004</v>
      </c>
      <c r="N16" s="19"/>
      <c r="O16" s="19">
        <v>-0.35593220338983</v>
      </c>
      <c r="P16" s="19">
        <v>-0.4375</v>
      </c>
      <c r="Q16" s="19">
        <v>-0.44927536231884102</v>
      </c>
      <c r="R16" s="19">
        <v>-0.61538461538461497</v>
      </c>
      <c r="S16" s="19"/>
      <c r="T16" s="19">
        <v>-0.49576271186440701</v>
      </c>
      <c r="U16" s="19">
        <v>-0.51456310679611605</v>
      </c>
      <c r="V16" s="19">
        <v>-0.42105263157894701</v>
      </c>
      <c r="W16" s="19">
        <v>-0.47368421052631599</v>
      </c>
      <c r="X16" s="19">
        <v>-0.71428571428571397</v>
      </c>
      <c r="Y16" s="19"/>
      <c r="Z16" s="19">
        <v>-0.42236024844720499</v>
      </c>
      <c r="AA16" s="19">
        <v>-0.53529411764705903</v>
      </c>
      <c r="AB16" s="19"/>
      <c r="AC16" s="19">
        <v>-0.48780487804877998</v>
      </c>
      <c r="AD16" s="19">
        <v>-0.51595744680851097</v>
      </c>
      <c r="AE16" s="19"/>
      <c r="AF16" s="19">
        <v>-0.45161290322580599</v>
      </c>
      <c r="AG16" s="19">
        <v>-0.57534246575342496</v>
      </c>
      <c r="AH16" s="19">
        <v>-0.51249999999999996</v>
      </c>
      <c r="AI16" s="19" t="s">
        <v>117</v>
      </c>
      <c r="AJ16" s="19">
        <v>-0.34375</v>
      </c>
      <c r="AK16" s="19">
        <v>-0.29577464788732399</v>
      </c>
      <c r="AL16" s="19">
        <v>-0.16666666666666699</v>
      </c>
      <c r="AM16" s="19"/>
      <c r="AN16" s="19">
        <v>-0.46113989637305702</v>
      </c>
      <c r="AO16" s="19">
        <v>-0.579439252336449</v>
      </c>
      <c r="AP16" s="19">
        <v>-0.81818181818181801</v>
      </c>
      <c r="AQ16" s="19">
        <v>-0.44680851063829802</v>
      </c>
      <c r="AR16" s="19">
        <v>-0.42477876106194701</v>
      </c>
      <c r="AS16" s="19">
        <v>-0.3125</v>
      </c>
      <c r="AT16" s="19"/>
      <c r="AU16" s="19">
        <v>-0.51764705882353002</v>
      </c>
      <c r="AV16" s="19">
        <v>-0.53266331658291499</v>
      </c>
      <c r="AW16" s="19">
        <v>-0.5</v>
      </c>
      <c r="AX16" s="19">
        <v>-0.38983050847457601</v>
      </c>
      <c r="AY16" s="19">
        <v>-0.409836065573771</v>
      </c>
      <c r="AZ16" s="19"/>
      <c r="BA16" s="19">
        <v>-0.49062499999999998</v>
      </c>
      <c r="BB16" s="19">
        <v>-0.45783132530120502</v>
      </c>
      <c r="BC16" s="19"/>
      <c r="BD16" s="19">
        <v>-0.46464646464646497</v>
      </c>
      <c r="BE16" s="19">
        <v>-0.48780487804878098</v>
      </c>
      <c r="BF16" s="19"/>
      <c r="BG16" s="19">
        <v>-0.45505617977528101</v>
      </c>
      <c r="BH16" s="19">
        <v>-0.56302521008403394</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215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4.9281314168377797E-2</v>
      </c>
      <c r="D8" s="15">
        <v>4.2944785276073601E-2</v>
      </c>
      <c r="E8" s="15">
        <v>5.2469135802469098E-2</v>
      </c>
      <c r="F8" s="15"/>
      <c r="G8" s="15">
        <v>6.9306930693069299E-2</v>
      </c>
      <c r="H8" s="15">
        <v>4.4041450777202097E-2</v>
      </c>
      <c r="I8" s="15"/>
      <c r="J8" s="15">
        <v>6.1728395061728399E-2</v>
      </c>
      <c r="K8" s="15">
        <v>2.8846153846153799E-2</v>
      </c>
      <c r="L8" s="15">
        <v>5.0761421319797002E-2</v>
      </c>
      <c r="M8" s="15">
        <v>5.7142857142857099E-2</v>
      </c>
      <c r="N8" s="15"/>
      <c r="O8" s="15">
        <v>5.0847457627118599E-2</v>
      </c>
      <c r="P8" s="15">
        <v>7.03125E-2</v>
      </c>
      <c r="Q8" s="15">
        <v>5.7971014492753603E-2</v>
      </c>
      <c r="R8" s="15">
        <v>3.2051282051282E-2</v>
      </c>
      <c r="S8" s="15"/>
      <c r="T8" s="15">
        <v>5.0847457627118599E-2</v>
      </c>
      <c r="U8" s="15">
        <v>4.85436893203883E-2</v>
      </c>
      <c r="V8" s="15">
        <v>5.2631578947368397E-2</v>
      </c>
      <c r="W8" s="15">
        <v>5.2631578947368397E-2</v>
      </c>
      <c r="X8" s="15">
        <v>0</v>
      </c>
      <c r="Y8" s="15"/>
      <c r="Z8" s="15">
        <v>5.5900621118012403E-2</v>
      </c>
      <c r="AA8" s="15">
        <v>3.5294117647058802E-2</v>
      </c>
      <c r="AB8" s="15"/>
      <c r="AC8" s="15">
        <v>4.8780487804878099E-2</v>
      </c>
      <c r="AD8" s="15">
        <v>3.1914893617021302E-2</v>
      </c>
      <c r="AE8" s="15"/>
      <c r="AF8" s="15">
        <v>4.8387096774193498E-2</v>
      </c>
      <c r="AG8" s="15">
        <v>2.7397260273972601E-2</v>
      </c>
      <c r="AH8" s="15">
        <v>6.25E-2</v>
      </c>
      <c r="AI8" s="15" t="s">
        <v>117</v>
      </c>
      <c r="AJ8" s="15">
        <v>3.125E-2</v>
      </c>
      <c r="AK8" s="15">
        <v>7.0422535211267595E-2</v>
      </c>
      <c r="AL8" s="15">
        <v>0</v>
      </c>
      <c r="AM8" s="15"/>
      <c r="AN8" s="15">
        <v>1.55440414507772E-2</v>
      </c>
      <c r="AO8" s="15">
        <v>5.60747663551402E-2</v>
      </c>
      <c r="AP8" s="15">
        <v>0</v>
      </c>
      <c r="AQ8" s="15">
        <v>0.10638297872340401</v>
      </c>
      <c r="AR8" s="15">
        <v>7.0796460176991094E-2</v>
      </c>
      <c r="AS8" s="15">
        <v>0.125</v>
      </c>
      <c r="AT8" s="15"/>
      <c r="AU8" s="15">
        <v>7.0588235294117604E-2</v>
      </c>
      <c r="AV8" s="15">
        <v>2.01005025125628E-2</v>
      </c>
      <c r="AW8" s="15">
        <v>4.5454545454545497E-2</v>
      </c>
      <c r="AX8" s="15">
        <v>8.4745762711864403E-2</v>
      </c>
      <c r="AY8" s="15">
        <v>6.5573770491803296E-2</v>
      </c>
      <c r="AZ8" s="15"/>
      <c r="BA8" s="15">
        <v>5.6250000000000001E-2</v>
      </c>
      <c r="BB8" s="15">
        <v>3.6144578313252997E-2</v>
      </c>
      <c r="BC8" s="15"/>
      <c r="BD8" s="15">
        <v>6.0606060606060601E-2</v>
      </c>
      <c r="BE8" s="15">
        <v>4.1811846689895502E-2</v>
      </c>
      <c r="BF8" s="15"/>
      <c r="BG8" s="15">
        <v>5.6179775280898903E-2</v>
      </c>
      <c r="BH8" s="15">
        <v>3.3613445378151301E-2</v>
      </c>
    </row>
    <row r="9" spans="2:60" x14ac:dyDescent="0.35">
      <c r="B9" s="16" t="s">
        <v>207</v>
      </c>
      <c r="C9" s="15">
        <v>8.8295687885010299E-2</v>
      </c>
      <c r="D9" s="15">
        <v>7.3619631901840496E-2</v>
      </c>
      <c r="E9" s="15">
        <v>9.5679012345678993E-2</v>
      </c>
      <c r="F9" s="15"/>
      <c r="G9" s="15">
        <v>5.9405940594059403E-2</v>
      </c>
      <c r="H9" s="15">
        <v>9.5854922279792698E-2</v>
      </c>
      <c r="I9" s="15"/>
      <c r="J9" s="15">
        <v>7.4074074074074098E-2</v>
      </c>
      <c r="K9" s="15">
        <v>6.7307692307692304E-2</v>
      </c>
      <c r="L9" s="15">
        <v>0.111675126903553</v>
      </c>
      <c r="M9" s="15">
        <v>7.6190476190476197E-2</v>
      </c>
      <c r="N9" s="15"/>
      <c r="O9" s="15">
        <v>8.4745762711864403E-2</v>
      </c>
      <c r="P9" s="15">
        <v>7.8125E-2</v>
      </c>
      <c r="Q9" s="15">
        <v>0.14492753623188401</v>
      </c>
      <c r="R9" s="15">
        <v>7.69230769230769E-2</v>
      </c>
      <c r="S9" s="15"/>
      <c r="T9" s="15">
        <v>7.2033898305084706E-2</v>
      </c>
      <c r="U9" s="15">
        <v>9.7087378640776698E-2</v>
      </c>
      <c r="V9" s="15">
        <v>0.12631578947368399</v>
      </c>
      <c r="W9" s="15">
        <v>0.105263157894737</v>
      </c>
      <c r="X9" s="15">
        <v>0</v>
      </c>
      <c r="Y9" s="15"/>
      <c r="Z9" s="15">
        <v>8.6956521739130405E-2</v>
      </c>
      <c r="AA9" s="15">
        <v>8.8235294117647106E-2</v>
      </c>
      <c r="AB9" s="15"/>
      <c r="AC9" s="15">
        <v>8.7804878048780496E-2</v>
      </c>
      <c r="AD9" s="15">
        <v>7.9787234042553196E-2</v>
      </c>
      <c r="AE9" s="15"/>
      <c r="AF9" s="15">
        <v>6.4516129032258104E-2</v>
      </c>
      <c r="AG9" s="15">
        <v>0.164383561643836</v>
      </c>
      <c r="AH9" s="15">
        <v>8.7499999999999994E-2</v>
      </c>
      <c r="AI9" s="15" t="s">
        <v>117</v>
      </c>
      <c r="AJ9" s="15">
        <v>9.375E-2</v>
      </c>
      <c r="AK9" s="15">
        <v>8.4507042253521097E-2</v>
      </c>
      <c r="AL9" s="15">
        <v>0</v>
      </c>
      <c r="AM9" s="15"/>
      <c r="AN9" s="15">
        <v>9.3264248704663197E-2</v>
      </c>
      <c r="AO9" s="15">
        <v>5.60747663551402E-2</v>
      </c>
      <c r="AP9" s="15">
        <v>9.0909090909090898E-2</v>
      </c>
      <c r="AQ9" s="15">
        <v>6.3829787234042507E-2</v>
      </c>
      <c r="AR9" s="15">
        <v>9.7345132743362803E-2</v>
      </c>
      <c r="AS9" s="15">
        <v>0.25</v>
      </c>
      <c r="AT9" s="15"/>
      <c r="AU9" s="15">
        <v>5.8823529411764698E-2</v>
      </c>
      <c r="AV9" s="15">
        <v>9.0452261306532694E-2</v>
      </c>
      <c r="AW9" s="15">
        <v>0</v>
      </c>
      <c r="AX9" s="15">
        <v>0.11864406779661001</v>
      </c>
      <c r="AY9" s="15">
        <v>0.10655737704918</v>
      </c>
      <c r="AZ9" s="15"/>
      <c r="BA9" s="15">
        <v>8.4375000000000006E-2</v>
      </c>
      <c r="BB9" s="15">
        <v>9.6385542168674704E-2</v>
      </c>
      <c r="BC9" s="15"/>
      <c r="BD9" s="15">
        <v>8.0808080808080801E-2</v>
      </c>
      <c r="BE9" s="15">
        <v>9.4076655052264799E-2</v>
      </c>
      <c r="BF9" s="15"/>
      <c r="BG9" s="15">
        <v>8.1460674157303403E-2</v>
      </c>
      <c r="BH9" s="15">
        <v>9.2436974789915999E-2</v>
      </c>
    </row>
    <row r="10" spans="2:60" x14ac:dyDescent="0.35">
      <c r="B10" s="16" t="s">
        <v>208</v>
      </c>
      <c r="C10" s="15">
        <v>0.197125256673511</v>
      </c>
      <c r="D10" s="15">
        <v>0.184049079754601</v>
      </c>
      <c r="E10" s="15">
        <v>0.203703703703704</v>
      </c>
      <c r="F10" s="15"/>
      <c r="G10" s="15">
        <v>0.18811881188118801</v>
      </c>
      <c r="H10" s="15">
        <v>0.199481865284974</v>
      </c>
      <c r="I10" s="15"/>
      <c r="J10" s="15">
        <v>0.18518518518518501</v>
      </c>
      <c r="K10" s="15">
        <v>0.144230769230769</v>
      </c>
      <c r="L10" s="15">
        <v>0.182741116751269</v>
      </c>
      <c r="M10" s="15">
        <v>0.28571428571428598</v>
      </c>
      <c r="N10" s="15"/>
      <c r="O10" s="15">
        <v>0.22881355932203401</v>
      </c>
      <c r="P10" s="15">
        <v>0.2421875</v>
      </c>
      <c r="Q10" s="15">
        <v>0.13043478260869601</v>
      </c>
      <c r="R10" s="15">
        <v>0.16666666666666699</v>
      </c>
      <c r="S10" s="15"/>
      <c r="T10" s="15">
        <v>0.20338983050847501</v>
      </c>
      <c r="U10" s="15">
        <v>0.18446601941747601</v>
      </c>
      <c r="V10" s="15">
        <v>0.2</v>
      </c>
      <c r="W10" s="15">
        <v>0.21052631578947401</v>
      </c>
      <c r="X10" s="15">
        <v>0</v>
      </c>
      <c r="Y10" s="15"/>
      <c r="Z10" s="15">
        <v>0.23602484472049701</v>
      </c>
      <c r="AA10" s="15">
        <v>0.16470588235294101</v>
      </c>
      <c r="AB10" s="15"/>
      <c r="AC10" s="15">
        <v>0.224390243902439</v>
      </c>
      <c r="AD10" s="15">
        <v>0.175531914893617</v>
      </c>
      <c r="AE10" s="15"/>
      <c r="AF10" s="15">
        <v>0.217741935483871</v>
      </c>
      <c r="AG10" s="15">
        <v>9.5890410958904104E-2</v>
      </c>
      <c r="AH10" s="15">
        <v>0.1875</v>
      </c>
      <c r="AI10" s="15" t="s">
        <v>117</v>
      </c>
      <c r="AJ10" s="15">
        <v>0.21875</v>
      </c>
      <c r="AK10" s="15">
        <v>0.26760563380281699</v>
      </c>
      <c r="AL10" s="15">
        <v>0</v>
      </c>
      <c r="AM10" s="15"/>
      <c r="AN10" s="15">
        <v>0.20725388601036299</v>
      </c>
      <c r="AO10" s="15">
        <v>0.18691588785046701</v>
      </c>
      <c r="AP10" s="15">
        <v>0.36363636363636398</v>
      </c>
      <c r="AQ10" s="15">
        <v>0.170212765957447</v>
      </c>
      <c r="AR10" s="15">
        <v>0.16814159292035399</v>
      </c>
      <c r="AS10" s="15">
        <v>0.3125</v>
      </c>
      <c r="AT10" s="15"/>
      <c r="AU10" s="15">
        <v>0.23529411764705899</v>
      </c>
      <c r="AV10" s="15">
        <v>0.185929648241206</v>
      </c>
      <c r="AW10" s="15">
        <v>0.22727272727272699</v>
      </c>
      <c r="AX10" s="15">
        <v>0.22033898305084701</v>
      </c>
      <c r="AY10" s="15">
        <v>0.17213114754098399</v>
      </c>
      <c r="AZ10" s="15"/>
      <c r="BA10" s="15">
        <v>0.19375000000000001</v>
      </c>
      <c r="BB10" s="15">
        <v>0.20481927710843401</v>
      </c>
      <c r="BC10" s="15"/>
      <c r="BD10" s="15">
        <v>0.20202020202020199</v>
      </c>
      <c r="BE10" s="15">
        <v>0.19512195121951201</v>
      </c>
      <c r="BF10" s="15"/>
      <c r="BG10" s="15">
        <v>0.19382022471910099</v>
      </c>
      <c r="BH10" s="15">
        <v>0.218487394957983</v>
      </c>
    </row>
    <row r="11" spans="2:60" x14ac:dyDescent="0.35">
      <c r="B11" s="16" t="s">
        <v>209</v>
      </c>
      <c r="C11" s="15">
        <v>0.17453798767967099</v>
      </c>
      <c r="D11" s="15">
        <v>0.214723926380368</v>
      </c>
      <c r="E11" s="15">
        <v>0.15432098765432101</v>
      </c>
      <c r="F11" s="15"/>
      <c r="G11" s="15">
        <v>0.198019801980198</v>
      </c>
      <c r="H11" s="15">
        <v>0.16839378238342001</v>
      </c>
      <c r="I11" s="15"/>
      <c r="J11" s="15">
        <v>0.16049382716049401</v>
      </c>
      <c r="K11" s="15">
        <v>0.144230769230769</v>
      </c>
      <c r="L11" s="15">
        <v>0.208121827411168</v>
      </c>
      <c r="M11" s="15">
        <v>0.15238095238095201</v>
      </c>
      <c r="N11" s="15"/>
      <c r="O11" s="15">
        <v>0.20338983050847501</v>
      </c>
      <c r="P11" s="15">
        <v>0.203125</v>
      </c>
      <c r="Q11" s="15">
        <v>0.188405797101449</v>
      </c>
      <c r="R11" s="15">
        <v>0.121794871794872</v>
      </c>
      <c r="S11" s="15"/>
      <c r="T11" s="15">
        <v>0.18220338983050799</v>
      </c>
      <c r="U11" s="15">
        <v>0.12621359223301001</v>
      </c>
      <c r="V11" s="15">
        <v>0.17894736842105299</v>
      </c>
      <c r="W11" s="15">
        <v>0.18421052631578899</v>
      </c>
      <c r="X11" s="15">
        <v>0.42857142857142899</v>
      </c>
      <c r="Y11" s="15"/>
      <c r="Z11" s="15">
        <v>0.173913043478261</v>
      </c>
      <c r="AA11" s="15">
        <v>0.182352941176471</v>
      </c>
      <c r="AB11" s="15"/>
      <c r="AC11" s="15">
        <v>0.17560975609756099</v>
      </c>
      <c r="AD11" s="15">
        <v>0.159574468085106</v>
      </c>
      <c r="AE11" s="15"/>
      <c r="AF11" s="15">
        <v>0.20161290322580599</v>
      </c>
      <c r="AG11" s="15">
        <v>0.232876712328767</v>
      </c>
      <c r="AH11" s="15">
        <v>0.1125</v>
      </c>
      <c r="AI11" s="15" t="s">
        <v>117</v>
      </c>
      <c r="AJ11" s="15">
        <v>0.21875</v>
      </c>
      <c r="AK11" s="15">
        <v>0.12676056338028199</v>
      </c>
      <c r="AL11" s="15">
        <v>0.5</v>
      </c>
      <c r="AM11" s="15"/>
      <c r="AN11" s="15">
        <v>0.19170984455958501</v>
      </c>
      <c r="AO11" s="15">
        <v>0.121495327102804</v>
      </c>
      <c r="AP11" s="15">
        <v>0.18181818181818199</v>
      </c>
      <c r="AQ11" s="15">
        <v>0.25531914893617003</v>
      </c>
      <c r="AR11" s="15">
        <v>0.185840707964602</v>
      </c>
      <c r="AS11" s="15">
        <v>0</v>
      </c>
      <c r="AT11" s="15"/>
      <c r="AU11" s="15">
        <v>0.129411764705882</v>
      </c>
      <c r="AV11" s="15">
        <v>0.175879396984925</v>
      </c>
      <c r="AW11" s="15">
        <v>0.18181818181818199</v>
      </c>
      <c r="AX11" s="15">
        <v>0.169491525423729</v>
      </c>
      <c r="AY11" s="15">
        <v>0.204918032786885</v>
      </c>
      <c r="AZ11" s="15"/>
      <c r="BA11" s="15">
        <v>0.16562499999999999</v>
      </c>
      <c r="BB11" s="15">
        <v>0.19277108433734899</v>
      </c>
      <c r="BC11" s="15"/>
      <c r="BD11" s="15">
        <v>0.15656565656565699</v>
      </c>
      <c r="BE11" s="15">
        <v>0.18815331010453001</v>
      </c>
      <c r="BF11" s="15"/>
      <c r="BG11" s="15">
        <v>0.17977528089887601</v>
      </c>
      <c r="BH11" s="15">
        <v>0.159663865546218</v>
      </c>
    </row>
    <row r="12" spans="2:60" x14ac:dyDescent="0.35">
      <c r="B12" s="16" t="s">
        <v>210</v>
      </c>
      <c r="C12" s="15">
        <v>0.46817248459958899</v>
      </c>
      <c r="D12" s="15">
        <v>0.46625766871165603</v>
      </c>
      <c r="E12" s="15">
        <v>0.469135802469136</v>
      </c>
      <c r="F12" s="15"/>
      <c r="G12" s="15">
        <v>0.46534653465346498</v>
      </c>
      <c r="H12" s="15">
        <v>0.46891191709844599</v>
      </c>
      <c r="I12" s="15"/>
      <c r="J12" s="15">
        <v>0.49382716049382702</v>
      </c>
      <c r="K12" s="15">
        <v>0.59615384615384603</v>
      </c>
      <c r="L12" s="15">
        <v>0.41116751269035501</v>
      </c>
      <c r="M12" s="15">
        <v>0.42857142857142899</v>
      </c>
      <c r="N12" s="15"/>
      <c r="O12" s="15">
        <v>0.40677966101694901</v>
      </c>
      <c r="P12" s="15">
        <v>0.3984375</v>
      </c>
      <c r="Q12" s="15">
        <v>0.434782608695652</v>
      </c>
      <c r="R12" s="15">
        <v>0.57692307692307698</v>
      </c>
      <c r="S12" s="15"/>
      <c r="T12" s="15">
        <v>0.46186440677966101</v>
      </c>
      <c r="U12" s="15">
        <v>0.51456310679611605</v>
      </c>
      <c r="V12" s="15">
        <v>0.43157894736842101</v>
      </c>
      <c r="W12" s="15">
        <v>0.44736842105263203</v>
      </c>
      <c r="X12" s="15">
        <v>0.57142857142857095</v>
      </c>
      <c r="Y12" s="15"/>
      <c r="Z12" s="15">
        <v>0.42857142857142899</v>
      </c>
      <c r="AA12" s="15">
        <v>0.50588235294117601</v>
      </c>
      <c r="AB12" s="15"/>
      <c r="AC12" s="15">
        <v>0.448780487804878</v>
      </c>
      <c r="AD12" s="15">
        <v>0.53191489361702105</v>
      </c>
      <c r="AE12" s="15"/>
      <c r="AF12" s="15">
        <v>0.44354838709677402</v>
      </c>
      <c r="AG12" s="15">
        <v>0.465753424657534</v>
      </c>
      <c r="AH12" s="15">
        <v>0.53749999999999998</v>
      </c>
      <c r="AI12" s="15" t="s">
        <v>117</v>
      </c>
      <c r="AJ12" s="15">
        <v>0.40625</v>
      </c>
      <c r="AK12" s="15">
        <v>0.43661971830985902</v>
      </c>
      <c r="AL12" s="15">
        <v>0.5</v>
      </c>
      <c r="AM12" s="15"/>
      <c r="AN12" s="15">
        <v>0.48186528497409298</v>
      </c>
      <c r="AO12" s="15">
        <v>0.52336448598130803</v>
      </c>
      <c r="AP12" s="15">
        <v>0.36363636363636398</v>
      </c>
      <c r="AQ12" s="15">
        <v>0.38297872340425498</v>
      </c>
      <c r="AR12" s="15">
        <v>0.46902654867256599</v>
      </c>
      <c r="AS12" s="15">
        <v>0.25</v>
      </c>
      <c r="AT12" s="15"/>
      <c r="AU12" s="15">
        <v>0.48235294117647098</v>
      </c>
      <c r="AV12" s="15">
        <v>0.51256281407035198</v>
      </c>
      <c r="AW12" s="15">
        <v>0.5</v>
      </c>
      <c r="AX12" s="15">
        <v>0.38983050847457601</v>
      </c>
      <c r="AY12" s="15">
        <v>0.41803278688524598</v>
      </c>
      <c r="AZ12" s="15"/>
      <c r="BA12" s="15">
        <v>0.47812500000000002</v>
      </c>
      <c r="BB12" s="15">
        <v>0.44578313253011997</v>
      </c>
      <c r="BC12" s="15"/>
      <c r="BD12" s="15">
        <v>0.48484848484848497</v>
      </c>
      <c r="BE12" s="15">
        <v>0.45296167247386798</v>
      </c>
      <c r="BF12" s="15"/>
      <c r="BG12" s="15">
        <v>0.46910112359550599</v>
      </c>
      <c r="BH12" s="15">
        <v>0.46218487394958002</v>
      </c>
    </row>
    <row r="13" spans="2:60" x14ac:dyDescent="0.35">
      <c r="B13" s="16" t="s">
        <v>81</v>
      </c>
      <c r="C13" s="15">
        <v>2.2587268993839799E-2</v>
      </c>
      <c r="D13" s="15">
        <v>1.84049079754601E-2</v>
      </c>
      <c r="E13" s="15">
        <v>2.4691358024691398E-2</v>
      </c>
      <c r="F13" s="15"/>
      <c r="G13" s="15">
        <v>1.9801980198019799E-2</v>
      </c>
      <c r="H13" s="15">
        <v>2.3316062176165799E-2</v>
      </c>
      <c r="I13" s="15"/>
      <c r="J13" s="15">
        <v>2.4691358024691398E-2</v>
      </c>
      <c r="K13" s="15">
        <v>1.9230769230769201E-2</v>
      </c>
      <c r="L13" s="15">
        <v>3.5532994923857898E-2</v>
      </c>
      <c r="M13" s="15">
        <v>0</v>
      </c>
      <c r="N13" s="15"/>
      <c r="O13" s="15">
        <v>2.5423728813559299E-2</v>
      </c>
      <c r="P13" s="15">
        <v>7.8125E-3</v>
      </c>
      <c r="Q13" s="15">
        <v>4.3478260869565202E-2</v>
      </c>
      <c r="R13" s="15">
        <v>2.5641025641025599E-2</v>
      </c>
      <c r="S13" s="15"/>
      <c r="T13" s="15">
        <v>2.9661016949152502E-2</v>
      </c>
      <c r="U13" s="15">
        <v>2.9126213592233E-2</v>
      </c>
      <c r="V13" s="15">
        <v>1.05263157894737E-2</v>
      </c>
      <c r="W13" s="15">
        <v>0</v>
      </c>
      <c r="X13" s="15">
        <v>0</v>
      </c>
      <c r="Y13" s="15"/>
      <c r="Z13" s="15">
        <v>1.8633540372670801E-2</v>
      </c>
      <c r="AA13" s="15">
        <v>2.3529411764705899E-2</v>
      </c>
      <c r="AB13" s="15"/>
      <c r="AC13" s="15">
        <v>1.46341463414634E-2</v>
      </c>
      <c r="AD13" s="15">
        <v>2.1276595744680899E-2</v>
      </c>
      <c r="AE13" s="15"/>
      <c r="AF13" s="15">
        <v>2.4193548387096801E-2</v>
      </c>
      <c r="AG13" s="15">
        <v>1.3698630136986301E-2</v>
      </c>
      <c r="AH13" s="15">
        <v>1.2500000000000001E-2</v>
      </c>
      <c r="AI13" s="15" t="s">
        <v>117</v>
      </c>
      <c r="AJ13" s="15">
        <v>3.125E-2</v>
      </c>
      <c r="AK13" s="15">
        <v>1.4084507042253501E-2</v>
      </c>
      <c r="AL13" s="15">
        <v>0</v>
      </c>
      <c r="AM13" s="15"/>
      <c r="AN13" s="15">
        <v>1.03626943005181E-2</v>
      </c>
      <c r="AO13" s="15">
        <v>5.60747663551402E-2</v>
      </c>
      <c r="AP13" s="15">
        <v>0</v>
      </c>
      <c r="AQ13" s="15">
        <v>2.1276595744680899E-2</v>
      </c>
      <c r="AR13" s="15">
        <v>8.8495575221238902E-3</v>
      </c>
      <c r="AS13" s="15">
        <v>6.25E-2</v>
      </c>
      <c r="AT13" s="15"/>
      <c r="AU13" s="15">
        <v>2.3529411764705899E-2</v>
      </c>
      <c r="AV13" s="15">
        <v>1.5075376884422099E-2</v>
      </c>
      <c r="AW13" s="15">
        <v>4.5454545454545497E-2</v>
      </c>
      <c r="AX13" s="15">
        <v>1.6949152542372899E-2</v>
      </c>
      <c r="AY13" s="15">
        <v>3.2786885245901599E-2</v>
      </c>
      <c r="AZ13" s="15"/>
      <c r="BA13" s="15">
        <v>2.1874999999999999E-2</v>
      </c>
      <c r="BB13" s="15">
        <v>2.40963855421687E-2</v>
      </c>
      <c r="BC13" s="15"/>
      <c r="BD13" s="15">
        <v>1.5151515151515201E-2</v>
      </c>
      <c r="BE13" s="15">
        <v>2.78745644599303E-2</v>
      </c>
      <c r="BF13" s="15"/>
      <c r="BG13" s="15">
        <v>1.9662921348314599E-2</v>
      </c>
      <c r="BH13" s="15">
        <v>3.3613445378151301E-2</v>
      </c>
    </row>
    <row r="14" spans="2:60" x14ac:dyDescent="0.35">
      <c r="B14" s="16" t="s">
        <v>211</v>
      </c>
      <c r="C14" s="18">
        <v>0.13757700205338799</v>
      </c>
      <c r="D14" s="18">
        <v>0.11656441717791401</v>
      </c>
      <c r="E14" s="18">
        <v>0.148148148148148</v>
      </c>
      <c r="F14" s="18"/>
      <c r="G14" s="18">
        <v>0.12871287128712899</v>
      </c>
      <c r="H14" s="18">
        <v>0.13989637305699501</v>
      </c>
      <c r="I14" s="18"/>
      <c r="J14" s="18">
        <v>0.13580246913580199</v>
      </c>
      <c r="K14" s="18">
        <v>9.6153846153846104E-2</v>
      </c>
      <c r="L14" s="18">
        <v>0.16243654822334999</v>
      </c>
      <c r="M14" s="18">
        <v>0.133333333333333</v>
      </c>
      <c r="N14" s="18"/>
      <c r="O14" s="18">
        <v>0.13559322033898299</v>
      </c>
      <c r="P14" s="18">
        <v>0.1484375</v>
      </c>
      <c r="Q14" s="18">
        <v>0.202898550724638</v>
      </c>
      <c r="R14" s="18">
        <v>0.108974358974359</v>
      </c>
      <c r="S14" s="18"/>
      <c r="T14" s="18">
        <v>0.12288135593220301</v>
      </c>
      <c r="U14" s="18">
        <v>0.14563106796116501</v>
      </c>
      <c r="V14" s="18">
        <v>0.17894736842105299</v>
      </c>
      <c r="W14" s="18">
        <v>0.157894736842105</v>
      </c>
      <c r="X14" s="18">
        <v>0</v>
      </c>
      <c r="Y14" s="18"/>
      <c r="Z14" s="18">
        <v>0.14285714285714299</v>
      </c>
      <c r="AA14" s="18">
        <v>0.123529411764706</v>
      </c>
      <c r="AB14" s="18"/>
      <c r="AC14" s="18">
        <v>0.13658536585365899</v>
      </c>
      <c r="AD14" s="18">
        <v>0.111702127659574</v>
      </c>
      <c r="AE14" s="18"/>
      <c r="AF14" s="18">
        <v>0.112903225806452</v>
      </c>
      <c r="AG14" s="18">
        <v>0.19178082191780799</v>
      </c>
      <c r="AH14" s="18">
        <v>0.15</v>
      </c>
      <c r="AI14" s="18" t="s">
        <v>117</v>
      </c>
      <c r="AJ14" s="18">
        <v>0.125</v>
      </c>
      <c r="AK14" s="18">
        <v>0.154929577464789</v>
      </c>
      <c r="AL14" s="18">
        <v>0</v>
      </c>
      <c r="AM14" s="18"/>
      <c r="AN14" s="18">
        <v>0.10880829015544</v>
      </c>
      <c r="AO14" s="18">
        <v>0.11214953271028</v>
      </c>
      <c r="AP14" s="18">
        <v>9.0909090909090898E-2</v>
      </c>
      <c r="AQ14" s="18">
        <v>0.170212765957447</v>
      </c>
      <c r="AR14" s="18">
        <v>0.16814159292035399</v>
      </c>
      <c r="AS14" s="18">
        <v>0.375</v>
      </c>
      <c r="AT14" s="18"/>
      <c r="AU14" s="18">
        <v>0.129411764705882</v>
      </c>
      <c r="AV14" s="18">
        <v>0.110552763819095</v>
      </c>
      <c r="AW14" s="18">
        <v>4.5454545454545497E-2</v>
      </c>
      <c r="AX14" s="18">
        <v>0.20338983050847501</v>
      </c>
      <c r="AY14" s="18">
        <v>0.17213114754098399</v>
      </c>
      <c r="AZ14" s="18"/>
      <c r="BA14" s="18">
        <v>0.140625</v>
      </c>
      <c r="BB14" s="18">
        <v>0.132530120481928</v>
      </c>
      <c r="BC14" s="18"/>
      <c r="BD14" s="18">
        <v>0.14141414141414099</v>
      </c>
      <c r="BE14" s="18">
        <v>0.13588850174216</v>
      </c>
      <c r="BF14" s="18"/>
      <c r="BG14" s="18">
        <v>0.137640449438202</v>
      </c>
      <c r="BH14" s="18">
        <v>0.126050420168067</v>
      </c>
    </row>
    <row r="15" spans="2:60" x14ac:dyDescent="0.35">
      <c r="B15" s="16" t="s">
        <v>212</v>
      </c>
      <c r="C15" s="18">
        <v>0.64271047227926104</v>
      </c>
      <c r="D15" s="18">
        <v>0.68098159509202405</v>
      </c>
      <c r="E15" s="18">
        <v>0.62345679012345701</v>
      </c>
      <c r="F15" s="18"/>
      <c r="G15" s="18">
        <v>0.66336633663366296</v>
      </c>
      <c r="H15" s="18">
        <v>0.637305699481865</v>
      </c>
      <c r="I15" s="18"/>
      <c r="J15" s="18">
        <v>0.65432098765432101</v>
      </c>
      <c r="K15" s="18">
        <v>0.74038461538461497</v>
      </c>
      <c r="L15" s="18">
        <v>0.61928934010152303</v>
      </c>
      <c r="M15" s="18">
        <v>0.580952380952381</v>
      </c>
      <c r="N15" s="18"/>
      <c r="O15" s="18">
        <v>0.61016949152542399</v>
      </c>
      <c r="P15" s="18">
        <v>0.6015625</v>
      </c>
      <c r="Q15" s="18">
        <v>0.623188405797101</v>
      </c>
      <c r="R15" s="18">
        <v>0.69871794871794901</v>
      </c>
      <c r="S15" s="18"/>
      <c r="T15" s="18">
        <v>0.644067796610169</v>
      </c>
      <c r="U15" s="18">
        <v>0.64077669902912604</v>
      </c>
      <c r="V15" s="18">
        <v>0.61052631578947403</v>
      </c>
      <c r="W15" s="18">
        <v>0.63157894736842102</v>
      </c>
      <c r="X15" s="18">
        <v>1</v>
      </c>
      <c r="Y15" s="18"/>
      <c r="Z15" s="18">
        <v>0.60248447204968902</v>
      </c>
      <c r="AA15" s="18">
        <v>0.68823529411764695</v>
      </c>
      <c r="AB15" s="18"/>
      <c r="AC15" s="18">
        <v>0.62439024390243902</v>
      </c>
      <c r="AD15" s="18">
        <v>0.69148936170212805</v>
      </c>
      <c r="AE15" s="18"/>
      <c r="AF15" s="18">
        <v>0.64516129032258096</v>
      </c>
      <c r="AG15" s="18">
        <v>0.69863013698630105</v>
      </c>
      <c r="AH15" s="18">
        <v>0.65</v>
      </c>
      <c r="AI15" s="18" t="s">
        <v>117</v>
      </c>
      <c r="AJ15" s="18">
        <v>0.625</v>
      </c>
      <c r="AK15" s="18">
        <v>0.56338028169014098</v>
      </c>
      <c r="AL15" s="18">
        <v>1</v>
      </c>
      <c r="AM15" s="18"/>
      <c r="AN15" s="18">
        <v>0.67357512953367904</v>
      </c>
      <c r="AO15" s="18">
        <v>0.644859813084112</v>
      </c>
      <c r="AP15" s="18">
        <v>0.54545454545454497</v>
      </c>
      <c r="AQ15" s="18">
        <v>0.63829787234042601</v>
      </c>
      <c r="AR15" s="18">
        <v>0.65486725663716805</v>
      </c>
      <c r="AS15" s="18">
        <v>0.25</v>
      </c>
      <c r="AT15" s="18"/>
      <c r="AU15" s="18">
        <v>0.61176470588235299</v>
      </c>
      <c r="AV15" s="18">
        <v>0.68844221105527603</v>
      </c>
      <c r="AW15" s="18">
        <v>0.68181818181818199</v>
      </c>
      <c r="AX15" s="18">
        <v>0.55932203389830504</v>
      </c>
      <c r="AY15" s="18">
        <v>0.62295081967213095</v>
      </c>
      <c r="AZ15" s="18"/>
      <c r="BA15" s="18">
        <v>0.64375000000000004</v>
      </c>
      <c r="BB15" s="18">
        <v>0.63855421686747005</v>
      </c>
      <c r="BC15" s="18"/>
      <c r="BD15" s="18">
        <v>0.64141414141414099</v>
      </c>
      <c r="BE15" s="18">
        <v>0.64111498257839705</v>
      </c>
      <c r="BF15" s="18"/>
      <c r="BG15" s="18">
        <v>0.648876404494382</v>
      </c>
      <c r="BH15" s="18">
        <v>0.621848739495798</v>
      </c>
    </row>
    <row r="16" spans="2:60" x14ac:dyDescent="0.35">
      <c r="B16" s="16" t="s">
        <v>93</v>
      </c>
      <c r="C16" s="19">
        <v>-0.50513347022587296</v>
      </c>
      <c r="D16" s="19">
        <v>-0.56441717791410995</v>
      </c>
      <c r="E16" s="19">
        <v>-0.47530864197530898</v>
      </c>
      <c r="F16" s="19"/>
      <c r="G16" s="19">
        <v>-0.53465346534653502</v>
      </c>
      <c r="H16" s="19">
        <v>-0.49740932642487101</v>
      </c>
      <c r="I16" s="19"/>
      <c r="J16" s="19">
        <v>-0.51851851851851904</v>
      </c>
      <c r="K16" s="19">
        <v>-0.64423076923076905</v>
      </c>
      <c r="L16" s="19">
        <v>-0.45685279187817301</v>
      </c>
      <c r="M16" s="19">
        <v>-0.44761904761904803</v>
      </c>
      <c r="N16" s="19"/>
      <c r="O16" s="19">
        <v>-0.47457627118644102</v>
      </c>
      <c r="P16" s="19">
        <v>-0.453125</v>
      </c>
      <c r="Q16" s="19">
        <v>-0.42028985507246402</v>
      </c>
      <c r="R16" s="19">
        <v>-0.58974358974358998</v>
      </c>
      <c r="S16" s="19"/>
      <c r="T16" s="19">
        <v>-0.52118644067796605</v>
      </c>
      <c r="U16" s="19">
        <v>-0.495145631067961</v>
      </c>
      <c r="V16" s="19">
        <v>-0.43157894736842101</v>
      </c>
      <c r="W16" s="19">
        <v>-0.47368421052631599</v>
      </c>
      <c r="X16" s="19">
        <v>-1</v>
      </c>
      <c r="Y16" s="19"/>
      <c r="Z16" s="19">
        <v>-0.45962732919254701</v>
      </c>
      <c r="AA16" s="19">
        <v>-0.56470588235294095</v>
      </c>
      <c r="AB16" s="19"/>
      <c r="AC16" s="19">
        <v>-0.48780487804877998</v>
      </c>
      <c r="AD16" s="19">
        <v>-0.57978723404255295</v>
      </c>
      <c r="AE16" s="19"/>
      <c r="AF16" s="19">
        <v>-0.532258064516129</v>
      </c>
      <c r="AG16" s="19">
        <v>-0.50684931506849296</v>
      </c>
      <c r="AH16" s="19">
        <v>-0.5</v>
      </c>
      <c r="AI16" s="19" t="s">
        <v>117</v>
      </c>
      <c r="AJ16" s="19">
        <v>-0.5</v>
      </c>
      <c r="AK16" s="19">
        <v>-0.40845070422535201</v>
      </c>
      <c r="AL16" s="19">
        <v>-1</v>
      </c>
      <c r="AM16" s="19"/>
      <c r="AN16" s="19">
        <v>-0.56476683937823802</v>
      </c>
      <c r="AO16" s="19">
        <v>-0.53271028037383195</v>
      </c>
      <c r="AP16" s="19">
        <v>-0.45454545454545398</v>
      </c>
      <c r="AQ16" s="19">
        <v>-0.46808510638297901</v>
      </c>
      <c r="AR16" s="19">
        <v>-0.48672566371681403</v>
      </c>
      <c r="AS16" s="19">
        <v>0.125</v>
      </c>
      <c r="AT16" s="19"/>
      <c r="AU16" s="19">
        <v>-0.48235294117647098</v>
      </c>
      <c r="AV16" s="19">
        <v>-0.57788944723618096</v>
      </c>
      <c r="AW16" s="19">
        <v>-0.63636363636363602</v>
      </c>
      <c r="AX16" s="19">
        <v>-0.355932203389831</v>
      </c>
      <c r="AY16" s="19">
        <v>-0.45081967213114799</v>
      </c>
      <c r="AZ16" s="19"/>
      <c r="BA16" s="19">
        <v>-0.50312500000000004</v>
      </c>
      <c r="BB16" s="19">
        <v>-0.50602409638554202</v>
      </c>
      <c r="BC16" s="19"/>
      <c r="BD16" s="19">
        <v>-0.5</v>
      </c>
      <c r="BE16" s="19">
        <v>-0.505226480836237</v>
      </c>
      <c r="BF16" s="19"/>
      <c r="BG16" s="19">
        <v>-0.51123595505618002</v>
      </c>
      <c r="BH16" s="19">
        <v>-0.495798319327731</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216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4.7227926078028698E-2</v>
      </c>
      <c r="D8" s="15">
        <v>5.5214723926380403E-2</v>
      </c>
      <c r="E8" s="15">
        <v>4.3209876543209902E-2</v>
      </c>
      <c r="F8" s="15"/>
      <c r="G8" s="15">
        <v>4.95049504950495E-2</v>
      </c>
      <c r="H8" s="15">
        <v>4.6632124352331598E-2</v>
      </c>
      <c r="I8" s="15"/>
      <c r="J8" s="15">
        <v>4.9382716049382699E-2</v>
      </c>
      <c r="K8" s="15">
        <v>6.7307692307692304E-2</v>
      </c>
      <c r="L8" s="15">
        <v>4.5685279187817299E-2</v>
      </c>
      <c r="M8" s="15">
        <v>2.8571428571428598E-2</v>
      </c>
      <c r="N8" s="15"/>
      <c r="O8" s="15">
        <v>3.3898305084745797E-2</v>
      </c>
      <c r="P8" s="15">
        <v>4.6875E-2</v>
      </c>
      <c r="Q8" s="15">
        <v>7.2463768115942004E-2</v>
      </c>
      <c r="R8" s="15">
        <v>3.8461538461538498E-2</v>
      </c>
      <c r="S8" s="15"/>
      <c r="T8" s="15">
        <v>4.2372881355932202E-2</v>
      </c>
      <c r="U8" s="15">
        <v>1.94174757281553E-2</v>
      </c>
      <c r="V8" s="15">
        <v>5.2631578947368397E-2</v>
      </c>
      <c r="W8" s="15">
        <v>0.105263157894737</v>
      </c>
      <c r="X8" s="15">
        <v>0.14285714285714299</v>
      </c>
      <c r="Y8" s="15"/>
      <c r="Z8" s="15">
        <v>3.1055900621118002E-2</v>
      </c>
      <c r="AA8" s="15">
        <v>5.8823529411764698E-2</v>
      </c>
      <c r="AB8" s="15"/>
      <c r="AC8" s="15">
        <v>2.92682926829268E-2</v>
      </c>
      <c r="AD8" s="15">
        <v>6.3829787234042507E-2</v>
      </c>
      <c r="AE8" s="15"/>
      <c r="AF8" s="15">
        <v>2.4193548387096801E-2</v>
      </c>
      <c r="AG8" s="15">
        <v>0.123287671232877</v>
      </c>
      <c r="AH8" s="15">
        <v>8.7499999999999994E-2</v>
      </c>
      <c r="AI8" s="15" t="s">
        <v>117</v>
      </c>
      <c r="AJ8" s="15">
        <v>0</v>
      </c>
      <c r="AK8" s="15">
        <v>1.4084507042253501E-2</v>
      </c>
      <c r="AL8" s="15">
        <v>0</v>
      </c>
      <c r="AM8" s="15"/>
      <c r="AN8" s="15">
        <v>6.7357512953367907E-2</v>
      </c>
      <c r="AO8" s="15">
        <v>9.3457943925233603E-3</v>
      </c>
      <c r="AP8" s="15">
        <v>0</v>
      </c>
      <c r="AQ8" s="15">
        <v>4.2553191489361701E-2</v>
      </c>
      <c r="AR8" s="15">
        <v>6.1946902654867297E-2</v>
      </c>
      <c r="AS8" s="15">
        <v>0</v>
      </c>
      <c r="AT8" s="15"/>
      <c r="AU8" s="15">
        <v>3.5294117647058802E-2</v>
      </c>
      <c r="AV8" s="15">
        <v>3.5175879396984903E-2</v>
      </c>
      <c r="AW8" s="15">
        <v>0</v>
      </c>
      <c r="AX8" s="15">
        <v>6.7796610169491497E-2</v>
      </c>
      <c r="AY8" s="15">
        <v>7.3770491803278701E-2</v>
      </c>
      <c r="AZ8" s="15"/>
      <c r="BA8" s="15">
        <v>3.7499999999999999E-2</v>
      </c>
      <c r="BB8" s="15">
        <v>6.6265060240963902E-2</v>
      </c>
      <c r="BC8" s="15"/>
      <c r="BD8" s="15">
        <v>4.0404040404040401E-2</v>
      </c>
      <c r="BE8" s="15">
        <v>5.2264808362369297E-2</v>
      </c>
      <c r="BF8" s="15"/>
      <c r="BG8" s="15">
        <v>4.7752808988764002E-2</v>
      </c>
      <c r="BH8" s="15">
        <v>5.0420168067226899E-2</v>
      </c>
    </row>
    <row r="9" spans="2:60" x14ac:dyDescent="0.35">
      <c r="B9" s="16" t="s">
        <v>207</v>
      </c>
      <c r="C9" s="15">
        <v>6.3655030800821397E-2</v>
      </c>
      <c r="D9" s="15">
        <v>3.0674846625766899E-2</v>
      </c>
      <c r="E9" s="15">
        <v>8.0246913580246895E-2</v>
      </c>
      <c r="F9" s="15"/>
      <c r="G9" s="15">
        <v>7.9207920792079195E-2</v>
      </c>
      <c r="H9" s="15">
        <v>5.9585492227979299E-2</v>
      </c>
      <c r="I9" s="15"/>
      <c r="J9" s="15">
        <v>8.6419753086419707E-2</v>
      </c>
      <c r="K9" s="15">
        <v>1.9230769230769201E-2</v>
      </c>
      <c r="L9" s="15">
        <v>7.1065989847715699E-2</v>
      </c>
      <c r="M9" s="15">
        <v>7.6190476190476197E-2</v>
      </c>
      <c r="N9" s="15"/>
      <c r="O9" s="15">
        <v>5.93220338983051E-2</v>
      </c>
      <c r="P9" s="15">
        <v>7.8125E-2</v>
      </c>
      <c r="Q9" s="15">
        <v>2.8985507246376802E-2</v>
      </c>
      <c r="R9" s="15">
        <v>6.4102564102564097E-2</v>
      </c>
      <c r="S9" s="15"/>
      <c r="T9" s="15">
        <v>6.3559322033898302E-2</v>
      </c>
      <c r="U9" s="15">
        <v>3.8834951456310697E-2</v>
      </c>
      <c r="V9" s="15">
        <v>9.4736842105263203E-2</v>
      </c>
      <c r="W9" s="15">
        <v>7.8947368421052599E-2</v>
      </c>
      <c r="X9" s="15">
        <v>0</v>
      </c>
      <c r="Y9" s="15"/>
      <c r="Z9" s="15">
        <v>6.8322981366459604E-2</v>
      </c>
      <c r="AA9" s="15">
        <v>7.6470588235294096E-2</v>
      </c>
      <c r="AB9" s="15"/>
      <c r="AC9" s="15">
        <v>5.3658536585365901E-2</v>
      </c>
      <c r="AD9" s="15">
        <v>6.9148936170212796E-2</v>
      </c>
      <c r="AE9" s="15"/>
      <c r="AF9" s="15">
        <v>6.4516129032258104E-2</v>
      </c>
      <c r="AG9" s="15">
        <v>4.1095890410958902E-2</v>
      </c>
      <c r="AH9" s="15">
        <v>0.1125</v>
      </c>
      <c r="AI9" s="15" t="s">
        <v>117</v>
      </c>
      <c r="AJ9" s="15">
        <v>0</v>
      </c>
      <c r="AK9" s="15">
        <v>4.2253521126760597E-2</v>
      </c>
      <c r="AL9" s="15">
        <v>0</v>
      </c>
      <c r="AM9" s="15"/>
      <c r="AN9" s="15">
        <v>8.2901554404145095E-2</v>
      </c>
      <c r="AO9" s="15">
        <v>2.80373831775701E-2</v>
      </c>
      <c r="AP9" s="15">
        <v>9.0909090909090898E-2</v>
      </c>
      <c r="AQ9" s="15">
        <v>8.5106382978723402E-2</v>
      </c>
      <c r="AR9" s="15">
        <v>4.4247787610619503E-2</v>
      </c>
      <c r="AS9" s="15">
        <v>0.125</v>
      </c>
      <c r="AT9" s="15"/>
      <c r="AU9" s="15">
        <v>7.0588235294117604E-2</v>
      </c>
      <c r="AV9" s="15">
        <v>3.5175879396984903E-2</v>
      </c>
      <c r="AW9" s="15">
        <v>4.5454545454545497E-2</v>
      </c>
      <c r="AX9" s="15">
        <v>0.11864406779661001</v>
      </c>
      <c r="AY9" s="15">
        <v>8.1967213114754106E-2</v>
      </c>
      <c r="AZ9" s="15"/>
      <c r="BA9" s="15">
        <v>6.8750000000000006E-2</v>
      </c>
      <c r="BB9" s="15">
        <v>5.4216867469879498E-2</v>
      </c>
      <c r="BC9" s="15"/>
      <c r="BD9" s="15">
        <v>7.0707070707070704E-2</v>
      </c>
      <c r="BE9" s="15">
        <v>5.9233449477351902E-2</v>
      </c>
      <c r="BF9" s="15"/>
      <c r="BG9" s="15">
        <v>6.1797752808988797E-2</v>
      </c>
      <c r="BH9" s="15">
        <v>5.8823529411764698E-2</v>
      </c>
    </row>
    <row r="10" spans="2:60" x14ac:dyDescent="0.35">
      <c r="B10" s="16" t="s">
        <v>208</v>
      </c>
      <c r="C10" s="15">
        <v>0.18685831622176599</v>
      </c>
      <c r="D10" s="15">
        <v>0.16564417177914101</v>
      </c>
      <c r="E10" s="15">
        <v>0.19753086419753099</v>
      </c>
      <c r="F10" s="15"/>
      <c r="G10" s="15">
        <v>0.17821782178217799</v>
      </c>
      <c r="H10" s="15">
        <v>0.18911917098445599</v>
      </c>
      <c r="I10" s="15"/>
      <c r="J10" s="15">
        <v>0.13580246913580199</v>
      </c>
      <c r="K10" s="15">
        <v>0.19230769230769201</v>
      </c>
      <c r="L10" s="15">
        <v>0.19796954314720799</v>
      </c>
      <c r="M10" s="15">
        <v>0.2</v>
      </c>
      <c r="N10" s="15"/>
      <c r="O10" s="15">
        <v>0.23728813559322001</v>
      </c>
      <c r="P10" s="15">
        <v>0.2109375</v>
      </c>
      <c r="Q10" s="15">
        <v>0.173913043478261</v>
      </c>
      <c r="R10" s="15">
        <v>0.147435897435897</v>
      </c>
      <c r="S10" s="15"/>
      <c r="T10" s="15">
        <v>0.19067796610169499</v>
      </c>
      <c r="U10" s="15">
        <v>0.20388349514563101</v>
      </c>
      <c r="V10" s="15">
        <v>0.21052631578947401</v>
      </c>
      <c r="W10" s="15">
        <v>7.8947368421052599E-2</v>
      </c>
      <c r="X10" s="15">
        <v>0.14285714285714299</v>
      </c>
      <c r="Y10" s="15"/>
      <c r="Z10" s="15">
        <v>0.19254658385093201</v>
      </c>
      <c r="AA10" s="15">
        <v>0.17647058823529399</v>
      </c>
      <c r="AB10" s="15"/>
      <c r="AC10" s="15">
        <v>0.190243902439024</v>
      </c>
      <c r="AD10" s="15">
        <v>0.164893617021277</v>
      </c>
      <c r="AE10" s="15"/>
      <c r="AF10" s="15">
        <v>0.18548387096774199</v>
      </c>
      <c r="AG10" s="15">
        <v>0.20547945205479501</v>
      </c>
      <c r="AH10" s="15">
        <v>0.13750000000000001</v>
      </c>
      <c r="AI10" s="15" t="s">
        <v>117</v>
      </c>
      <c r="AJ10" s="15">
        <v>0.21875</v>
      </c>
      <c r="AK10" s="15">
        <v>0.28169014084506999</v>
      </c>
      <c r="AL10" s="15">
        <v>0</v>
      </c>
      <c r="AM10" s="15"/>
      <c r="AN10" s="15">
        <v>0.181347150259067</v>
      </c>
      <c r="AO10" s="15">
        <v>0.14953271028037399</v>
      </c>
      <c r="AP10" s="15">
        <v>0.27272727272727298</v>
      </c>
      <c r="AQ10" s="15">
        <v>0.23404255319148901</v>
      </c>
      <c r="AR10" s="15">
        <v>0.19469026548672599</v>
      </c>
      <c r="AS10" s="15">
        <v>0.25</v>
      </c>
      <c r="AT10" s="15"/>
      <c r="AU10" s="15">
        <v>0.21176470588235299</v>
      </c>
      <c r="AV10" s="15">
        <v>0.16582914572864299</v>
      </c>
      <c r="AW10" s="15">
        <v>0.18181818181818199</v>
      </c>
      <c r="AX10" s="15">
        <v>0.152542372881356</v>
      </c>
      <c r="AY10" s="15">
        <v>0.22131147540983601</v>
      </c>
      <c r="AZ10" s="15"/>
      <c r="BA10" s="15">
        <v>0.18124999999999999</v>
      </c>
      <c r="BB10" s="15">
        <v>0.19879518072289201</v>
      </c>
      <c r="BC10" s="15"/>
      <c r="BD10" s="15">
        <v>0.18181818181818199</v>
      </c>
      <c r="BE10" s="15">
        <v>0.18815331010453001</v>
      </c>
      <c r="BF10" s="15"/>
      <c r="BG10" s="15">
        <v>0.17977528089887601</v>
      </c>
      <c r="BH10" s="15">
        <v>0.218487394957983</v>
      </c>
    </row>
    <row r="11" spans="2:60" x14ac:dyDescent="0.35">
      <c r="B11" s="16" t="s">
        <v>209</v>
      </c>
      <c r="C11" s="15">
        <v>0.197125256673511</v>
      </c>
      <c r="D11" s="15">
        <v>0.22699386503067501</v>
      </c>
      <c r="E11" s="15">
        <v>0.18209876543209899</v>
      </c>
      <c r="F11" s="15"/>
      <c r="G11" s="15">
        <v>0.16831683168316799</v>
      </c>
      <c r="H11" s="15">
        <v>0.204663212435233</v>
      </c>
      <c r="I11" s="15"/>
      <c r="J11" s="15">
        <v>0.172839506172839</v>
      </c>
      <c r="K11" s="15">
        <v>0.18269230769230799</v>
      </c>
      <c r="L11" s="15">
        <v>0.208121827411168</v>
      </c>
      <c r="M11" s="15">
        <v>0.20952380952381</v>
      </c>
      <c r="N11" s="15"/>
      <c r="O11" s="15">
        <v>0.169491525423729</v>
      </c>
      <c r="P11" s="15">
        <v>0.234375</v>
      </c>
      <c r="Q11" s="15">
        <v>0.188405797101449</v>
      </c>
      <c r="R11" s="15">
        <v>0.17948717948717899</v>
      </c>
      <c r="S11" s="15"/>
      <c r="T11" s="15">
        <v>0.19915254237288099</v>
      </c>
      <c r="U11" s="15">
        <v>0.18446601941747601</v>
      </c>
      <c r="V11" s="15">
        <v>0.18947368421052599</v>
      </c>
      <c r="W11" s="15">
        <v>0.28947368421052599</v>
      </c>
      <c r="X11" s="15">
        <v>0.14285714285714299</v>
      </c>
      <c r="Y11" s="15"/>
      <c r="Z11" s="15">
        <v>0.20496894409937899</v>
      </c>
      <c r="AA11" s="15">
        <v>0.188235294117647</v>
      </c>
      <c r="AB11" s="15"/>
      <c r="AC11" s="15">
        <v>0.219512195121951</v>
      </c>
      <c r="AD11" s="15">
        <v>0.170212765957447</v>
      </c>
      <c r="AE11" s="15"/>
      <c r="AF11" s="15">
        <v>0.241935483870968</v>
      </c>
      <c r="AG11" s="15">
        <v>0.19178082191780799</v>
      </c>
      <c r="AH11" s="15">
        <v>0.21249999999999999</v>
      </c>
      <c r="AI11" s="15" t="s">
        <v>117</v>
      </c>
      <c r="AJ11" s="15">
        <v>0.34375</v>
      </c>
      <c r="AK11" s="15">
        <v>0.183098591549296</v>
      </c>
      <c r="AL11" s="15">
        <v>0.16666666666666699</v>
      </c>
      <c r="AM11" s="15"/>
      <c r="AN11" s="15">
        <v>0.21243523316062199</v>
      </c>
      <c r="AO11" s="15">
        <v>0.20560747663551401</v>
      </c>
      <c r="AP11" s="15">
        <v>9.0909090909090898E-2</v>
      </c>
      <c r="AQ11" s="15">
        <v>0.19148936170212799</v>
      </c>
      <c r="AR11" s="15">
        <v>0.185840707964602</v>
      </c>
      <c r="AS11" s="15">
        <v>0.125</v>
      </c>
      <c r="AT11" s="15"/>
      <c r="AU11" s="15">
        <v>0.14117647058823499</v>
      </c>
      <c r="AV11" s="15">
        <v>0.231155778894472</v>
      </c>
      <c r="AW11" s="15">
        <v>0.31818181818181801</v>
      </c>
      <c r="AX11" s="15">
        <v>0.20338983050847501</v>
      </c>
      <c r="AY11" s="15">
        <v>0.15573770491803299</v>
      </c>
      <c r="AZ11" s="15"/>
      <c r="BA11" s="15">
        <v>0.19375000000000001</v>
      </c>
      <c r="BB11" s="15">
        <v>0.20481927710843401</v>
      </c>
      <c r="BC11" s="15"/>
      <c r="BD11" s="15">
        <v>0.18181818181818199</v>
      </c>
      <c r="BE11" s="15">
        <v>0.20905923344947699</v>
      </c>
      <c r="BF11" s="15"/>
      <c r="BG11" s="15">
        <v>0.202247191011236</v>
      </c>
      <c r="BH11" s="15">
        <v>0.19327731092437</v>
      </c>
    </row>
    <row r="12" spans="2:60" x14ac:dyDescent="0.35">
      <c r="B12" s="16" t="s">
        <v>210</v>
      </c>
      <c r="C12" s="15">
        <v>0.47022587268993798</v>
      </c>
      <c r="D12" s="15">
        <v>0.496932515337423</v>
      </c>
      <c r="E12" s="15">
        <v>0.45679012345678999</v>
      </c>
      <c r="F12" s="15"/>
      <c r="G12" s="15">
        <v>0.50495049504950495</v>
      </c>
      <c r="H12" s="15">
        <v>0.46113989637305702</v>
      </c>
      <c r="I12" s="15"/>
      <c r="J12" s="15">
        <v>0.49382716049382702</v>
      </c>
      <c r="K12" s="15">
        <v>0.51923076923076905</v>
      </c>
      <c r="L12" s="15">
        <v>0.43147208121827402</v>
      </c>
      <c r="M12" s="15">
        <v>0.476190476190476</v>
      </c>
      <c r="N12" s="15"/>
      <c r="O12" s="15">
        <v>0.44915254237288099</v>
      </c>
      <c r="P12" s="15">
        <v>0.40625</v>
      </c>
      <c r="Q12" s="15">
        <v>0.49275362318840599</v>
      </c>
      <c r="R12" s="15">
        <v>0.53846153846153799</v>
      </c>
      <c r="S12" s="15"/>
      <c r="T12" s="15">
        <v>0.46186440677966101</v>
      </c>
      <c r="U12" s="15">
        <v>0.495145631067961</v>
      </c>
      <c r="V12" s="15">
        <v>0.442105263157895</v>
      </c>
      <c r="W12" s="15">
        <v>0.44736842105263203</v>
      </c>
      <c r="X12" s="15">
        <v>0.57142857142857095</v>
      </c>
      <c r="Y12" s="15"/>
      <c r="Z12" s="15">
        <v>0.47204968944099401</v>
      </c>
      <c r="AA12" s="15">
        <v>0.47058823529411797</v>
      </c>
      <c r="AB12" s="15"/>
      <c r="AC12" s="15">
        <v>0.482926829268293</v>
      </c>
      <c r="AD12" s="15">
        <v>0.5</v>
      </c>
      <c r="AE12" s="15"/>
      <c r="AF12" s="15">
        <v>0.43548387096774199</v>
      </c>
      <c r="AG12" s="15">
        <v>0.42465753424657499</v>
      </c>
      <c r="AH12" s="15">
        <v>0.42499999999999999</v>
      </c>
      <c r="AI12" s="15" t="s">
        <v>117</v>
      </c>
      <c r="AJ12" s="15">
        <v>0.40625</v>
      </c>
      <c r="AK12" s="15">
        <v>0.45070422535211302</v>
      </c>
      <c r="AL12" s="15">
        <v>0.83333333333333304</v>
      </c>
      <c r="AM12" s="15"/>
      <c r="AN12" s="15">
        <v>0.44041450777202101</v>
      </c>
      <c r="AO12" s="15">
        <v>0.54205607476635498</v>
      </c>
      <c r="AP12" s="15">
        <v>0.54545454545454497</v>
      </c>
      <c r="AQ12" s="15">
        <v>0.38297872340425498</v>
      </c>
      <c r="AR12" s="15">
        <v>0.49557522123893799</v>
      </c>
      <c r="AS12" s="15">
        <v>0.375</v>
      </c>
      <c r="AT12" s="15"/>
      <c r="AU12" s="15">
        <v>0.51764705882352902</v>
      </c>
      <c r="AV12" s="15">
        <v>0.49748743718593003</v>
      </c>
      <c r="AW12" s="15">
        <v>0.40909090909090901</v>
      </c>
      <c r="AX12" s="15">
        <v>0.40677966101694901</v>
      </c>
      <c r="AY12" s="15">
        <v>0.43442622950819698</v>
      </c>
      <c r="AZ12" s="15"/>
      <c r="BA12" s="15">
        <v>0.48125000000000001</v>
      </c>
      <c r="BB12" s="15">
        <v>0.44578313253011997</v>
      </c>
      <c r="BC12" s="15"/>
      <c r="BD12" s="15">
        <v>0.48484848484848497</v>
      </c>
      <c r="BE12" s="15">
        <v>0.45993031358885</v>
      </c>
      <c r="BF12" s="15"/>
      <c r="BG12" s="15">
        <v>0.47191011235955099</v>
      </c>
      <c r="BH12" s="15">
        <v>0.44537815126050401</v>
      </c>
    </row>
    <row r="13" spans="2:60" x14ac:dyDescent="0.35">
      <c r="B13" s="16" t="s">
        <v>81</v>
      </c>
      <c r="C13" s="15">
        <v>3.4907597535934302E-2</v>
      </c>
      <c r="D13" s="15">
        <v>2.4539877300613501E-2</v>
      </c>
      <c r="E13" s="15">
        <v>4.0123456790123503E-2</v>
      </c>
      <c r="F13" s="15"/>
      <c r="G13" s="15">
        <v>1.9801980198019799E-2</v>
      </c>
      <c r="H13" s="15">
        <v>3.8860103626942998E-2</v>
      </c>
      <c r="I13" s="15"/>
      <c r="J13" s="15">
        <v>6.1728395061728399E-2</v>
      </c>
      <c r="K13" s="15">
        <v>1.9230769230769201E-2</v>
      </c>
      <c r="L13" s="15">
        <v>4.5685279187817299E-2</v>
      </c>
      <c r="M13" s="15">
        <v>9.5238095238095195E-3</v>
      </c>
      <c r="N13" s="15"/>
      <c r="O13" s="15">
        <v>5.0847457627118599E-2</v>
      </c>
      <c r="P13" s="15">
        <v>2.34375E-2</v>
      </c>
      <c r="Q13" s="15">
        <v>4.3478260869565202E-2</v>
      </c>
      <c r="R13" s="15">
        <v>3.2051282051282E-2</v>
      </c>
      <c r="S13" s="15"/>
      <c r="T13" s="15">
        <v>4.2372881355932202E-2</v>
      </c>
      <c r="U13" s="15">
        <v>5.8252427184466E-2</v>
      </c>
      <c r="V13" s="15">
        <v>1.05263157894737E-2</v>
      </c>
      <c r="W13" s="15">
        <v>0</v>
      </c>
      <c r="X13" s="15">
        <v>0</v>
      </c>
      <c r="Y13" s="15"/>
      <c r="Z13" s="15">
        <v>3.1055900621118002E-2</v>
      </c>
      <c r="AA13" s="15">
        <v>2.9411764705882401E-2</v>
      </c>
      <c r="AB13" s="15"/>
      <c r="AC13" s="15">
        <v>2.4390243902439001E-2</v>
      </c>
      <c r="AD13" s="15">
        <v>3.1914893617021302E-2</v>
      </c>
      <c r="AE13" s="15"/>
      <c r="AF13" s="15">
        <v>4.8387096774193498E-2</v>
      </c>
      <c r="AG13" s="15">
        <v>1.3698630136986301E-2</v>
      </c>
      <c r="AH13" s="15">
        <v>2.5000000000000001E-2</v>
      </c>
      <c r="AI13" s="15" t="s">
        <v>117</v>
      </c>
      <c r="AJ13" s="15">
        <v>3.125E-2</v>
      </c>
      <c r="AK13" s="15">
        <v>2.8169014084507001E-2</v>
      </c>
      <c r="AL13" s="15">
        <v>0</v>
      </c>
      <c r="AM13" s="15"/>
      <c r="AN13" s="15">
        <v>1.55440414507772E-2</v>
      </c>
      <c r="AO13" s="15">
        <v>6.5420560747663503E-2</v>
      </c>
      <c r="AP13" s="15">
        <v>0</v>
      </c>
      <c r="AQ13" s="15">
        <v>6.3829787234042507E-2</v>
      </c>
      <c r="AR13" s="15">
        <v>1.7699115044247801E-2</v>
      </c>
      <c r="AS13" s="15">
        <v>0.125</v>
      </c>
      <c r="AT13" s="15"/>
      <c r="AU13" s="15">
        <v>2.3529411764705899E-2</v>
      </c>
      <c r="AV13" s="15">
        <v>3.5175879396984903E-2</v>
      </c>
      <c r="AW13" s="15">
        <v>4.5454545454545497E-2</v>
      </c>
      <c r="AX13" s="15">
        <v>5.0847457627118599E-2</v>
      </c>
      <c r="AY13" s="15">
        <v>3.2786885245901599E-2</v>
      </c>
      <c r="AZ13" s="15"/>
      <c r="BA13" s="15">
        <v>3.7499999999999999E-2</v>
      </c>
      <c r="BB13" s="15">
        <v>3.0120481927710802E-2</v>
      </c>
      <c r="BC13" s="15"/>
      <c r="BD13" s="15">
        <v>4.0404040404040401E-2</v>
      </c>
      <c r="BE13" s="15">
        <v>3.1358885017421602E-2</v>
      </c>
      <c r="BF13" s="15"/>
      <c r="BG13" s="15">
        <v>3.6516853932584303E-2</v>
      </c>
      <c r="BH13" s="15">
        <v>3.3613445378151301E-2</v>
      </c>
    </row>
    <row r="14" spans="2:60" x14ac:dyDescent="0.35">
      <c r="B14" s="16" t="s">
        <v>211</v>
      </c>
      <c r="C14" s="18">
        <v>0.11088295687885</v>
      </c>
      <c r="D14" s="18">
        <v>8.5889570552147201E-2</v>
      </c>
      <c r="E14" s="18">
        <v>0.12345679012345701</v>
      </c>
      <c r="F14" s="18"/>
      <c r="G14" s="18">
        <v>0.12871287128712899</v>
      </c>
      <c r="H14" s="18">
        <v>0.10621761658031099</v>
      </c>
      <c r="I14" s="18"/>
      <c r="J14" s="18">
        <v>0.13580246913580199</v>
      </c>
      <c r="K14" s="18">
        <v>8.6538461538461495E-2</v>
      </c>
      <c r="L14" s="18">
        <v>0.116751269035533</v>
      </c>
      <c r="M14" s="18">
        <v>0.104761904761905</v>
      </c>
      <c r="N14" s="18"/>
      <c r="O14" s="18">
        <v>9.3220338983050793E-2</v>
      </c>
      <c r="P14" s="18">
        <v>0.125</v>
      </c>
      <c r="Q14" s="18">
        <v>0.101449275362319</v>
      </c>
      <c r="R14" s="18">
        <v>0.102564102564103</v>
      </c>
      <c r="S14" s="18"/>
      <c r="T14" s="18">
        <v>0.105932203389831</v>
      </c>
      <c r="U14" s="18">
        <v>5.8252427184466E-2</v>
      </c>
      <c r="V14" s="18">
        <v>0.14736842105263201</v>
      </c>
      <c r="W14" s="18">
        <v>0.18421052631578899</v>
      </c>
      <c r="X14" s="18">
        <v>0.14285714285714299</v>
      </c>
      <c r="Y14" s="18"/>
      <c r="Z14" s="18">
        <v>9.9378881987577605E-2</v>
      </c>
      <c r="AA14" s="18">
        <v>0.13529411764705901</v>
      </c>
      <c r="AB14" s="18"/>
      <c r="AC14" s="18">
        <v>8.2926829268292701E-2</v>
      </c>
      <c r="AD14" s="18">
        <v>0.13297872340425501</v>
      </c>
      <c r="AE14" s="18"/>
      <c r="AF14" s="18">
        <v>8.8709677419354802E-2</v>
      </c>
      <c r="AG14" s="18">
        <v>0.164383561643836</v>
      </c>
      <c r="AH14" s="18">
        <v>0.2</v>
      </c>
      <c r="AI14" s="18" t="s">
        <v>117</v>
      </c>
      <c r="AJ14" s="18">
        <v>0</v>
      </c>
      <c r="AK14" s="18">
        <v>5.63380281690141E-2</v>
      </c>
      <c r="AL14" s="18">
        <v>0</v>
      </c>
      <c r="AM14" s="18"/>
      <c r="AN14" s="18">
        <v>0.15025906735751299</v>
      </c>
      <c r="AO14" s="18">
        <v>3.7383177570093497E-2</v>
      </c>
      <c r="AP14" s="18">
        <v>9.0909090909090898E-2</v>
      </c>
      <c r="AQ14" s="18">
        <v>0.12765957446808501</v>
      </c>
      <c r="AR14" s="18">
        <v>0.106194690265487</v>
      </c>
      <c r="AS14" s="18">
        <v>0.125</v>
      </c>
      <c r="AT14" s="18"/>
      <c r="AU14" s="18">
        <v>0.105882352941176</v>
      </c>
      <c r="AV14" s="18">
        <v>7.0351758793969807E-2</v>
      </c>
      <c r="AW14" s="18">
        <v>4.5454545454545497E-2</v>
      </c>
      <c r="AX14" s="18">
        <v>0.186440677966102</v>
      </c>
      <c r="AY14" s="18">
        <v>0.15573770491803299</v>
      </c>
      <c r="AZ14" s="18"/>
      <c r="BA14" s="18">
        <v>0.10625</v>
      </c>
      <c r="BB14" s="18">
        <v>0.120481927710843</v>
      </c>
      <c r="BC14" s="18"/>
      <c r="BD14" s="18">
        <v>0.11111111111111099</v>
      </c>
      <c r="BE14" s="18">
        <v>0.111498257839721</v>
      </c>
      <c r="BF14" s="18"/>
      <c r="BG14" s="18">
        <v>0.10955056179775299</v>
      </c>
      <c r="BH14" s="18">
        <v>0.109243697478992</v>
      </c>
    </row>
    <row r="15" spans="2:60" x14ac:dyDescent="0.35">
      <c r="B15" s="16" t="s">
        <v>212</v>
      </c>
      <c r="C15" s="18">
        <v>0.66735112936344998</v>
      </c>
      <c r="D15" s="18">
        <v>0.72392638036809798</v>
      </c>
      <c r="E15" s="18">
        <v>0.63888888888888895</v>
      </c>
      <c r="F15" s="18"/>
      <c r="G15" s="18">
        <v>0.67326732673267298</v>
      </c>
      <c r="H15" s="18">
        <v>0.66580310880828997</v>
      </c>
      <c r="I15" s="18"/>
      <c r="J15" s="18">
        <v>0.66666666666666696</v>
      </c>
      <c r="K15" s="18">
        <v>0.70192307692307698</v>
      </c>
      <c r="L15" s="18">
        <v>0.63959390862944199</v>
      </c>
      <c r="M15" s="18">
        <v>0.68571428571428605</v>
      </c>
      <c r="N15" s="18"/>
      <c r="O15" s="18">
        <v>0.61864406779660996</v>
      </c>
      <c r="P15" s="18">
        <v>0.640625</v>
      </c>
      <c r="Q15" s="18">
        <v>0.68115942028985499</v>
      </c>
      <c r="R15" s="18">
        <v>0.71794871794871795</v>
      </c>
      <c r="S15" s="18"/>
      <c r="T15" s="18">
        <v>0.66101694915254205</v>
      </c>
      <c r="U15" s="18">
        <v>0.67961165048543704</v>
      </c>
      <c r="V15" s="18">
        <v>0.63157894736842102</v>
      </c>
      <c r="W15" s="18">
        <v>0.73684210526315796</v>
      </c>
      <c r="X15" s="18">
        <v>0.71428571428571397</v>
      </c>
      <c r="Y15" s="18"/>
      <c r="Z15" s="18">
        <v>0.67701863354037295</v>
      </c>
      <c r="AA15" s="18">
        <v>0.65882352941176503</v>
      </c>
      <c r="AB15" s="18"/>
      <c r="AC15" s="18">
        <v>0.70243902439024397</v>
      </c>
      <c r="AD15" s="18">
        <v>0.67021276595744705</v>
      </c>
      <c r="AE15" s="18"/>
      <c r="AF15" s="18">
        <v>0.67741935483870996</v>
      </c>
      <c r="AG15" s="18">
        <v>0.61643835616438403</v>
      </c>
      <c r="AH15" s="18">
        <v>0.63749999999999996</v>
      </c>
      <c r="AI15" s="18" t="s">
        <v>117</v>
      </c>
      <c r="AJ15" s="18">
        <v>0.75</v>
      </c>
      <c r="AK15" s="18">
        <v>0.63380281690140805</v>
      </c>
      <c r="AL15" s="18">
        <v>1</v>
      </c>
      <c r="AM15" s="18"/>
      <c r="AN15" s="18">
        <v>0.65284974093264203</v>
      </c>
      <c r="AO15" s="18">
        <v>0.74766355140186902</v>
      </c>
      <c r="AP15" s="18">
        <v>0.63636363636363602</v>
      </c>
      <c r="AQ15" s="18">
        <v>0.57446808510638303</v>
      </c>
      <c r="AR15" s="18">
        <v>0.68141592920353999</v>
      </c>
      <c r="AS15" s="18">
        <v>0.5</v>
      </c>
      <c r="AT15" s="18"/>
      <c r="AU15" s="18">
        <v>0.65882352941176503</v>
      </c>
      <c r="AV15" s="18">
        <v>0.72864321608040195</v>
      </c>
      <c r="AW15" s="18">
        <v>0.72727272727272696</v>
      </c>
      <c r="AX15" s="18">
        <v>0.61016949152542399</v>
      </c>
      <c r="AY15" s="18">
        <v>0.59016393442622905</v>
      </c>
      <c r="AZ15" s="18"/>
      <c r="BA15" s="18">
        <v>0.67500000000000004</v>
      </c>
      <c r="BB15" s="18">
        <v>0.65060240963855398</v>
      </c>
      <c r="BC15" s="18"/>
      <c r="BD15" s="18">
        <v>0.66666666666666696</v>
      </c>
      <c r="BE15" s="18">
        <v>0.66898954703832803</v>
      </c>
      <c r="BF15" s="18"/>
      <c r="BG15" s="18">
        <v>0.67415730337078605</v>
      </c>
      <c r="BH15" s="18">
        <v>0.63865546218487401</v>
      </c>
    </row>
    <row r="16" spans="2:60" x14ac:dyDescent="0.35">
      <c r="B16" s="16" t="s">
        <v>93</v>
      </c>
      <c r="C16" s="19">
        <v>-0.55646817248460001</v>
      </c>
      <c r="D16" s="19">
        <v>-0.63803680981595101</v>
      </c>
      <c r="E16" s="19">
        <v>-0.51543209876543195</v>
      </c>
      <c r="F16" s="19"/>
      <c r="G16" s="19">
        <v>-0.54455445544554504</v>
      </c>
      <c r="H16" s="19">
        <v>-0.55958549222797904</v>
      </c>
      <c r="I16" s="19"/>
      <c r="J16" s="19">
        <v>-0.530864197530864</v>
      </c>
      <c r="K16" s="19">
        <v>-0.61538461538461497</v>
      </c>
      <c r="L16" s="19">
        <v>-0.52284263959390898</v>
      </c>
      <c r="M16" s="19">
        <v>-0.580952380952381</v>
      </c>
      <c r="N16" s="19"/>
      <c r="O16" s="19">
        <v>-0.52542372881355903</v>
      </c>
      <c r="P16" s="19">
        <v>-0.515625</v>
      </c>
      <c r="Q16" s="19">
        <v>-0.57971014492753603</v>
      </c>
      <c r="R16" s="19">
        <v>-0.61538461538461497</v>
      </c>
      <c r="S16" s="19"/>
      <c r="T16" s="19">
        <v>-0.55508474576271205</v>
      </c>
      <c r="U16" s="19">
        <v>-0.62135922330097104</v>
      </c>
      <c r="V16" s="19">
        <v>-0.48421052631578898</v>
      </c>
      <c r="W16" s="19">
        <v>-0.55263157894736803</v>
      </c>
      <c r="X16" s="19">
        <v>-0.57142857142857095</v>
      </c>
      <c r="Y16" s="19"/>
      <c r="Z16" s="19">
        <v>-0.57763975155279501</v>
      </c>
      <c r="AA16" s="19">
        <v>-0.52352941176470602</v>
      </c>
      <c r="AB16" s="19"/>
      <c r="AC16" s="19">
        <v>-0.61951219512195099</v>
      </c>
      <c r="AD16" s="19">
        <v>-0.53723404255319196</v>
      </c>
      <c r="AE16" s="19"/>
      <c r="AF16" s="19">
        <v>-0.58870967741935498</v>
      </c>
      <c r="AG16" s="19">
        <v>-0.45205479452054798</v>
      </c>
      <c r="AH16" s="19">
        <v>-0.4375</v>
      </c>
      <c r="AI16" s="19" t="s">
        <v>117</v>
      </c>
      <c r="AJ16" s="19">
        <v>-0.75</v>
      </c>
      <c r="AK16" s="19">
        <v>-0.57746478873239404</v>
      </c>
      <c r="AL16" s="19">
        <v>-1</v>
      </c>
      <c r="AM16" s="19"/>
      <c r="AN16" s="19">
        <v>-0.50259067357512999</v>
      </c>
      <c r="AO16" s="19">
        <v>-0.710280373831776</v>
      </c>
      <c r="AP16" s="19">
        <v>-0.54545454545454497</v>
      </c>
      <c r="AQ16" s="19">
        <v>-0.44680851063829802</v>
      </c>
      <c r="AR16" s="19">
        <v>-0.57522123893805299</v>
      </c>
      <c r="AS16" s="19">
        <v>-0.375</v>
      </c>
      <c r="AT16" s="19"/>
      <c r="AU16" s="19">
        <v>-0.55294117647058805</v>
      </c>
      <c r="AV16" s="19">
        <v>-0.65829145728643201</v>
      </c>
      <c r="AW16" s="19">
        <v>-0.68181818181818199</v>
      </c>
      <c r="AX16" s="19">
        <v>-0.42372881355932202</v>
      </c>
      <c r="AY16" s="19">
        <v>-0.43442622950819698</v>
      </c>
      <c r="AZ16" s="19"/>
      <c r="BA16" s="19">
        <v>-0.56874999999999998</v>
      </c>
      <c r="BB16" s="19">
        <v>-0.530120481927711</v>
      </c>
      <c r="BC16" s="19"/>
      <c r="BD16" s="19">
        <v>-0.55555555555555602</v>
      </c>
      <c r="BE16" s="19">
        <v>-0.55749128919860602</v>
      </c>
      <c r="BF16" s="19"/>
      <c r="BG16" s="19">
        <v>-0.56460674157303403</v>
      </c>
      <c r="BH16" s="19">
        <v>-0.52941176470588203</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217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2.6694045174538002E-2</v>
      </c>
      <c r="D8" s="15">
        <v>1.22699386503067E-2</v>
      </c>
      <c r="E8" s="15">
        <v>3.3950617283950602E-2</v>
      </c>
      <c r="F8" s="15"/>
      <c r="G8" s="15">
        <v>2.9702970297029702E-2</v>
      </c>
      <c r="H8" s="15">
        <v>2.59067357512953E-2</v>
      </c>
      <c r="I8" s="15"/>
      <c r="J8" s="15">
        <v>1.2345679012345699E-2</v>
      </c>
      <c r="K8" s="15">
        <v>4.80769230769231E-2</v>
      </c>
      <c r="L8" s="15">
        <v>2.5380710659898501E-2</v>
      </c>
      <c r="M8" s="15">
        <v>1.9047619047619001E-2</v>
      </c>
      <c r="N8" s="15"/>
      <c r="O8" s="15">
        <v>1.6949152542372899E-2</v>
      </c>
      <c r="P8" s="15">
        <v>3.90625E-2</v>
      </c>
      <c r="Q8" s="15">
        <v>1.4492753623188401E-2</v>
      </c>
      <c r="R8" s="15">
        <v>3.2051282051282E-2</v>
      </c>
      <c r="S8" s="15"/>
      <c r="T8" s="15">
        <v>2.1186440677966101E-2</v>
      </c>
      <c r="U8" s="15">
        <v>3.8834951456310697E-2</v>
      </c>
      <c r="V8" s="15">
        <v>3.1578947368421102E-2</v>
      </c>
      <c r="W8" s="15">
        <v>0</v>
      </c>
      <c r="X8" s="15">
        <v>0</v>
      </c>
      <c r="Y8" s="15"/>
      <c r="Z8" s="15">
        <v>2.4844720496894401E-2</v>
      </c>
      <c r="AA8" s="15">
        <v>1.7647058823529401E-2</v>
      </c>
      <c r="AB8" s="15"/>
      <c r="AC8" s="15">
        <v>2.92682926829268E-2</v>
      </c>
      <c r="AD8" s="15">
        <v>1.5957446808510599E-2</v>
      </c>
      <c r="AE8" s="15"/>
      <c r="AF8" s="15">
        <v>1.6129032258064498E-2</v>
      </c>
      <c r="AG8" s="15">
        <v>1.3698630136986301E-2</v>
      </c>
      <c r="AH8" s="15">
        <v>0.05</v>
      </c>
      <c r="AI8" s="15" t="s">
        <v>117</v>
      </c>
      <c r="AJ8" s="15">
        <v>9.375E-2</v>
      </c>
      <c r="AK8" s="15">
        <v>4.2253521126760597E-2</v>
      </c>
      <c r="AL8" s="15">
        <v>0</v>
      </c>
      <c r="AM8" s="15"/>
      <c r="AN8" s="15">
        <v>2.0725388601036301E-2</v>
      </c>
      <c r="AO8" s="15">
        <v>5.60747663551402E-2</v>
      </c>
      <c r="AP8" s="15">
        <v>0</v>
      </c>
      <c r="AQ8" s="15">
        <v>0</v>
      </c>
      <c r="AR8" s="15">
        <v>2.6548672566371698E-2</v>
      </c>
      <c r="AS8" s="15">
        <v>0</v>
      </c>
      <c r="AT8" s="15"/>
      <c r="AU8" s="15">
        <v>1.1764705882352899E-2</v>
      </c>
      <c r="AV8" s="15">
        <v>2.01005025125628E-2</v>
      </c>
      <c r="AW8" s="15">
        <v>0</v>
      </c>
      <c r="AX8" s="15">
        <v>3.3898305084745797E-2</v>
      </c>
      <c r="AY8" s="15">
        <v>4.91803278688525E-2</v>
      </c>
      <c r="AZ8" s="15"/>
      <c r="BA8" s="15">
        <v>3.4375000000000003E-2</v>
      </c>
      <c r="BB8" s="15">
        <v>1.20481927710843E-2</v>
      </c>
      <c r="BC8" s="15"/>
      <c r="BD8" s="15">
        <v>3.03030303030303E-2</v>
      </c>
      <c r="BE8" s="15">
        <v>2.4390243902439001E-2</v>
      </c>
      <c r="BF8" s="15"/>
      <c r="BG8" s="15">
        <v>3.0898876404494399E-2</v>
      </c>
      <c r="BH8" s="15">
        <v>8.4033613445378096E-3</v>
      </c>
    </row>
    <row r="9" spans="2:60" x14ac:dyDescent="0.35">
      <c r="B9" s="16" t="s">
        <v>207</v>
      </c>
      <c r="C9" s="15">
        <v>7.3921971252566707E-2</v>
      </c>
      <c r="D9" s="15">
        <v>4.9079754601227002E-2</v>
      </c>
      <c r="E9" s="15">
        <v>8.6419753086419707E-2</v>
      </c>
      <c r="F9" s="15"/>
      <c r="G9" s="15">
        <v>5.9405940594059403E-2</v>
      </c>
      <c r="H9" s="15">
        <v>7.7720207253885995E-2</v>
      </c>
      <c r="I9" s="15"/>
      <c r="J9" s="15">
        <v>9.8765432098765399E-2</v>
      </c>
      <c r="K9" s="15">
        <v>2.8846153846153799E-2</v>
      </c>
      <c r="L9" s="15">
        <v>8.6294416243654803E-2</v>
      </c>
      <c r="M9" s="15">
        <v>7.6190476190476197E-2</v>
      </c>
      <c r="N9" s="15"/>
      <c r="O9" s="15">
        <v>8.4745762711864403E-2</v>
      </c>
      <c r="P9" s="15">
        <v>7.03125E-2</v>
      </c>
      <c r="Q9" s="15">
        <v>5.7971014492753603E-2</v>
      </c>
      <c r="R9" s="15">
        <v>7.0512820512820498E-2</v>
      </c>
      <c r="S9" s="15"/>
      <c r="T9" s="15">
        <v>8.4745762711864403E-2</v>
      </c>
      <c r="U9" s="15">
        <v>5.8252427184466E-2</v>
      </c>
      <c r="V9" s="15">
        <v>5.2631578947368397E-2</v>
      </c>
      <c r="W9" s="15">
        <v>0.13157894736842099</v>
      </c>
      <c r="X9" s="15">
        <v>0</v>
      </c>
      <c r="Y9" s="15"/>
      <c r="Z9" s="15">
        <v>5.5900621118012403E-2</v>
      </c>
      <c r="AA9" s="15">
        <v>7.6470588235294096E-2</v>
      </c>
      <c r="AB9" s="15"/>
      <c r="AC9" s="15">
        <v>6.3414634146341506E-2</v>
      </c>
      <c r="AD9" s="15">
        <v>7.4468085106383003E-2</v>
      </c>
      <c r="AE9" s="15"/>
      <c r="AF9" s="15">
        <v>7.25806451612903E-2</v>
      </c>
      <c r="AG9" s="15">
        <v>9.5890410958904104E-2</v>
      </c>
      <c r="AH9" s="15">
        <v>7.4999999999999997E-2</v>
      </c>
      <c r="AI9" s="15" t="s">
        <v>117</v>
      </c>
      <c r="AJ9" s="15">
        <v>6.25E-2</v>
      </c>
      <c r="AK9" s="15">
        <v>8.4507042253521097E-2</v>
      </c>
      <c r="AL9" s="15">
        <v>0</v>
      </c>
      <c r="AM9" s="15"/>
      <c r="AN9" s="15">
        <v>9.3264248704663197E-2</v>
      </c>
      <c r="AO9" s="15">
        <v>6.5420560747663503E-2</v>
      </c>
      <c r="AP9" s="15">
        <v>0</v>
      </c>
      <c r="AQ9" s="15">
        <v>0</v>
      </c>
      <c r="AR9" s="15">
        <v>7.0796460176991094E-2</v>
      </c>
      <c r="AS9" s="15">
        <v>0.1875</v>
      </c>
      <c r="AT9" s="15"/>
      <c r="AU9" s="15">
        <v>7.0588235294117604E-2</v>
      </c>
      <c r="AV9" s="15">
        <v>9.0452261306532694E-2</v>
      </c>
      <c r="AW9" s="15">
        <v>4.5454545454545497E-2</v>
      </c>
      <c r="AX9" s="15">
        <v>5.0847457627118599E-2</v>
      </c>
      <c r="AY9" s="15">
        <v>6.5573770491803296E-2</v>
      </c>
      <c r="AZ9" s="15"/>
      <c r="BA9" s="15">
        <v>6.5625000000000003E-2</v>
      </c>
      <c r="BB9" s="15">
        <v>9.0361445783132502E-2</v>
      </c>
      <c r="BC9" s="15"/>
      <c r="BD9" s="15">
        <v>7.5757575757575801E-2</v>
      </c>
      <c r="BE9" s="15">
        <v>7.3170731707317097E-2</v>
      </c>
      <c r="BF9" s="15"/>
      <c r="BG9" s="15">
        <v>8.1460674157303403E-2</v>
      </c>
      <c r="BH9" s="15">
        <v>5.0420168067226899E-2</v>
      </c>
    </row>
    <row r="10" spans="2:60" x14ac:dyDescent="0.35">
      <c r="B10" s="16" t="s">
        <v>208</v>
      </c>
      <c r="C10" s="15">
        <v>0.13757700205338799</v>
      </c>
      <c r="D10" s="15">
        <v>0.110429447852761</v>
      </c>
      <c r="E10" s="15">
        <v>0.15123456790123499</v>
      </c>
      <c r="F10" s="15"/>
      <c r="G10" s="15">
        <v>0.16831683168316799</v>
      </c>
      <c r="H10" s="15">
        <v>0.12953367875647701</v>
      </c>
      <c r="I10" s="15"/>
      <c r="J10" s="15">
        <v>8.6419753086419707E-2</v>
      </c>
      <c r="K10" s="15">
        <v>0.115384615384615</v>
      </c>
      <c r="L10" s="15">
        <v>0.16751269035533001</v>
      </c>
      <c r="M10" s="15">
        <v>0.14285714285714299</v>
      </c>
      <c r="N10" s="15"/>
      <c r="O10" s="15">
        <v>0.21186440677966101</v>
      </c>
      <c r="P10" s="15">
        <v>0.140625</v>
      </c>
      <c r="Q10" s="15">
        <v>8.6956521739130405E-2</v>
      </c>
      <c r="R10" s="15">
        <v>0.108974358974359</v>
      </c>
      <c r="S10" s="15"/>
      <c r="T10" s="15">
        <v>0.13983050847457601</v>
      </c>
      <c r="U10" s="15">
        <v>0.15533980582524301</v>
      </c>
      <c r="V10" s="15">
        <v>0.115789473684211</v>
      </c>
      <c r="W10" s="15">
        <v>0.13157894736842099</v>
      </c>
      <c r="X10" s="15">
        <v>0.14285714285714299</v>
      </c>
      <c r="Y10" s="15"/>
      <c r="Z10" s="15">
        <v>0.14906832298136599</v>
      </c>
      <c r="AA10" s="15">
        <v>0.105882352941176</v>
      </c>
      <c r="AB10" s="15"/>
      <c r="AC10" s="15">
        <v>0.151219512195122</v>
      </c>
      <c r="AD10" s="15">
        <v>0.122340425531915</v>
      </c>
      <c r="AE10" s="15"/>
      <c r="AF10" s="15">
        <v>0.15322580645161299</v>
      </c>
      <c r="AG10" s="15">
        <v>9.5890410958904104E-2</v>
      </c>
      <c r="AH10" s="15">
        <v>0.1</v>
      </c>
      <c r="AI10" s="15" t="s">
        <v>117</v>
      </c>
      <c r="AJ10" s="15">
        <v>0.125</v>
      </c>
      <c r="AK10" s="15">
        <v>0.183098591549296</v>
      </c>
      <c r="AL10" s="15">
        <v>0.33333333333333298</v>
      </c>
      <c r="AM10" s="15"/>
      <c r="AN10" s="15">
        <v>0.10880829015544</v>
      </c>
      <c r="AO10" s="15">
        <v>7.4766355140186896E-2</v>
      </c>
      <c r="AP10" s="15">
        <v>0.27272727272727298</v>
      </c>
      <c r="AQ10" s="15">
        <v>0.23404255319148901</v>
      </c>
      <c r="AR10" s="15">
        <v>0.15929203539823</v>
      </c>
      <c r="AS10" s="15">
        <v>0.375</v>
      </c>
      <c r="AT10" s="15"/>
      <c r="AU10" s="15">
        <v>0.105882352941176</v>
      </c>
      <c r="AV10" s="15">
        <v>0.115577889447236</v>
      </c>
      <c r="AW10" s="15">
        <v>0.22727272727272699</v>
      </c>
      <c r="AX10" s="15">
        <v>0.13559322033898299</v>
      </c>
      <c r="AY10" s="15">
        <v>0.18032786885245899</v>
      </c>
      <c r="AZ10" s="15"/>
      <c r="BA10" s="15">
        <v>0.13750000000000001</v>
      </c>
      <c r="BB10" s="15">
        <v>0.13855421686746999</v>
      </c>
      <c r="BC10" s="15"/>
      <c r="BD10" s="15">
        <v>0.13636363636363599</v>
      </c>
      <c r="BE10" s="15">
        <v>0.139372822299652</v>
      </c>
      <c r="BF10" s="15"/>
      <c r="BG10" s="15">
        <v>0.14044943820224701</v>
      </c>
      <c r="BH10" s="15">
        <v>0.13445378151260501</v>
      </c>
    </row>
    <row r="11" spans="2:60" x14ac:dyDescent="0.35">
      <c r="B11" s="16" t="s">
        <v>209</v>
      </c>
      <c r="C11" s="15">
        <v>0.17659137577002099</v>
      </c>
      <c r="D11" s="15">
        <v>0.17177914110429399</v>
      </c>
      <c r="E11" s="15">
        <v>0.179012345679012</v>
      </c>
      <c r="F11" s="15"/>
      <c r="G11" s="15">
        <v>0.17821782178217799</v>
      </c>
      <c r="H11" s="15">
        <v>0.176165803108808</v>
      </c>
      <c r="I11" s="15"/>
      <c r="J11" s="15">
        <v>0.18518518518518501</v>
      </c>
      <c r="K11" s="15">
        <v>0.17307692307692299</v>
      </c>
      <c r="L11" s="15">
        <v>0.16751269035533001</v>
      </c>
      <c r="M11" s="15">
        <v>0.19047619047618999</v>
      </c>
      <c r="N11" s="15"/>
      <c r="O11" s="15">
        <v>0.20338983050847501</v>
      </c>
      <c r="P11" s="15">
        <v>0.1875</v>
      </c>
      <c r="Q11" s="15">
        <v>0.188405797101449</v>
      </c>
      <c r="R11" s="15">
        <v>0.134615384615385</v>
      </c>
      <c r="S11" s="15"/>
      <c r="T11" s="15">
        <v>0.14830508474576301</v>
      </c>
      <c r="U11" s="15">
        <v>0.19417475728155301</v>
      </c>
      <c r="V11" s="15">
        <v>0.24210526315789499</v>
      </c>
      <c r="W11" s="15">
        <v>0.157894736842105</v>
      </c>
      <c r="X11" s="15">
        <v>0.14285714285714299</v>
      </c>
      <c r="Y11" s="15"/>
      <c r="Z11" s="15">
        <v>0.20496894409937899</v>
      </c>
      <c r="AA11" s="15">
        <v>0.17647058823529399</v>
      </c>
      <c r="AB11" s="15"/>
      <c r="AC11" s="15">
        <v>0.2</v>
      </c>
      <c r="AD11" s="15">
        <v>0.13297872340425501</v>
      </c>
      <c r="AE11" s="15"/>
      <c r="AF11" s="15">
        <v>0.19354838709677399</v>
      </c>
      <c r="AG11" s="15">
        <v>0.19178082191780799</v>
      </c>
      <c r="AH11" s="15">
        <v>0.16250000000000001</v>
      </c>
      <c r="AI11" s="15" t="s">
        <v>117</v>
      </c>
      <c r="AJ11" s="15">
        <v>0.1875</v>
      </c>
      <c r="AK11" s="15">
        <v>0.169014084507042</v>
      </c>
      <c r="AL11" s="15">
        <v>0.16666666666666699</v>
      </c>
      <c r="AM11" s="15"/>
      <c r="AN11" s="15">
        <v>0.181347150259067</v>
      </c>
      <c r="AO11" s="15">
        <v>0.18691588785046701</v>
      </c>
      <c r="AP11" s="15">
        <v>9.0909090909090898E-2</v>
      </c>
      <c r="AQ11" s="15">
        <v>0.170212765957447</v>
      </c>
      <c r="AR11" s="15">
        <v>0.17699115044247801</v>
      </c>
      <c r="AS11" s="15">
        <v>0.125</v>
      </c>
      <c r="AT11" s="15"/>
      <c r="AU11" s="15">
        <v>0.129411764705882</v>
      </c>
      <c r="AV11" s="15">
        <v>0.20100502512562801</v>
      </c>
      <c r="AW11" s="15">
        <v>9.0909090909090898E-2</v>
      </c>
      <c r="AX11" s="15">
        <v>0.27118644067796599</v>
      </c>
      <c r="AY11" s="15">
        <v>0.13934426229508201</v>
      </c>
      <c r="AZ11" s="15"/>
      <c r="BA11" s="15">
        <v>0.171875</v>
      </c>
      <c r="BB11" s="15">
        <v>0.186746987951807</v>
      </c>
      <c r="BC11" s="15"/>
      <c r="BD11" s="15">
        <v>0.16161616161616199</v>
      </c>
      <c r="BE11" s="15">
        <v>0.18815331010453001</v>
      </c>
      <c r="BF11" s="15"/>
      <c r="BG11" s="15">
        <v>0.174157303370787</v>
      </c>
      <c r="BH11" s="15">
        <v>0.184873949579832</v>
      </c>
    </row>
    <row r="12" spans="2:60" x14ac:dyDescent="0.35">
      <c r="B12" s="16" t="s">
        <v>210</v>
      </c>
      <c r="C12" s="15">
        <v>0.55646817248460001</v>
      </c>
      <c r="D12" s="15">
        <v>0.63190184049079801</v>
      </c>
      <c r="E12" s="15">
        <v>0.51851851851851805</v>
      </c>
      <c r="F12" s="15"/>
      <c r="G12" s="15">
        <v>0.524752475247525</v>
      </c>
      <c r="H12" s="15">
        <v>0.56476683937823802</v>
      </c>
      <c r="I12" s="15"/>
      <c r="J12" s="15">
        <v>0.592592592592593</v>
      </c>
      <c r="K12" s="15">
        <v>0.59615384615384603</v>
      </c>
      <c r="L12" s="15">
        <v>0.51776649746192904</v>
      </c>
      <c r="M12" s="15">
        <v>0.56190476190476202</v>
      </c>
      <c r="N12" s="15"/>
      <c r="O12" s="15">
        <v>0.44915254237288099</v>
      </c>
      <c r="P12" s="15">
        <v>0.5390625</v>
      </c>
      <c r="Q12" s="15">
        <v>0.623188405797101</v>
      </c>
      <c r="R12" s="15">
        <v>0.62179487179487203</v>
      </c>
      <c r="S12" s="15"/>
      <c r="T12" s="15">
        <v>0.56779661016949201</v>
      </c>
      <c r="U12" s="15">
        <v>0.52427184466019405</v>
      </c>
      <c r="V12" s="15">
        <v>0.53684210526315801</v>
      </c>
      <c r="W12" s="15">
        <v>0.57894736842105299</v>
      </c>
      <c r="X12" s="15">
        <v>0.71428571428571397</v>
      </c>
      <c r="Y12" s="15"/>
      <c r="Z12" s="15">
        <v>0.552795031055901</v>
      </c>
      <c r="AA12" s="15">
        <v>0.58823529411764697</v>
      </c>
      <c r="AB12" s="15"/>
      <c r="AC12" s="15">
        <v>0.54146341463414605</v>
      </c>
      <c r="AD12" s="15">
        <v>0.61702127659574502</v>
      </c>
      <c r="AE12" s="15"/>
      <c r="AF12" s="15">
        <v>0.532258064516129</v>
      </c>
      <c r="AG12" s="15">
        <v>0.602739726027397</v>
      </c>
      <c r="AH12" s="15">
        <v>0.58750000000000002</v>
      </c>
      <c r="AI12" s="15" t="s">
        <v>117</v>
      </c>
      <c r="AJ12" s="15">
        <v>0.53125</v>
      </c>
      <c r="AK12" s="15">
        <v>0.49295774647887303</v>
      </c>
      <c r="AL12" s="15">
        <v>0.5</v>
      </c>
      <c r="AM12" s="15"/>
      <c r="AN12" s="15">
        <v>0.58031088082901505</v>
      </c>
      <c r="AO12" s="15">
        <v>0.579439252336449</v>
      </c>
      <c r="AP12" s="15">
        <v>0.63636363636363602</v>
      </c>
      <c r="AQ12" s="15">
        <v>0.51063829787234005</v>
      </c>
      <c r="AR12" s="15">
        <v>0.54867256637168105</v>
      </c>
      <c r="AS12" s="15">
        <v>0.25</v>
      </c>
      <c r="AT12" s="15"/>
      <c r="AU12" s="15">
        <v>0.64705882352941202</v>
      </c>
      <c r="AV12" s="15">
        <v>0.54773869346733695</v>
      </c>
      <c r="AW12" s="15">
        <v>0.59090909090909105</v>
      </c>
      <c r="AX12" s="15">
        <v>0.47457627118644102</v>
      </c>
      <c r="AY12" s="15">
        <v>0.54098360655737698</v>
      </c>
      <c r="AZ12" s="15"/>
      <c r="BA12" s="15">
        <v>0.56562500000000004</v>
      </c>
      <c r="BB12" s="15">
        <v>0.53614457831325302</v>
      </c>
      <c r="BC12" s="15"/>
      <c r="BD12" s="15">
        <v>0.58585858585858597</v>
      </c>
      <c r="BE12" s="15">
        <v>0.53310104529616698</v>
      </c>
      <c r="BF12" s="15"/>
      <c r="BG12" s="15">
        <v>0.550561797752809</v>
      </c>
      <c r="BH12" s="15">
        <v>0.57142857142857095</v>
      </c>
    </row>
    <row r="13" spans="2:60" x14ac:dyDescent="0.35">
      <c r="B13" s="16" t="s">
        <v>81</v>
      </c>
      <c r="C13" s="15">
        <v>2.8747433264887101E-2</v>
      </c>
      <c r="D13" s="15">
        <v>2.4539877300613501E-2</v>
      </c>
      <c r="E13" s="15">
        <v>3.0864197530864199E-2</v>
      </c>
      <c r="F13" s="15"/>
      <c r="G13" s="15">
        <v>3.9603960396039598E-2</v>
      </c>
      <c r="H13" s="15">
        <v>2.59067357512953E-2</v>
      </c>
      <c r="I13" s="15"/>
      <c r="J13" s="15">
        <v>2.4691358024691398E-2</v>
      </c>
      <c r="K13" s="15">
        <v>3.8461538461538498E-2</v>
      </c>
      <c r="L13" s="15">
        <v>3.5532994923857898E-2</v>
      </c>
      <c r="M13" s="15">
        <v>9.5238095238095195E-3</v>
      </c>
      <c r="N13" s="15"/>
      <c r="O13" s="15">
        <v>3.3898305084745797E-2</v>
      </c>
      <c r="P13" s="15">
        <v>2.34375E-2</v>
      </c>
      <c r="Q13" s="15">
        <v>2.8985507246376802E-2</v>
      </c>
      <c r="R13" s="15">
        <v>3.2051282051282E-2</v>
      </c>
      <c r="S13" s="15"/>
      <c r="T13" s="15">
        <v>3.8135593220338999E-2</v>
      </c>
      <c r="U13" s="15">
        <v>2.9126213592233E-2</v>
      </c>
      <c r="V13" s="15">
        <v>2.1052631578947399E-2</v>
      </c>
      <c r="W13" s="15">
        <v>0</v>
      </c>
      <c r="X13" s="15">
        <v>0</v>
      </c>
      <c r="Y13" s="15"/>
      <c r="Z13" s="15">
        <v>1.2422360248447201E-2</v>
      </c>
      <c r="AA13" s="15">
        <v>3.5294117647058802E-2</v>
      </c>
      <c r="AB13" s="15"/>
      <c r="AC13" s="15">
        <v>1.46341463414634E-2</v>
      </c>
      <c r="AD13" s="15">
        <v>3.7234042553191501E-2</v>
      </c>
      <c r="AE13" s="15"/>
      <c r="AF13" s="15">
        <v>3.2258064516128997E-2</v>
      </c>
      <c r="AG13" s="15">
        <v>0</v>
      </c>
      <c r="AH13" s="15">
        <v>2.5000000000000001E-2</v>
      </c>
      <c r="AI13" s="15" t="s">
        <v>117</v>
      </c>
      <c r="AJ13" s="15">
        <v>0</v>
      </c>
      <c r="AK13" s="15">
        <v>2.8169014084507001E-2</v>
      </c>
      <c r="AL13" s="15">
        <v>0</v>
      </c>
      <c r="AM13" s="15"/>
      <c r="AN13" s="15">
        <v>1.55440414507772E-2</v>
      </c>
      <c r="AO13" s="15">
        <v>3.7383177570093497E-2</v>
      </c>
      <c r="AP13" s="15">
        <v>0</v>
      </c>
      <c r="AQ13" s="15">
        <v>8.5106382978723402E-2</v>
      </c>
      <c r="AR13" s="15">
        <v>1.7699115044247801E-2</v>
      </c>
      <c r="AS13" s="15">
        <v>6.25E-2</v>
      </c>
      <c r="AT13" s="15"/>
      <c r="AU13" s="15">
        <v>3.5294117647058802E-2</v>
      </c>
      <c r="AV13" s="15">
        <v>2.5125628140703501E-2</v>
      </c>
      <c r="AW13" s="15">
        <v>4.5454545454545497E-2</v>
      </c>
      <c r="AX13" s="15">
        <v>3.3898305084745797E-2</v>
      </c>
      <c r="AY13" s="15">
        <v>2.4590163934426201E-2</v>
      </c>
      <c r="AZ13" s="15"/>
      <c r="BA13" s="15">
        <v>2.5000000000000001E-2</v>
      </c>
      <c r="BB13" s="15">
        <v>3.6144578313252997E-2</v>
      </c>
      <c r="BC13" s="15"/>
      <c r="BD13" s="15">
        <v>1.01010101010101E-2</v>
      </c>
      <c r="BE13" s="15">
        <v>4.1811846689895502E-2</v>
      </c>
      <c r="BF13" s="15"/>
      <c r="BG13" s="15">
        <v>2.2471910112359501E-2</v>
      </c>
      <c r="BH13" s="15">
        <v>5.0420168067226899E-2</v>
      </c>
    </row>
    <row r="14" spans="2:60" x14ac:dyDescent="0.35">
      <c r="B14" s="16" t="s">
        <v>211</v>
      </c>
      <c r="C14" s="18">
        <v>0.10061601642710501</v>
      </c>
      <c r="D14" s="18">
        <v>6.13496932515337E-2</v>
      </c>
      <c r="E14" s="18">
        <v>0.12037037037037</v>
      </c>
      <c r="F14" s="18"/>
      <c r="G14" s="18">
        <v>8.9108910891089105E-2</v>
      </c>
      <c r="H14" s="18">
        <v>0.10362694300518099</v>
      </c>
      <c r="I14" s="18"/>
      <c r="J14" s="18">
        <v>0.11111111111111099</v>
      </c>
      <c r="K14" s="18">
        <v>7.69230769230769E-2</v>
      </c>
      <c r="L14" s="18">
        <v>0.111675126903553</v>
      </c>
      <c r="M14" s="18">
        <v>9.5238095238095205E-2</v>
      </c>
      <c r="N14" s="18"/>
      <c r="O14" s="18">
        <v>0.101694915254237</v>
      </c>
      <c r="P14" s="18">
        <v>0.109375</v>
      </c>
      <c r="Q14" s="18">
        <v>7.2463768115942004E-2</v>
      </c>
      <c r="R14" s="18">
        <v>0.102564102564103</v>
      </c>
      <c r="S14" s="18"/>
      <c r="T14" s="18">
        <v>0.105932203389831</v>
      </c>
      <c r="U14" s="18">
        <v>9.7087378640776698E-2</v>
      </c>
      <c r="V14" s="18">
        <v>8.42105263157895E-2</v>
      </c>
      <c r="W14" s="18">
        <v>0.13157894736842099</v>
      </c>
      <c r="X14" s="18">
        <v>0</v>
      </c>
      <c r="Y14" s="18"/>
      <c r="Z14" s="18">
        <v>8.0745341614906804E-2</v>
      </c>
      <c r="AA14" s="18">
        <v>9.41176470588235E-2</v>
      </c>
      <c r="AB14" s="18"/>
      <c r="AC14" s="18">
        <v>9.2682926829268306E-2</v>
      </c>
      <c r="AD14" s="18">
        <v>9.0425531914893595E-2</v>
      </c>
      <c r="AE14" s="18"/>
      <c r="AF14" s="18">
        <v>8.8709677419354802E-2</v>
      </c>
      <c r="AG14" s="18">
        <v>0.10958904109589</v>
      </c>
      <c r="AH14" s="18">
        <v>0.125</v>
      </c>
      <c r="AI14" s="18" t="s">
        <v>117</v>
      </c>
      <c r="AJ14" s="18">
        <v>0.15625</v>
      </c>
      <c r="AK14" s="18">
        <v>0.12676056338028199</v>
      </c>
      <c r="AL14" s="18">
        <v>0</v>
      </c>
      <c r="AM14" s="18"/>
      <c r="AN14" s="18">
        <v>0.113989637305699</v>
      </c>
      <c r="AO14" s="18">
        <v>0.121495327102804</v>
      </c>
      <c r="AP14" s="18">
        <v>0</v>
      </c>
      <c r="AQ14" s="18">
        <v>0</v>
      </c>
      <c r="AR14" s="18">
        <v>9.7345132743362803E-2</v>
      </c>
      <c r="AS14" s="18">
        <v>0.1875</v>
      </c>
      <c r="AT14" s="18"/>
      <c r="AU14" s="18">
        <v>8.2352941176470601E-2</v>
      </c>
      <c r="AV14" s="18">
        <v>0.110552763819095</v>
      </c>
      <c r="AW14" s="18">
        <v>4.5454545454545497E-2</v>
      </c>
      <c r="AX14" s="18">
        <v>8.4745762711864403E-2</v>
      </c>
      <c r="AY14" s="18">
        <v>0.114754098360656</v>
      </c>
      <c r="AZ14" s="18"/>
      <c r="BA14" s="18">
        <v>0.1</v>
      </c>
      <c r="BB14" s="18">
        <v>0.102409638554217</v>
      </c>
      <c r="BC14" s="18"/>
      <c r="BD14" s="18">
        <v>0.10606060606060599</v>
      </c>
      <c r="BE14" s="18">
        <v>9.7560975609756101E-2</v>
      </c>
      <c r="BF14" s="18"/>
      <c r="BG14" s="18">
        <v>0.112359550561798</v>
      </c>
      <c r="BH14" s="18">
        <v>5.8823529411764698E-2</v>
      </c>
    </row>
    <row r="15" spans="2:60" x14ac:dyDescent="0.35">
      <c r="B15" s="16" t="s">
        <v>212</v>
      </c>
      <c r="C15" s="18">
        <v>0.73305954825462005</v>
      </c>
      <c r="D15" s="18">
        <v>0.80368098159509205</v>
      </c>
      <c r="E15" s="18">
        <v>0.69753086419753096</v>
      </c>
      <c r="F15" s="18"/>
      <c r="G15" s="18">
        <v>0.70297029702970304</v>
      </c>
      <c r="H15" s="18">
        <v>0.74093264248704704</v>
      </c>
      <c r="I15" s="18"/>
      <c r="J15" s="18">
        <v>0.77777777777777801</v>
      </c>
      <c r="K15" s="18">
        <v>0.76923076923076905</v>
      </c>
      <c r="L15" s="18">
        <v>0.68527918781725905</v>
      </c>
      <c r="M15" s="18">
        <v>0.75238095238095204</v>
      </c>
      <c r="N15" s="18"/>
      <c r="O15" s="18">
        <v>0.65254237288135597</v>
      </c>
      <c r="P15" s="18">
        <v>0.7265625</v>
      </c>
      <c r="Q15" s="18">
        <v>0.811594202898551</v>
      </c>
      <c r="R15" s="18">
        <v>0.75641025641025605</v>
      </c>
      <c r="S15" s="18"/>
      <c r="T15" s="18">
        <v>0.71610169491525399</v>
      </c>
      <c r="U15" s="18">
        <v>0.71844660194174803</v>
      </c>
      <c r="V15" s="18">
        <v>0.77894736842105305</v>
      </c>
      <c r="W15" s="18">
        <v>0.73684210526315796</v>
      </c>
      <c r="X15" s="18">
        <v>0.85714285714285698</v>
      </c>
      <c r="Y15" s="18"/>
      <c r="Z15" s="18">
        <v>0.75776397515528005</v>
      </c>
      <c r="AA15" s="18">
        <v>0.76470588235294101</v>
      </c>
      <c r="AB15" s="18"/>
      <c r="AC15" s="18">
        <v>0.741463414634146</v>
      </c>
      <c r="AD15" s="18">
        <v>0.75</v>
      </c>
      <c r="AE15" s="18"/>
      <c r="AF15" s="18">
        <v>0.72580645161290303</v>
      </c>
      <c r="AG15" s="18">
        <v>0.79452054794520499</v>
      </c>
      <c r="AH15" s="18">
        <v>0.75</v>
      </c>
      <c r="AI15" s="18" t="s">
        <v>117</v>
      </c>
      <c r="AJ15" s="18">
        <v>0.71875</v>
      </c>
      <c r="AK15" s="18">
        <v>0.66197183098591506</v>
      </c>
      <c r="AL15" s="18">
        <v>0.66666666666666696</v>
      </c>
      <c r="AM15" s="18"/>
      <c r="AN15" s="18">
        <v>0.76165803108808305</v>
      </c>
      <c r="AO15" s="18">
        <v>0.76635514018691597</v>
      </c>
      <c r="AP15" s="18">
        <v>0.72727272727272696</v>
      </c>
      <c r="AQ15" s="18">
        <v>0.680851063829787</v>
      </c>
      <c r="AR15" s="18">
        <v>0.72566371681415898</v>
      </c>
      <c r="AS15" s="18">
        <v>0.375</v>
      </c>
      <c r="AT15" s="18"/>
      <c r="AU15" s="18">
        <v>0.77647058823529402</v>
      </c>
      <c r="AV15" s="18">
        <v>0.74874371859296496</v>
      </c>
      <c r="AW15" s="18">
        <v>0.68181818181818199</v>
      </c>
      <c r="AX15" s="18">
        <v>0.74576271186440701</v>
      </c>
      <c r="AY15" s="18">
        <v>0.68032786885245899</v>
      </c>
      <c r="AZ15" s="18"/>
      <c r="BA15" s="18">
        <v>0.73750000000000004</v>
      </c>
      <c r="BB15" s="18">
        <v>0.72289156626506001</v>
      </c>
      <c r="BC15" s="18"/>
      <c r="BD15" s="18">
        <v>0.74747474747474796</v>
      </c>
      <c r="BE15" s="18">
        <v>0.72125435540069704</v>
      </c>
      <c r="BF15" s="18"/>
      <c r="BG15" s="18">
        <v>0.72471910112359506</v>
      </c>
      <c r="BH15" s="18">
        <v>0.75630252100840301</v>
      </c>
    </row>
    <row r="16" spans="2:60" x14ac:dyDescent="0.35">
      <c r="B16" s="16" t="s">
        <v>93</v>
      </c>
      <c r="C16" s="19">
        <v>-0.632443531827515</v>
      </c>
      <c r="D16" s="19">
        <v>-0.74233128834355799</v>
      </c>
      <c r="E16" s="19">
        <v>-0.57716049382716095</v>
      </c>
      <c r="F16" s="19"/>
      <c r="G16" s="19">
        <v>-0.61386138613861396</v>
      </c>
      <c r="H16" s="19">
        <v>-0.637305699481865</v>
      </c>
      <c r="I16" s="19"/>
      <c r="J16" s="19">
        <v>-0.66666666666666696</v>
      </c>
      <c r="K16" s="19">
        <v>-0.69230769230769196</v>
      </c>
      <c r="L16" s="19">
        <v>-0.57360406091370597</v>
      </c>
      <c r="M16" s="19">
        <v>-0.65714285714285703</v>
      </c>
      <c r="N16" s="19"/>
      <c r="O16" s="19">
        <v>-0.55084745762711895</v>
      </c>
      <c r="P16" s="19">
        <v>-0.6171875</v>
      </c>
      <c r="Q16" s="19">
        <v>-0.73913043478260898</v>
      </c>
      <c r="R16" s="19">
        <v>-0.65384615384615397</v>
      </c>
      <c r="S16" s="19"/>
      <c r="T16" s="19">
        <v>-0.61016949152542399</v>
      </c>
      <c r="U16" s="19">
        <v>-0.62135922330097104</v>
      </c>
      <c r="V16" s="19">
        <v>-0.69473684210526299</v>
      </c>
      <c r="W16" s="19">
        <v>-0.60526315789473695</v>
      </c>
      <c r="X16" s="19">
        <v>-0.85714285714285698</v>
      </c>
      <c r="Y16" s="19"/>
      <c r="Z16" s="19">
        <v>-0.67701863354037295</v>
      </c>
      <c r="AA16" s="19">
        <v>-0.67058823529411804</v>
      </c>
      <c r="AB16" s="19"/>
      <c r="AC16" s="19">
        <v>-0.64878048780487796</v>
      </c>
      <c r="AD16" s="19">
        <v>-0.659574468085106</v>
      </c>
      <c r="AE16" s="19"/>
      <c r="AF16" s="19">
        <v>-0.63709677419354804</v>
      </c>
      <c r="AG16" s="19">
        <v>-0.68493150684931503</v>
      </c>
      <c r="AH16" s="19">
        <v>-0.625</v>
      </c>
      <c r="AI16" s="19" t="s">
        <v>117</v>
      </c>
      <c r="AJ16" s="19">
        <v>-0.5625</v>
      </c>
      <c r="AK16" s="19">
        <v>-0.53521126760563398</v>
      </c>
      <c r="AL16" s="19">
        <v>-0.66666666666666696</v>
      </c>
      <c r="AM16" s="19"/>
      <c r="AN16" s="19">
        <v>-0.64766839378238295</v>
      </c>
      <c r="AO16" s="19">
        <v>-0.644859813084112</v>
      </c>
      <c r="AP16" s="19">
        <v>-0.72727272727272696</v>
      </c>
      <c r="AQ16" s="19">
        <v>-0.680851063829787</v>
      </c>
      <c r="AR16" s="19">
        <v>-0.62831858407079599</v>
      </c>
      <c r="AS16" s="19">
        <v>-0.1875</v>
      </c>
      <c r="AT16" s="19"/>
      <c r="AU16" s="19">
        <v>-0.69411764705882395</v>
      </c>
      <c r="AV16" s="19">
        <v>-0.638190954773869</v>
      </c>
      <c r="AW16" s="19">
        <v>-0.63636363636363602</v>
      </c>
      <c r="AX16" s="19">
        <v>-0.66101694915254205</v>
      </c>
      <c r="AY16" s="19">
        <v>-0.56557377049180302</v>
      </c>
      <c r="AZ16" s="19"/>
      <c r="BA16" s="19">
        <v>-0.63749999999999996</v>
      </c>
      <c r="BB16" s="19">
        <v>-0.62048192771084298</v>
      </c>
      <c r="BC16" s="19"/>
      <c r="BD16" s="19">
        <v>-0.64141414141414099</v>
      </c>
      <c r="BE16" s="19">
        <v>-0.62369337979094097</v>
      </c>
      <c r="BF16" s="19"/>
      <c r="BG16" s="19">
        <v>-0.61235955056179803</v>
      </c>
      <c r="BH16" s="19">
        <v>-0.69747899159663895</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218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0.26488706365503101</v>
      </c>
      <c r="D8" s="15">
        <v>0.29447852760736198</v>
      </c>
      <c r="E8" s="15">
        <v>0.25</v>
      </c>
      <c r="F8" s="15"/>
      <c r="G8" s="15">
        <v>0.25742574257425699</v>
      </c>
      <c r="H8" s="15">
        <v>0.26683937823834197</v>
      </c>
      <c r="I8" s="15"/>
      <c r="J8" s="15">
        <v>0.27160493827160498</v>
      </c>
      <c r="K8" s="15">
        <v>0.34615384615384598</v>
      </c>
      <c r="L8" s="15">
        <v>0.218274111675127</v>
      </c>
      <c r="M8" s="15">
        <v>0.266666666666667</v>
      </c>
      <c r="N8" s="15"/>
      <c r="O8" s="15">
        <v>0.22033898305084701</v>
      </c>
      <c r="P8" s="15">
        <v>0.296875</v>
      </c>
      <c r="Q8" s="15">
        <v>0.24637681159420299</v>
      </c>
      <c r="R8" s="15">
        <v>0.28205128205128199</v>
      </c>
      <c r="S8" s="15"/>
      <c r="T8" s="15">
        <v>0.27542372881355898</v>
      </c>
      <c r="U8" s="15">
        <v>0.28155339805825202</v>
      </c>
      <c r="V8" s="15">
        <v>0.2</v>
      </c>
      <c r="W8" s="15">
        <v>0.28947368421052599</v>
      </c>
      <c r="X8" s="15">
        <v>0.28571428571428598</v>
      </c>
      <c r="Y8" s="15"/>
      <c r="Z8" s="15">
        <v>0.217391304347826</v>
      </c>
      <c r="AA8" s="15">
        <v>0.34117647058823503</v>
      </c>
      <c r="AB8" s="15"/>
      <c r="AC8" s="15">
        <v>0.23414634146341501</v>
      </c>
      <c r="AD8" s="15">
        <v>0.33510638297872303</v>
      </c>
      <c r="AE8" s="15"/>
      <c r="AF8" s="15">
        <v>0.233870967741935</v>
      </c>
      <c r="AG8" s="15">
        <v>0.24657534246575299</v>
      </c>
      <c r="AH8" s="15">
        <v>0.3</v>
      </c>
      <c r="AI8" s="15" t="s">
        <v>117</v>
      </c>
      <c r="AJ8" s="15">
        <v>0.21875</v>
      </c>
      <c r="AK8" s="15">
        <v>0.21126760563380301</v>
      </c>
      <c r="AL8" s="15">
        <v>0.16666666666666699</v>
      </c>
      <c r="AM8" s="15"/>
      <c r="AN8" s="15">
        <v>0.25906735751295301</v>
      </c>
      <c r="AO8" s="15">
        <v>0.27102803738317799</v>
      </c>
      <c r="AP8" s="15">
        <v>0.36363636363636398</v>
      </c>
      <c r="AQ8" s="15">
        <v>0.27659574468085102</v>
      </c>
      <c r="AR8" s="15">
        <v>0.27433628318584102</v>
      </c>
      <c r="AS8" s="15">
        <v>0.125</v>
      </c>
      <c r="AT8" s="15"/>
      <c r="AU8" s="15">
        <v>0.32941176470588202</v>
      </c>
      <c r="AV8" s="15">
        <v>0.231155778894472</v>
      </c>
      <c r="AW8" s="15">
        <v>0.31818181818181801</v>
      </c>
      <c r="AX8" s="15">
        <v>0.322033898305085</v>
      </c>
      <c r="AY8" s="15">
        <v>0.23770491803278701</v>
      </c>
      <c r="AZ8" s="15"/>
      <c r="BA8" s="15">
        <v>0.27500000000000002</v>
      </c>
      <c r="BB8" s="15">
        <v>0.24698795180722899</v>
      </c>
      <c r="BC8" s="15"/>
      <c r="BD8" s="15">
        <v>0.28787878787878801</v>
      </c>
      <c r="BE8" s="15">
        <v>0.24390243902438999</v>
      </c>
      <c r="BF8" s="15"/>
      <c r="BG8" s="15">
        <v>0.25</v>
      </c>
      <c r="BH8" s="15">
        <v>0.30252100840336099</v>
      </c>
    </row>
    <row r="9" spans="2:60" x14ac:dyDescent="0.35">
      <c r="B9" s="16" t="s">
        <v>207</v>
      </c>
      <c r="C9" s="15">
        <v>0.318275154004107</v>
      </c>
      <c r="D9" s="15">
        <v>0.35582822085889598</v>
      </c>
      <c r="E9" s="15">
        <v>0.29938271604938299</v>
      </c>
      <c r="F9" s="15"/>
      <c r="G9" s="15">
        <v>0.29702970297029702</v>
      </c>
      <c r="H9" s="15">
        <v>0.32383419689119203</v>
      </c>
      <c r="I9" s="15"/>
      <c r="J9" s="15">
        <v>0.37037037037037002</v>
      </c>
      <c r="K9" s="15">
        <v>0.240384615384615</v>
      </c>
      <c r="L9" s="15">
        <v>0.35532994923857902</v>
      </c>
      <c r="M9" s="15">
        <v>0.28571428571428598</v>
      </c>
      <c r="N9" s="15"/>
      <c r="O9" s="15">
        <v>0.29661016949152502</v>
      </c>
      <c r="P9" s="15">
        <v>0.3203125</v>
      </c>
      <c r="Q9" s="15">
        <v>0.34782608695652201</v>
      </c>
      <c r="R9" s="15">
        <v>0.31410256410256399</v>
      </c>
      <c r="S9" s="15"/>
      <c r="T9" s="15">
        <v>0.32627118644067798</v>
      </c>
      <c r="U9" s="15">
        <v>0.29126213592233002</v>
      </c>
      <c r="V9" s="15">
        <v>0.34736842105263199</v>
      </c>
      <c r="W9" s="15">
        <v>0.23684210526315799</v>
      </c>
      <c r="X9" s="15">
        <v>0.42857142857142899</v>
      </c>
      <c r="Y9" s="15"/>
      <c r="Z9" s="15">
        <v>0.31677018633540399</v>
      </c>
      <c r="AA9" s="15">
        <v>0.30588235294117599</v>
      </c>
      <c r="AB9" s="15"/>
      <c r="AC9" s="15">
        <v>0.326829268292683</v>
      </c>
      <c r="AD9" s="15">
        <v>0.33510638297872303</v>
      </c>
      <c r="AE9" s="15"/>
      <c r="AF9" s="15">
        <v>0.34677419354838701</v>
      </c>
      <c r="AG9" s="15">
        <v>0.301369863013699</v>
      </c>
      <c r="AH9" s="15">
        <v>0.32500000000000001</v>
      </c>
      <c r="AI9" s="15" t="s">
        <v>117</v>
      </c>
      <c r="AJ9" s="15">
        <v>0.28125</v>
      </c>
      <c r="AK9" s="15">
        <v>0.38028169014084501</v>
      </c>
      <c r="AL9" s="15">
        <v>0.5</v>
      </c>
      <c r="AM9" s="15"/>
      <c r="AN9" s="15">
        <v>0.362694300518135</v>
      </c>
      <c r="AO9" s="15">
        <v>0.27102803738317799</v>
      </c>
      <c r="AP9" s="15">
        <v>0.36363636363636398</v>
      </c>
      <c r="AQ9" s="15">
        <v>0.340425531914894</v>
      </c>
      <c r="AR9" s="15">
        <v>0.28318584070796499</v>
      </c>
      <c r="AS9" s="15">
        <v>0.25</v>
      </c>
      <c r="AT9" s="15"/>
      <c r="AU9" s="15">
        <v>0.23529411764705899</v>
      </c>
      <c r="AV9" s="15">
        <v>0.38190954773869301</v>
      </c>
      <c r="AW9" s="15">
        <v>0.45454545454545497</v>
      </c>
      <c r="AX9" s="15">
        <v>0.20338983050847501</v>
      </c>
      <c r="AY9" s="15">
        <v>0.30327868852459</v>
      </c>
      <c r="AZ9" s="15"/>
      <c r="BA9" s="15">
        <v>0.328125</v>
      </c>
      <c r="BB9" s="15">
        <v>0.30120481927710802</v>
      </c>
      <c r="BC9" s="15"/>
      <c r="BD9" s="15">
        <v>0.34343434343434298</v>
      </c>
      <c r="BE9" s="15">
        <v>0.303135888501742</v>
      </c>
      <c r="BF9" s="15"/>
      <c r="BG9" s="15">
        <v>0.300561797752809</v>
      </c>
      <c r="BH9" s="15">
        <v>0.38655462184874001</v>
      </c>
    </row>
    <row r="10" spans="2:60" x14ac:dyDescent="0.35">
      <c r="B10" s="16" t="s">
        <v>208</v>
      </c>
      <c r="C10" s="15">
        <v>0.13963039014373699</v>
      </c>
      <c r="D10" s="15">
        <v>0.122699386503067</v>
      </c>
      <c r="E10" s="15">
        <v>0.148148148148148</v>
      </c>
      <c r="F10" s="15"/>
      <c r="G10" s="15">
        <v>0.16831683168316799</v>
      </c>
      <c r="H10" s="15">
        <v>0.13212435233160599</v>
      </c>
      <c r="I10" s="15"/>
      <c r="J10" s="15">
        <v>0.11111111111111099</v>
      </c>
      <c r="K10" s="15">
        <v>0.134615384615385</v>
      </c>
      <c r="L10" s="15">
        <v>0.157360406091371</v>
      </c>
      <c r="M10" s="15">
        <v>0.133333333333333</v>
      </c>
      <c r="N10" s="15"/>
      <c r="O10" s="15">
        <v>0.161016949152542</v>
      </c>
      <c r="P10" s="15">
        <v>0.171875</v>
      </c>
      <c r="Q10" s="15">
        <v>0.14492753623188401</v>
      </c>
      <c r="R10" s="15">
        <v>8.3333333333333301E-2</v>
      </c>
      <c r="S10" s="15"/>
      <c r="T10" s="15">
        <v>0.12288135593220301</v>
      </c>
      <c r="U10" s="15">
        <v>0.17475728155339801</v>
      </c>
      <c r="V10" s="15">
        <v>0.13684210526315799</v>
      </c>
      <c r="W10" s="15">
        <v>0.105263157894737</v>
      </c>
      <c r="X10" s="15">
        <v>0.28571428571428598</v>
      </c>
      <c r="Y10" s="15"/>
      <c r="Z10" s="15">
        <v>0.15527950310558999</v>
      </c>
      <c r="AA10" s="15">
        <v>0.111764705882353</v>
      </c>
      <c r="AB10" s="15"/>
      <c r="AC10" s="15">
        <v>0.12195121951219499</v>
      </c>
      <c r="AD10" s="15">
        <v>0.10638297872340401</v>
      </c>
      <c r="AE10" s="15"/>
      <c r="AF10" s="15">
        <v>0.16935483870967699</v>
      </c>
      <c r="AG10" s="15">
        <v>0.123287671232877</v>
      </c>
      <c r="AH10" s="15">
        <v>0.1125</v>
      </c>
      <c r="AI10" s="15" t="s">
        <v>117</v>
      </c>
      <c r="AJ10" s="15">
        <v>6.25E-2</v>
      </c>
      <c r="AK10" s="15">
        <v>0.154929577464789</v>
      </c>
      <c r="AL10" s="15">
        <v>0</v>
      </c>
      <c r="AM10" s="15"/>
      <c r="AN10" s="15">
        <v>0.15025906735751299</v>
      </c>
      <c r="AO10" s="15">
        <v>7.4766355140186896E-2</v>
      </c>
      <c r="AP10" s="15">
        <v>0.18181818181818199</v>
      </c>
      <c r="AQ10" s="15">
        <v>0.21276595744680901</v>
      </c>
      <c r="AR10" s="15">
        <v>0.14159292035398199</v>
      </c>
      <c r="AS10" s="15">
        <v>0.1875</v>
      </c>
      <c r="AT10" s="15"/>
      <c r="AU10" s="15">
        <v>0.14117647058823499</v>
      </c>
      <c r="AV10" s="15">
        <v>0.14070351758794</v>
      </c>
      <c r="AW10" s="15">
        <v>9.0909090909090898E-2</v>
      </c>
      <c r="AX10" s="15">
        <v>0.101694915254237</v>
      </c>
      <c r="AY10" s="15">
        <v>0.16393442622950799</v>
      </c>
      <c r="AZ10" s="15"/>
      <c r="BA10" s="15">
        <v>0.13750000000000001</v>
      </c>
      <c r="BB10" s="15">
        <v>0.13855421686746999</v>
      </c>
      <c r="BC10" s="15"/>
      <c r="BD10" s="15">
        <v>0.13636363636363599</v>
      </c>
      <c r="BE10" s="15">
        <v>0.14285714285714299</v>
      </c>
      <c r="BF10" s="15"/>
      <c r="BG10" s="15">
        <v>0.151685393258427</v>
      </c>
      <c r="BH10" s="15">
        <v>8.40336134453782E-2</v>
      </c>
    </row>
    <row r="11" spans="2:60" x14ac:dyDescent="0.35">
      <c r="B11" s="16" t="s">
        <v>209</v>
      </c>
      <c r="C11" s="15">
        <v>0.11909650924024601</v>
      </c>
      <c r="D11" s="15">
        <v>0.110429447852761</v>
      </c>
      <c r="E11" s="15">
        <v>0.12345679012345701</v>
      </c>
      <c r="F11" s="15"/>
      <c r="G11" s="15">
        <v>0.10891089108910899</v>
      </c>
      <c r="H11" s="15">
        <v>0.121761658031088</v>
      </c>
      <c r="I11" s="15"/>
      <c r="J11" s="15">
        <v>7.4074074074074098E-2</v>
      </c>
      <c r="K11" s="15">
        <v>0.115384615384615</v>
      </c>
      <c r="L11" s="15">
        <v>0.101522842639594</v>
      </c>
      <c r="M11" s="15">
        <v>0.19047619047618999</v>
      </c>
      <c r="N11" s="15"/>
      <c r="O11" s="15">
        <v>0.144067796610169</v>
      </c>
      <c r="P11" s="15">
        <v>7.8125E-2</v>
      </c>
      <c r="Q11" s="15">
        <v>8.6956521739130405E-2</v>
      </c>
      <c r="R11" s="15">
        <v>0.15384615384615399</v>
      </c>
      <c r="S11" s="15"/>
      <c r="T11" s="15">
        <v>0.101694915254237</v>
      </c>
      <c r="U11" s="15">
        <v>0.13592233009708701</v>
      </c>
      <c r="V11" s="15">
        <v>0.157894736842105</v>
      </c>
      <c r="W11" s="15">
        <v>0.13157894736842099</v>
      </c>
      <c r="X11" s="15">
        <v>0</v>
      </c>
      <c r="Y11" s="15"/>
      <c r="Z11" s="15">
        <v>0.161490683229814</v>
      </c>
      <c r="AA11" s="15">
        <v>8.2352941176470601E-2</v>
      </c>
      <c r="AB11" s="15"/>
      <c r="AC11" s="15">
        <v>0.15609756097561001</v>
      </c>
      <c r="AD11" s="15">
        <v>6.9148936170212796E-2</v>
      </c>
      <c r="AE11" s="15"/>
      <c r="AF11" s="15">
        <v>0.104838709677419</v>
      </c>
      <c r="AG11" s="15">
        <v>0.13698630136986301</v>
      </c>
      <c r="AH11" s="15">
        <v>0.125</v>
      </c>
      <c r="AI11" s="15" t="s">
        <v>117</v>
      </c>
      <c r="AJ11" s="15">
        <v>0.25</v>
      </c>
      <c r="AK11" s="15">
        <v>0.12676056338028199</v>
      </c>
      <c r="AL11" s="15">
        <v>0.16666666666666699</v>
      </c>
      <c r="AM11" s="15"/>
      <c r="AN11" s="15">
        <v>0.124352331606218</v>
      </c>
      <c r="AO11" s="15">
        <v>0.11214953271028</v>
      </c>
      <c r="AP11" s="15">
        <v>9.0909090909090898E-2</v>
      </c>
      <c r="AQ11" s="15">
        <v>4.2553191489361701E-2</v>
      </c>
      <c r="AR11" s="15">
        <v>0.132743362831858</v>
      </c>
      <c r="AS11" s="15">
        <v>0.25</v>
      </c>
      <c r="AT11" s="15"/>
      <c r="AU11" s="15">
        <v>0.129411764705882</v>
      </c>
      <c r="AV11" s="15">
        <v>0.110552763819095</v>
      </c>
      <c r="AW11" s="15">
        <v>9.0909090909090898E-2</v>
      </c>
      <c r="AX11" s="15">
        <v>0.13559322033898299</v>
      </c>
      <c r="AY11" s="15">
        <v>0.12295081967213101</v>
      </c>
      <c r="AZ11" s="15"/>
      <c r="BA11" s="15">
        <v>0.12812499999999999</v>
      </c>
      <c r="BB11" s="15">
        <v>0.102409638554217</v>
      </c>
      <c r="BC11" s="15"/>
      <c r="BD11" s="15">
        <v>0.10101010101010099</v>
      </c>
      <c r="BE11" s="15">
        <v>0.13240418118466901</v>
      </c>
      <c r="BF11" s="15"/>
      <c r="BG11" s="15">
        <v>0.126404494382022</v>
      </c>
      <c r="BH11" s="15">
        <v>9.2436974789915999E-2</v>
      </c>
    </row>
    <row r="12" spans="2:60" x14ac:dyDescent="0.35">
      <c r="B12" s="16" t="s">
        <v>210</v>
      </c>
      <c r="C12" s="15">
        <v>0.14989733059548299</v>
      </c>
      <c r="D12" s="15">
        <v>0.104294478527607</v>
      </c>
      <c r="E12" s="15">
        <v>0.172839506172839</v>
      </c>
      <c r="F12" s="15"/>
      <c r="G12" s="15">
        <v>0.158415841584158</v>
      </c>
      <c r="H12" s="15">
        <v>0.147668393782383</v>
      </c>
      <c r="I12" s="15"/>
      <c r="J12" s="15">
        <v>0.172839506172839</v>
      </c>
      <c r="K12" s="15">
        <v>0.16346153846153799</v>
      </c>
      <c r="L12" s="15">
        <v>0.15228426395939099</v>
      </c>
      <c r="M12" s="15">
        <v>0.114285714285714</v>
      </c>
      <c r="N12" s="15"/>
      <c r="O12" s="15">
        <v>0.177966101694915</v>
      </c>
      <c r="P12" s="15">
        <v>0.125</v>
      </c>
      <c r="Q12" s="15">
        <v>0.14492753623188401</v>
      </c>
      <c r="R12" s="15">
        <v>0.16025641025640999</v>
      </c>
      <c r="S12" s="15"/>
      <c r="T12" s="15">
        <v>0.161016949152542</v>
      </c>
      <c r="U12" s="15">
        <v>0.106796116504854</v>
      </c>
      <c r="V12" s="15">
        <v>0.157894736842105</v>
      </c>
      <c r="W12" s="15">
        <v>0.23684210526315799</v>
      </c>
      <c r="X12" s="15">
        <v>0</v>
      </c>
      <c r="Y12" s="15"/>
      <c r="Z12" s="15">
        <v>0.14285714285714299</v>
      </c>
      <c r="AA12" s="15">
        <v>0.152941176470588</v>
      </c>
      <c r="AB12" s="15"/>
      <c r="AC12" s="15">
        <v>0.15609756097561001</v>
      </c>
      <c r="AD12" s="15">
        <v>0.14893617021276601</v>
      </c>
      <c r="AE12" s="15"/>
      <c r="AF12" s="15">
        <v>0.13709677419354799</v>
      </c>
      <c r="AG12" s="15">
        <v>0.17808219178082199</v>
      </c>
      <c r="AH12" s="15">
        <v>0.13750000000000001</v>
      </c>
      <c r="AI12" s="15" t="s">
        <v>117</v>
      </c>
      <c r="AJ12" s="15">
        <v>0.1875</v>
      </c>
      <c r="AK12" s="15">
        <v>0.12676056338028199</v>
      </c>
      <c r="AL12" s="15">
        <v>0.16666666666666699</v>
      </c>
      <c r="AM12" s="15"/>
      <c r="AN12" s="15">
        <v>0.10362694300518099</v>
      </c>
      <c r="AO12" s="15">
        <v>0.25233644859813098</v>
      </c>
      <c r="AP12" s="15">
        <v>0</v>
      </c>
      <c r="AQ12" s="15">
        <v>0.10638297872340401</v>
      </c>
      <c r="AR12" s="15">
        <v>0.16814159292035399</v>
      </c>
      <c r="AS12" s="15">
        <v>0.125</v>
      </c>
      <c r="AT12" s="15"/>
      <c r="AU12" s="15">
        <v>0.152941176470588</v>
      </c>
      <c r="AV12" s="15">
        <v>0.12562814070351799</v>
      </c>
      <c r="AW12" s="15">
        <v>4.5454545454545497E-2</v>
      </c>
      <c r="AX12" s="15">
        <v>0.23728813559322001</v>
      </c>
      <c r="AY12" s="15">
        <v>0.16393442622950799</v>
      </c>
      <c r="AZ12" s="15"/>
      <c r="BA12" s="15">
        <v>0.121875</v>
      </c>
      <c r="BB12" s="15">
        <v>0.20481927710843401</v>
      </c>
      <c r="BC12" s="15"/>
      <c r="BD12" s="15">
        <v>0.12121212121212099</v>
      </c>
      <c r="BE12" s="15">
        <v>0.17073170731707299</v>
      </c>
      <c r="BF12" s="15"/>
      <c r="BG12" s="15">
        <v>0.162921348314607</v>
      </c>
      <c r="BH12" s="15">
        <v>0.126050420168067</v>
      </c>
    </row>
    <row r="13" spans="2:60" x14ac:dyDescent="0.35">
      <c r="B13" s="16" t="s">
        <v>81</v>
      </c>
      <c r="C13" s="15">
        <v>8.2135523613963007E-3</v>
      </c>
      <c r="D13" s="15">
        <v>1.22699386503067E-2</v>
      </c>
      <c r="E13" s="15">
        <v>6.17283950617284E-3</v>
      </c>
      <c r="F13" s="15"/>
      <c r="G13" s="15">
        <v>9.9009900990098994E-3</v>
      </c>
      <c r="H13" s="15">
        <v>7.7720207253886E-3</v>
      </c>
      <c r="I13" s="15"/>
      <c r="J13" s="15">
        <v>0</v>
      </c>
      <c r="K13" s="15">
        <v>0</v>
      </c>
      <c r="L13" s="15">
        <v>1.5228426395939101E-2</v>
      </c>
      <c r="M13" s="15">
        <v>9.5238095238095195E-3</v>
      </c>
      <c r="N13" s="15"/>
      <c r="O13" s="15">
        <v>0</v>
      </c>
      <c r="P13" s="15">
        <v>7.8125E-3</v>
      </c>
      <c r="Q13" s="15">
        <v>2.8985507246376802E-2</v>
      </c>
      <c r="R13" s="15">
        <v>6.41025641025641E-3</v>
      </c>
      <c r="S13" s="15"/>
      <c r="T13" s="15">
        <v>1.27118644067797E-2</v>
      </c>
      <c r="U13" s="15">
        <v>9.7087378640776708E-3</v>
      </c>
      <c r="V13" s="15">
        <v>0</v>
      </c>
      <c r="W13" s="15">
        <v>0</v>
      </c>
      <c r="X13" s="15">
        <v>0</v>
      </c>
      <c r="Y13" s="15"/>
      <c r="Z13" s="15">
        <v>6.2111801242236003E-3</v>
      </c>
      <c r="AA13" s="15">
        <v>5.8823529411764696E-3</v>
      </c>
      <c r="AB13" s="15"/>
      <c r="AC13" s="15">
        <v>4.8780487804877997E-3</v>
      </c>
      <c r="AD13" s="15">
        <v>5.31914893617021E-3</v>
      </c>
      <c r="AE13" s="15"/>
      <c r="AF13" s="15">
        <v>8.0645161290322596E-3</v>
      </c>
      <c r="AG13" s="15">
        <v>1.3698630136986301E-2</v>
      </c>
      <c r="AH13" s="15">
        <v>0</v>
      </c>
      <c r="AI13" s="15" t="s">
        <v>117</v>
      </c>
      <c r="AJ13" s="15">
        <v>0</v>
      </c>
      <c r="AK13" s="15">
        <v>0</v>
      </c>
      <c r="AL13" s="15">
        <v>0</v>
      </c>
      <c r="AM13" s="15"/>
      <c r="AN13" s="15">
        <v>0</v>
      </c>
      <c r="AO13" s="15">
        <v>1.86915887850467E-2</v>
      </c>
      <c r="AP13" s="15">
        <v>0</v>
      </c>
      <c r="AQ13" s="15">
        <v>2.1276595744680899E-2</v>
      </c>
      <c r="AR13" s="15">
        <v>0</v>
      </c>
      <c r="AS13" s="15">
        <v>6.25E-2</v>
      </c>
      <c r="AT13" s="15"/>
      <c r="AU13" s="15">
        <v>1.1764705882352899E-2</v>
      </c>
      <c r="AV13" s="15">
        <v>1.00502512562814E-2</v>
      </c>
      <c r="AW13" s="15">
        <v>0</v>
      </c>
      <c r="AX13" s="15">
        <v>0</v>
      </c>
      <c r="AY13" s="15">
        <v>8.1967213114754103E-3</v>
      </c>
      <c r="AZ13" s="15"/>
      <c r="BA13" s="15">
        <v>9.3749999999999997E-3</v>
      </c>
      <c r="BB13" s="15">
        <v>6.0240963855421699E-3</v>
      </c>
      <c r="BC13" s="15"/>
      <c r="BD13" s="15">
        <v>1.01010101010101E-2</v>
      </c>
      <c r="BE13" s="15">
        <v>6.9686411149825801E-3</v>
      </c>
      <c r="BF13" s="15"/>
      <c r="BG13" s="15">
        <v>8.4269662921348295E-3</v>
      </c>
      <c r="BH13" s="15">
        <v>8.4033613445378096E-3</v>
      </c>
    </row>
    <row r="14" spans="2:60" x14ac:dyDescent="0.35">
      <c r="B14" s="16" t="s">
        <v>211</v>
      </c>
      <c r="C14" s="18">
        <v>0.583162217659138</v>
      </c>
      <c r="D14" s="18">
        <v>0.65030674846625802</v>
      </c>
      <c r="E14" s="18">
        <v>0.54938271604938305</v>
      </c>
      <c r="F14" s="18"/>
      <c r="G14" s="18">
        <v>0.55445544554455495</v>
      </c>
      <c r="H14" s="18">
        <v>0.590673575129534</v>
      </c>
      <c r="I14" s="18"/>
      <c r="J14" s="18">
        <v>0.64197530864197505</v>
      </c>
      <c r="K14" s="18">
        <v>0.58653846153846201</v>
      </c>
      <c r="L14" s="18">
        <v>0.57360406091370597</v>
      </c>
      <c r="M14" s="18">
        <v>0.55238095238095197</v>
      </c>
      <c r="N14" s="18"/>
      <c r="O14" s="18">
        <v>0.51694915254237295</v>
      </c>
      <c r="P14" s="18">
        <v>0.6171875</v>
      </c>
      <c r="Q14" s="18">
        <v>0.59420289855072495</v>
      </c>
      <c r="R14" s="18">
        <v>0.59615384615384603</v>
      </c>
      <c r="S14" s="18"/>
      <c r="T14" s="18">
        <v>0.60169491525423702</v>
      </c>
      <c r="U14" s="18">
        <v>0.57281553398058205</v>
      </c>
      <c r="V14" s="18">
        <v>0.54736842105263195</v>
      </c>
      <c r="W14" s="18">
        <v>0.52631578947368396</v>
      </c>
      <c r="X14" s="18">
        <v>0.71428571428571397</v>
      </c>
      <c r="Y14" s="18"/>
      <c r="Z14" s="18">
        <v>0.53416149068323004</v>
      </c>
      <c r="AA14" s="18">
        <v>0.64705882352941202</v>
      </c>
      <c r="AB14" s="18"/>
      <c r="AC14" s="18">
        <v>0.56097560975609795</v>
      </c>
      <c r="AD14" s="18">
        <v>0.67021276595744705</v>
      </c>
      <c r="AE14" s="18"/>
      <c r="AF14" s="18">
        <v>0.58064516129032295</v>
      </c>
      <c r="AG14" s="18">
        <v>0.54794520547945202</v>
      </c>
      <c r="AH14" s="18">
        <v>0.625</v>
      </c>
      <c r="AI14" s="18" t="s">
        <v>117</v>
      </c>
      <c r="AJ14" s="18">
        <v>0.5</v>
      </c>
      <c r="AK14" s="18">
        <v>0.59154929577464799</v>
      </c>
      <c r="AL14" s="18">
        <v>0.66666666666666696</v>
      </c>
      <c r="AM14" s="18"/>
      <c r="AN14" s="18">
        <v>0.62176165803108796</v>
      </c>
      <c r="AO14" s="18">
        <v>0.54205607476635498</v>
      </c>
      <c r="AP14" s="18">
        <v>0.72727272727272696</v>
      </c>
      <c r="AQ14" s="18">
        <v>0.61702127659574502</v>
      </c>
      <c r="AR14" s="18">
        <v>0.55752212389380496</v>
      </c>
      <c r="AS14" s="18">
        <v>0.375</v>
      </c>
      <c r="AT14" s="18"/>
      <c r="AU14" s="18">
        <v>0.56470588235294095</v>
      </c>
      <c r="AV14" s="18">
        <v>0.61306532663316604</v>
      </c>
      <c r="AW14" s="18">
        <v>0.77272727272727304</v>
      </c>
      <c r="AX14" s="18">
        <v>0.52542372881355903</v>
      </c>
      <c r="AY14" s="18">
        <v>0.54098360655737698</v>
      </c>
      <c r="AZ14" s="18"/>
      <c r="BA14" s="18">
        <v>0.60312500000000002</v>
      </c>
      <c r="BB14" s="18">
        <v>0.54819277108433695</v>
      </c>
      <c r="BC14" s="18"/>
      <c r="BD14" s="18">
        <v>0.63131313131313105</v>
      </c>
      <c r="BE14" s="18">
        <v>0.54703832752613202</v>
      </c>
      <c r="BF14" s="18"/>
      <c r="BG14" s="18">
        <v>0.550561797752809</v>
      </c>
      <c r="BH14" s="18">
        <v>0.68907563025210095</v>
      </c>
    </row>
    <row r="15" spans="2:60" x14ac:dyDescent="0.35">
      <c r="B15" s="16" t="s">
        <v>212</v>
      </c>
      <c r="C15" s="18">
        <v>0.268993839835729</v>
      </c>
      <c r="D15" s="18">
        <v>0.214723926380368</v>
      </c>
      <c r="E15" s="18">
        <v>0.296296296296296</v>
      </c>
      <c r="F15" s="18"/>
      <c r="G15" s="18">
        <v>0.26732673267326701</v>
      </c>
      <c r="H15" s="18">
        <v>0.26943005181347202</v>
      </c>
      <c r="I15" s="18"/>
      <c r="J15" s="18">
        <v>0.24691358024691401</v>
      </c>
      <c r="K15" s="18">
        <v>0.27884615384615402</v>
      </c>
      <c r="L15" s="18">
        <v>0.25380710659898498</v>
      </c>
      <c r="M15" s="18">
        <v>0.30476190476190501</v>
      </c>
      <c r="N15" s="18"/>
      <c r="O15" s="18">
        <v>0.322033898305085</v>
      </c>
      <c r="P15" s="18">
        <v>0.203125</v>
      </c>
      <c r="Q15" s="18">
        <v>0.231884057971014</v>
      </c>
      <c r="R15" s="18">
        <v>0.31410256410256399</v>
      </c>
      <c r="S15" s="18"/>
      <c r="T15" s="18">
        <v>0.26271186440678002</v>
      </c>
      <c r="U15" s="18">
        <v>0.242718446601942</v>
      </c>
      <c r="V15" s="18">
        <v>0.31578947368421101</v>
      </c>
      <c r="W15" s="18">
        <v>0.36842105263157898</v>
      </c>
      <c r="X15" s="18">
        <v>0</v>
      </c>
      <c r="Y15" s="18"/>
      <c r="Z15" s="18">
        <v>0.30434782608695699</v>
      </c>
      <c r="AA15" s="18">
        <v>0.23529411764705899</v>
      </c>
      <c r="AB15" s="18"/>
      <c r="AC15" s="18">
        <v>0.31219512195122001</v>
      </c>
      <c r="AD15" s="18">
        <v>0.21808510638297901</v>
      </c>
      <c r="AE15" s="18"/>
      <c r="AF15" s="18">
        <v>0.241935483870968</v>
      </c>
      <c r="AG15" s="18">
        <v>0.31506849315068503</v>
      </c>
      <c r="AH15" s="18">
        <v>0.26250000000000001</v>
      </c>
      <c r="AI15" s="18" t="s">
        <v>117</v>
      </c>
      <c r="AJ15" s="18">
        <v>0.4375</v>
      </c>
      <c r="AK15" s="18">
        <v>0.25352112676056299</v>
      </c>
      <c r="AL15" s="18">
        <v>0.33333333333333298</v>
      </c>
      <c r="AM15" s="18"/>
      <c r="AN15" s="18">
        <v>0.227979274611399</v>
      </c>
      <c r="AO15" s="18">
        <v>0.36448598130841098</v>
      </c>
      <c r="AP15" s="18">
        <v>9.0909090909090898E-2</v>
      </c>
      <c r="AQ15" s="18">
        <v>0.14893617021276601</v>
      </c>
      <c r="AR15" s="18">
        <v>0.30088495575221202</v>
      </c>
      <c r="AS15" s="18">
        <v>0.375</v>
      </c>
      <c r="AT15" s="18"/>
      <c r="AU15" s="18">
        <v>0.28235294117647097</v>
      </c>
      <c r="AV15" s="18">
        <v>0.23618090452261301</v>
      </c>
      <c r="AW15" s="18">
        <v>0.13636363636363599</v>
      </c>
      <c r="AX15" s="18">
        <v>0.37288135593220301</v>
      </c>
      <c r="AY15" s="18">
        <v>0.286885245901639</v>
      </c>
      <c r="AZ15" s="18"/>
      <c r="BA15" s="18">
        <v>0.25</v>
      </c>
      <c r="BB15" s="18">
        <v>0.30722891566265098</v>
      </c>
      <c r="BC15" s="18"/>
      <c r="BD15" s="18">
        <v>0.22222222222222199</v>
      </c>
      <c r="BE15" s="18">
        <v>0.303135888501742</v>
      </c>
      <c r="BF15" s="18"/>
      <c r="BG15" s="18">
        <v>0.28932584269662898</v>
      </c>
      <c r="BH15" s="18">
        <v>0.218487394957983</v>
      </c>
    </row>
    <row r="16" spans="2:60" x14ac:dyDescent="0.35">
      <c r="B16" s="16" t="s">
        <v>93</v>
      </c>
      <c r="C16" s="19">
        <v>0.31416837782340901</v>
      </c>
      <c r="D16" s="19">
        <v>0.43558282208589</v>
      </c>
      <c r="E16" s="19">
        <v>0.25308641975308599</v>
      </c>
      <c r="F16" s="19"/>
      <c r="G16" s="19">
        <v>0.287128712871287</v>
      </c>
      <c r="H16" s="19">
        <v>0.32124352331606199</v>
      </c>
      <c r="I16" s="19"/>
      <c r="J16" s="19">
        <v>0.39506172839506198</v>
      </c>
      <c r="K16" s="19">
        <v>0.30769230769230799</v>
      </c>
      <c r="L16" s="19">
        <v>0.31979695431472099</v>
      </c>
      <c r="M16" s="19">
        <v>0.24761904761904799</v>
      </c>
      <c r="N16" s="19"/>
      <c r="O16" s="19">
        <v>0.194915254237288</v>
      </c>
      <c r="P16" s="19">
        <v>0.4140625</v>
      </c>
      <c r="Q16" s="19">
        <v>0.36231884057970998</v>
      </c>
      <c r="R16" s="19">
        <v>0.28205128205128199</v>
      </c>
      <c r="S16" s="19"/>
      <c r="T16" s="19">
        <v>0.338983050847458</v>
      </c>
      <c r="U16" s="19">
        <v>0.33009708737864102</v>
      </c>
      <c r="V16" s="19">
        <v>0.231578947368421</v>
      </c>
      <c r="W16" s="19">
        <v>0.157894736842105</v>
      </c>
      <c r="X16" s="19">
        <v>0.71428571428571397</v>
      </c>
      <c r="Y16" s="19"/>
      <c r="Z16" s="19">
        <v>0.229813664596273</v>
      </c>
      <c r="AA16" s="19">
        <v>0.41176470588235298</v>
      </c>
      <c r="AB16" s="19"/>
      <c r="AC16" s="19">
        <v>0.24878048780487799</v>
      </c>
      <c r="AD16" s="19">
        <v>0.45212765957446799</v>
      </c>
      <c r="AE16" s="19"/>
      <c r="AF16" s="19">
        <v>0.33870967741935498</v>
      </c>
      <c r="AG16" s="19">
        <v>0.232876712328767</v>
      </c>
      <c r="AH16" s="19">
        <v>0.36249999999999999</v>
      </c>
      <c r="AI16" s="19" t="s">
        <v>117</v>
      </c>
      <c r="AJ16" s="19">
        <v>6.25E-2</v>
      </c>
      <c r="AK16" s="19">
        <v>0.338028169014085</v>
      </c>
      <c r="AL16" s="19">
        <v>0.33333333333333298</v>
      </c>
      <c r="AM16" s="19"/>
      <c r="AN16" s="19">
        <v>0.39378238341968902</v>
      </c>
      <c r="AO16" s="19">
        <v>0.177570093457944</v>
      </c>
      <c r="AP16" s="19">
        <v>0.63636363636363602</v>
      </c>
      <c r="AQ16" s="19">
        <v>0.46808510638297901</v>
      </c>
      <c r="AR16" s="19">
        <v>0.25663716814159299</v>
      </c>
      <c r="AS16" s="19">
        <v>0</v>
      </c>
      <c r="AT16" s="19"/>
      <c r="AU16" s="19">
        <v>0.28235294117647097</v>
      </c>
      <c r="AV16" s="19">
        <v>0.37688442211055301</v>
      </c>
      <c r="AW16" s="19">
        <v>0.63636363636363602</v>
      </c>
      <c r="AX16" s="19">
        <v>0.152542372881356</v>
      </c>
      <c r="AY16" s="19">
        <v>0.25409836065573799</v>
      </c>
      <c r="AZ16" s="19"/>
      <c r="BA16" s="19">
        <v>0.35312500000000002</v>
      </c>
      <c r="BB16" s="19">
        <v>0.240963855421687</v>
      </c>
      <c r="BC16" s="19"/>
      <c r="BD16" s="19">
        <v>0.40909090909090901</v>
      </c>
      <c r="BE16" s="19">
        <v>0.24390243902438999</v>
      </c>
      <c r="BF16" s="19"/>
      <c r="BG16" s="19">
        <v>0.26123595505618002</v>
      </c>
      <c r="BH16" s="19">
        <v>0.47058823529411797</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219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9.2402464065708401E-2</v>
      </c>
      <c r="D8" s="15">
        <v>6.13496932515337E-2</v>
      </c>
      <c r="E8" s="15">
        <v>0.108024691358025</v>
      </c>
      <c r="F8" s="15"/>
      <c r="G8" s="15">
        <v>0.10891089108910899</v>
      </c>
      <c r="H8" s="15">
        <v>8.8082901554404097E-2</v>
      </c>
      <c r="I8" s="15"/>
      <c r="J8" s="15">
        <v>9.8765432098765399E-2</v>
      </c>
      <c r="K8" s="15">
        <v>8.6538461538461495E-2</v>
      </c>
      <c r="L8" s="15">
        <v>0.101522842639594</v>
      </c>
      <c r="M8" s="15">
        <v>7.6190476190476197E-2</v>
      </c>
      <c r="N8" s="15"/>
      <c r="O8" s="15">
        <v>8.4745762711864403E-2</v>
      </c>
      <c r="P8" s="15">
        <v>0.109375</v>
      </c>
      <c r="Q8" s="15">
        <v>0.101449275362319</v>
      </c>
      <c r="R8" s="15">
        <v>7.69230769230769E-2</v>
      </c>
      <c r="S8" s="15"/>
      <c r="T8" s="15">
        <v>7.6271186440677999E-2</v>
      </c>
      <c r="U8" s="15">
        <v>0.106796116504854</v>
      </c>
      <c r="V8" s="15">
        <v>0.115789473684211</v>
      </c>
      <c r="W8" s="15">
        <v>0.105263157894737</v>
      </c>
      <c r="X8" s="15">
        <v>0</v>
      </c>
      <c r="Y8" s="15"/>
      <c r="Z8" s="15">
        <v>0.118012422360248</v>
      </c>
      <c r="AA8" s="15">
        <v>5.8823529411764698E-2</v>
      </c>
      <c r="AB8" s="15"/>
      <c r="AC8" s="15">
        <v>9.7560975609756101E-2</v>
      </c>
      <c r="AD8" s="15">
        <v>7.9787234042553196E-2</v>
      </c>
      <c r="AE8" s="15"/>
      <c r="AF8" s="15">
        <v>9.6774193548387094E-2</v>
      </c>
      <c r="AG8" s="15">
        <v>0.10958904109589</v>
      </c>
      <c r="AH8" s="15">
        <v>0.13750000000000001</v>
      </c>
      <c r="AI8" s="15" t="s">
        <v>117</v>
      </c>
      <c r="AJ8" s="15">
        <v>6.25E-2</v>
      </c>
      <c r="AK8" s="15">
        <v>7.0422535211267595E-2</v>
      </c>
      <c r="AL8" s="15">
        <v>0.16666666666666699</v>
      </c>
      <c r="AM8" s="15"/>
      <c r="AN8" s="15">
        <v>0.113989637305699</v>
      </c>
      <c r="AO8" s="15">
        <v>7.4766355140186896E-2</v>
      </c>
      <c r="AP8" s="15">
        <v>9.0909090909090898E-2</v>
      </c>
      <c r="AQ8" s="15">
        <v>2.1276595744680899E-2</v>
      </c>
      <c r="AR8" s="15">
        <v>8.8495575221238895E-2</v>
      </c>
      <c r="AS8" s="15">
        <v>0.1875</v>
      </c>
      <c r="AT8" s="15"/>
      <c r="AU8" s="15">
        <v>5.8823529411764698E-2</v>
      </c>
      <c r="AV8" s="15">
        <v>8.0402010050251299E-2</v>
      </c>
      <c r="AW8" s="15">
        <v>9.0909090909090898E-2</v>
      </c>
      <c r="AX8" s="15">
        <v>8.4745762711864403E-2</v>
      </c>
      <c r="AY8" s="15">
        <v>0.13934426229508201</v>
      </c>
      <c r="AZ8" s="15"/>
      <c r="BA8" s="15">
        <v>8.4375000000000006E-2</v>
      </c>
      <c r="BB8" s="15">
        <v>0.108433734939759</v>
      </c>
      <c r="BC8" s="15"/>
      <c r="BD8" s="15">
        <v>9.0909090909090898E-2</v>
      </c>
      <c r="BE8" s="15">
        <v>9.4076655052264799E-2</v>
      </c>
      <c r="BF8" s="15"/>
      <c r="BG8" s="15">
        <v>0.101123595505618</v>
      </c>
      <c r="BH8" s="15">
        <v>5.0420168067226899E-2</v>
      </c>
    </row>
    <row r="9" spans="2:60" x14ac:dyDescent="0.35">
      <c r="B9" s="16" t="s">
        <v>207</v>
      </c>
      <c r="C9" s="15">
        <v>0.160164271047228</v>
      </c>
      <c r="D9" s="15">
        <v>0.16564417177914101</v>
      </c>
      <c r="E9" s="15">
        <v>0.157407407407407</v>
      </c>
      <c r="F9" s="15"/>
      <c r="G9" s="15">
        <v>0.14851485148514901</v>
      </c>
      <c r="H9" s="15">
        <v>0.16321243523316101</v>
      </c>
      <c r="I9" s="15"/>
      <c r="J9" s="15">
        <v>0.16049382716049401</v>
      </c>
      <c r="K9" s="15">
        <v>0.17307692307692299</v>
      </c>
      <c r="L9" s="15">
        <v>0.15228426395939099</v>
      </c>
      <c r="M9" s="15">
        <v>0.161904761904762</v>
      </c>
      <c r="N9" s="15"/>
      <c r="O9" s="15">
        <v>9.3220338983050793E-2</v>
      </c>
      <c r="P9" s="15">
        <v>0.171875</v>
      </c>
      <c r="Q9" s="15">
        <v>0.188405797101449</v>
      </c>
      <c r="R9" s="15">
        <v>0.18589743589743599</v>
      </c>
      <c r="S9" s="15"/>
      <c r="T9" s="15">
        <v>0.14830508474576301</v>
      </c>
      <c r="U9" s="15">
        <v>0.16504854368932001</v>
      </c>
      <c r="V9" s="15">
        <v>0.18947368421052599</v>
      </c>
      <c r="W9" s="15">
        <v>0.18421052631578899</v>
      </c>
      <c r="X9" s="15">
        <v>0.14285714285714299</v>
      </c>
      <c r="Y9" s="15"/>
      <c r="Z9" s="15">
        <v>0.19254658385093201</v>
      </c>
      <c r="AA9" s="15">
        <v>0.17647058823529399</v>
      </c>
      <c r="AB9" s="15"/>
      <c r="AC9" s="15">
        <v>0.17560975609756099</v>
      </c>
      <c r="AD9" s="15">
        <v>0.13297872340425501</v>
      </c>
      <c r="AE9" s="15"/>
      <c r="AF9" s="15">
        <v>0.13709677419354799</v>
      </c>
      <c r="AG9" s="15">
        <v>0.19178082191780799</v>
      </c>
      <c r="AH9" s="15">
        <v>0.23749999999999999</v>
      </c>
      <c r="AI9" s="15" t="s">
        <v>117</v>
      </c>
      <c r="AJ9" s="15">
        <v>0.1875</v>
      </c>
      <c r="AK9" s="15">
        <v>0.19718309859154901</v>
      </c>
      <c r="AL9" s="15">
        <v>0</v>
      </c>
      <c r="AM9" s="15"/>
      <c r="AN9" s="15">
        <v>0.176165803108808</v>
      </c>
      <c r="AO9" s="15">
        <v>0.177570093457944</v>
      </c>
      <c r="AP9" s="15">
        <v>9.0909090909090898E-2</v>
      </c>
      <c r="AQ9" s="15">
        <v>0.23404255319148901</v>
      </c>
      <c r="AR9" s="15">
        <v>9.7345132743362803E-2</v>
      </c>
      <c r="AS9" s="15">
        <v>0.125</v>
      </c>
      <c r="AT9" s="15"/>
      <c r="AU9" s="15">
        <v>0.2</v>
      </c>
      <c r="AV9" s="15">
        <v>0.16080402010050299</v>
      </c>
      <c r="AW9" s="15">
        <v>0</v>
      </c>
      <c r="AX9" s="15">
        <v>0.20338983050847501</v>
      </c>
      <c r="AY9" s="15">
        <v>0.13934426229508201</v>
      </c>
      <c r="AZ9" s="15"/>
      <c r="BA9" s="15">
        <v>0.13750000000000001</v>
      </c>
      <c r="BB9" s="15">
        <v>0.20481927710843401</v>
      </c>
      <c r="BC9" s="15"/>
      <c r="BD9" s="15">
        <v>0.16666666666666699</v>
      </c>
      <c r="BE9" s="15">
        <v>0.156794425087108</v>
      </c>
      <c r="BF9" s="15"/>
      <c r="BG9" s="15">
        <v>0.14606741573033699</v>
      </c>
      <c r="BH9" s="15">
        <v>0.218487394957983</v>
      </c>
    </row>
    <row r="10" spans="2:60" x14ac:dyDescent="0.35">
      <c r="B10" s="16" t="s">
        <v>208</v>
      </c>
      <c r="C10" s="15">
        <v>0.217659137577002</v>
      </c>
      <c r="D10" s="15">
        <v>0.190184049079755</v>
      </c>
      <c r="E10" s="15">
        <v>0.23148148148148101</v>
      </c>
      <c r="F10" s="15"/>
      <c r="G10" s="15">
        <v>0.25742574257425699</v>
      </c>
      <c r="H10" s="15">
        <v>0.20725388601036299</v>
      </c>
      <c r="I10" s="15"/>
      <c r="J10" s="15">
        <v>0.172839506172839</v>
      </c>
      <c r="K10" s="15">
        <v>0.19230769230769201</v>
      </c>
      <c r="L10" s="15">
        <v>0.23857868020304601</v>
      </c>
      <c r="M10" s="15">
        <v>0.238095238095238</v>
      </c>
      <c r="N10" s="15"/>
      <c r="O10" s="15">
        <v>0.27118644067796599</v>
      </c>
      <c r="P10" s="15">
        <v>0.2109375</v>
      </c>
      <c r="Q10" s="15">
        <v>0.173913043478261</v>
      </c>
      <c r="R10" s="15">
        <v>0.20512820512820501</v>
      </c>
      <c r="S10" s="15"/>
      <c r="T10" s="15">
        <v>0.23728813559322001</v>
      </c>
      <c r="U10" s="15">
        <v>0.18446601941747601</v>
      </c>
      <c r="V10" s="15">
        <v>0.21052631578947401</v>
      </c>
      <c r="W10" s="15">
        <v>0.23684210526315799</v>
      </c>
      <c r="X10" s="15">
        <v>0.14285714285714299</v>
      </c>
      <c r="Y10" s="15"/>
      <c r="Z10" s="15">
        <v>0.18012422360248401</v>
      </c>
      <c r="AA10" s="15">
        <v>0.21176470588235299</v>
      </c>
      <c r="AB10" s="15"/>
      <c r="AC10" s="15">
        <v>0.20487804878048799</v>
      </c>
      <c r="AD10" s="15">
        <v>0.22872340425531901</v>
      </c>
      <c r="AE10" s="15"/>
      <c r="AF10" s="15">
        <v>0.209677419354839</v>
      </c>
      <c r="AG10" s="15">
        <v>0.219178082191781</v>
      </c>
      <c r="AH10" s="15">
        <v>0.21249999999999999</v>
      </c>
      <c r="AI10" s="15" t="s">
        <v>117</v>
      </c>
      <c r="AJ10" s="15">
        <v>0.1875</v>
      </c>
      <c r="AK10" s="15">
        <v>0.22535211267605601</v>
      </c>
      <c r="AL10" s="15">
        <v>0.16666666666666699</v>
      </c>
      <c r="AM10" s="15"/>
      <c r="AN10" s="15">
        <v>0.21243523316062199</v>
      </c>
      <c r="AO10" s="15">
        <v>0.177570093457944</v>
      </c>
      <c r="AP10" s="15">
        <v>0.27272727272727298</v>
      </c>
      <c r="AQ10" s="15">
        <v>0.25531914893617003</v>
      </c>
      <c r="AR10" s="15">
        <v>0.247787610619469</v>
      </c>
      <c r="AS10" s="15">
        <v>0.1875</v>
      </c>
      <c r="AT10" s="15"/>
      <c r="AU10" s="15">
        <v>0.21176470588235299</v>
      </c>
      <c r="AV10" s="15">
        <v>0.221105527638191</v>
      </c>
      <c r="AW10" s="15">
        <v>0.36363636363636398</v>
      </c>
      <c r="AX10" s="15">
        <v>0.13559322033898299</v>
      </c>
      <c r="AY10" s="15">
        <v>0.22950819672131101</v>
      </c>
      <c r="AZ10" s="15"/>
      <c r="BA10" s="15">
        <v>0.234375</v>
      </c>
      <c r="BB10" s="15">
        <v>0.186746987951807</v>
      </c>
      <c r="BC10" s="15"/>
      <c r="BD10" s="15">
        <v>0.21717171717171699</v>
      </c>
      <c r="BE10" s="15">
        <v>0.219512195121951</v>
      </c>
      <c r="BF10" s="15"/>
      <c r="BG10" s="15">
        <v>0.210674157303371</v>
      </c>
      <c r="BH10" s="15">
        <v>0.23529411764705899</v>
      </c>
    </row>
    <row r="11" spans="2:60" x14ac:dyDescent="0.35">
      <c r="B11" s="16" t="s">
        <v>209</v>
      </c>
      <c r="C11" s="15">
        <v>0.147843942505133</v>
      </c>
      <c r="D11" s="15">
        <v>0.184049079754601</v>
      </c>
      <c r="E11" s="15">
        <v>0.12962962962963001</v>
      </c>
      <c r="F11" s="15"/>
      <c r="G11" s="15">
        <v>8.9108910891089105E-2</v>
      </c>
      <c r="H11" s="15">
        <v>0.16321243523316101</v>
      </c>
      <c r="I11" s="15"/>
      <c r="J11" s="15">
        <v>0.13580246913580199</v>
      </c>
      <c r="K11" s="15">
        <v>0.134615384615385</v>
      </c>
      <c r="L11" s="15">
        <v>0.16751269035533001</v>
      </c>
      <c r="M11" s="15">
        <v>0.133333333333333</v>
      </c>
      <c r="N11" s="15"/>
      <c r="O11" s="15">
        <v>0.11864406779661001</v>
      </c>
      <c r="P11" s="15">
        <v>0.15625</v>
      </c>
      <c r="Q11" s="15">
        <v>0.14492753623188401</v>
      </c>
      <c r="R11" s="15">
        <v>0.16666666666666699</v>
      </c>
      <c r="S11" s="15"/>
      <c r="T11" s="15">
        <v>0.13559322033898299</v>
      </c>
      <c r="U11" s="15">
        <v>0.12621359223301001</v>
      </c>
      <c r="V11" s="15">
        <v>0.17894736842105299</v>
      </c>
      <c r="W11" s="15">
        <v>0.13157894736842099</v>
      </c>
      <c r="X11" s="15">
        <v>0.28571428571428598</v>
      </c>
      <c r="Y11" s="15"/>
      <c r="Z11" s="15">
        <v>0.13043478260869601</v>
      </c>
      <c r="AA11" s="15">
        <v>0.152941176470588</v>
      </c>
      <c r="AB11" s="15"/>
      <c r="AC11" s="15">
        <v>0.16097560975609801</v>
      </c>
      <c r="AD11" s="15">
        <v>0.13297872340425501</v>
      </c>
      <c r="AE11" s="15"/>
      <c r="AF11" s="15">
        <v>0.17741935483870999</v>
      </c>
      <c r="AG11" s="15">
        <v>0.123287671232877</v>
      </c>
      <c r="AH11" s="15">
        <v>0.15</v>
      </c>
      <c r="AI11" s="15" t="s">
        <v>117</v>
      </c>
      <c r="AJ11" s="15">
        <v>0.15625</v>
      </c>
      <c r="AK11" s="15">
        <v>0.140845070422535</v>
      </c>
      <c r="AL11" s="15">
        <v>0.33333333333333298</v>
      </c>
      <c r="AM11" s="15"/>
      <c r="AN11" s="15">
        <v>0.13989637305699501</v>
      </c>
      <c r="AO11" s="15">
        <v>0.168224299065421</v>
      </c>
      <c r="AP11" s="15">
        <v>0</v>
      </c>
      <c r="AQ11" s="15">
        <v>0.170212765957447</v>
      </c>
      <c r="AR11" s="15">
        <v>0.132743362831858</v>
      </c>
      <c r="AS11" s="15">
        <v>0.25</v>
      </c>
      <c r="AT11" s="15"/>
      <c r="AU11" s="15">
        <v>0.105882352941176</v>
      </c>
      <c r="AV11" s="15">
        <v>0.180904522613065</v>
      </c>
      <c r="AW11" s="15">
        <v>9.0909090909090898E-2</v>
      </c>
      <c r="AX11" s="15">
        <v>0.169491525423729</v>
      </c>
      <c r="AY11" s="15">
        <v>0.12295081967213101</v>
      </c>
      <c r="AZ11" s="15"/>
      <c r="BA11" s="15">
        <v>0.14374999999999999</v>
      </c>
      <c r="BB11" s="15">
        <v>0.156626506024096</v>
      </c>
      <c r="BC11" s="15"/>
      <c r="BD11" s="15">
        <v>0.13131313131313099</v>
      </c>
      <c r="BE11" s="15">
        <v>0.16027874564459901</v>
      </c>
      <c r="BF11" s="15"/>
      <c r="BG11" s="15">
        <v>0.16573033707865201</v>
      </c>
      <c r="BH11" s="15">
        <v>0.109243697478992</v>
      </c>
    </row>
    <row r="12" spans="2:60" x14ac:dyDescent="0.35">
      <c r="B12" s="16" t="s">
        <v>210</v>
      </c>
      <c r="C12" s="15">
        <v>0.33880903490759801</v>
      </c>
      <c r="D12" s="15">
        <v>0.35582822085889598</v>
      </c>
      <c r="E12" s="15">
        <v>0.33024691358024699</v>
      </c>
      <c r="F12" s="15"/>
      <c r="G12" s="15">
        <v>0.366336633663366</v>
      </c>
      <c r="H12" s="15">
        <v>0.33160621761657999</v>
      </c>
      <c r="I12" s="15"/>
      <c r="J12" s="15">
        <v>0.407407407407407</v>
      </c>
      <c r="K12" s="15">
        <v>0.38461538461538503</v>
      </c>
      <c r="L12" s="15">
        <v>0.28426395939086302</v>
      </c>
      <c r="M12" s="15">
        <v>0.34285714285714303</v>
      </c>
      <c r="N12" s="15"/>
      <c r="O12" s="15">
        <v>0.38135593220338998</v>
      </c>
      <c r="P12" s="15">
        <v>0.296875</v>
      </c>
      <c r="Q12" s="15">
        <v>0.36231884057970998</v>
      </c>
      <c r="R12" s="15">
        <v>0.33333333333333298</v>
      </c>
      <c r="S12" s="15"/>
      <c r="T12" s="15">
        <v>0.34322033898305099</v>
      </c>
      <c r="U12" s="15">
        <v>0.39805825242718401</v>
      </c>
      <c r="V12" s="15">
        <v>0.26315789473684198</v>
      </c>
      <c r="W12" s="15">
        <v>0.31578947368421101</v>
      </c>
      <c r="X12" s="15">
        <v>0.42857142857142899</v>
      </c>
      <c r="Y12" s="15"/>
      <c r="Z12" s="15">
        <v>0.35403726708074501</v>
      </c>
      <c r="AA12" s="15">
        <v>0.376470588235294</v>
      </c>
      <c r="AB12" s="15"/>
      <c r="AC12" s="15">
        <v>0.336585365853659</v>
      </c>
      <c r="AD12" s="15">
        <v>0.39361702127659598</v>
      </c>
      <c r="AE12" s="15"/>
      <c r="AF12" s="15">
        <v>0.33064516129032301</v>
      </c>
      <c r="AG12" s="15">
        <v>0.34246575342465801</v>
      </c>
      <c r="AH12" s="15">
        <v>0.26250000000000001</v>
      </c>
      <c r="AI12" s="15" t="s">
        <v>117</v>
      </c>
      <c r="AJ12" s="15">
        <v>0.3125</v>
      </c>
      <c r="AK12" s="15">
        <v>0.309859154929577</v>
      </c>
      <c r="AL12" s="15">
        <v>0.33333333333333298</v>
      </c>
      <c r="AM12" s="15"/>
      <c r="AN12" s="15">
        <v>0.34715025906735802</v>
      </c>
      <c r="AO12" s="15">
        <v>0.33644859813084099</v>
      </c>
      <c r="AP12" s="15">
        <v>0.54545454545454497</v>
      </c>
      <c r="AQ12" s="15">
        <v>0.23404255319148901</v>
      </c>
      <c r="AR12" s="15">
        <v>0.38053097345132703</v>
      </c>
      <c r="AS12" s="15">
        <v>0.125</v>
      </c>
      <c r="AT12" s="15"/>
      <c r="AU12" s="15">
        <v>0.36470588235294099</v>
      </c>
      <c r="AV12" s="15">
        <v>0.31658291457286403</v>
      </c>
      <c r="AW12" s="15">
        <v>0.31818181818181801</v>
      </c>
      <c r="AX12" s="15">
        <v>0.37288135593220301</v>
      </c>
      <c r="AY12" s="15">
        <v>0.34426229508196698</v>
      </c>
      <c r="AZ12" s="15"/>
      <c r="BA12" s="15">
        <v>0.35625000000000001</v>
      </c>
      <c r="BB12" s="15">
        <v>0.30120481927710802</v>
      </c>
      <c r="BC12" s="15"/>
      <c r="BD12" s="15">
        <v>0.35353535353535398</v>
      </c>
      <c r="BE12" s="15">
        <v>0.32404181184669001</v>
      </c>
      <c r="BF12" s="15"/>
      <c r="BG12" s="15">
        <v>0.33426966292134802</v>
      </c>
      <c r="BH12" s="15">
        <v>0.34453781512604997</v>
      </c>
    </row>
    <row r="13" spans="2:60" x14ac:dyDescent="0.35">
      <c r="B13" s="16" t="s">
        <v>81</v>
      </c>
      <c r="C13" s="15">
        <v>4.3121149897330603E-2</v>
      </c>
      <c r="D13" s="15">
        <v>4.2944785276073601E-2</v>
      </c>
      <c r="E13" s="15">
        <v>4.3209876543209902E-2</v>
      </c>
      <c r="F13" s="15"/>
      <c r="G13" s="15">
        <v>2.9702970297029702E-2</v>
      </c>
      <c r="H13" s="15">
        <v>4.6632124352331598E-2</v>
      </c>
      <c r="I13" s="15"/>
      <c r="J13" s="15">
        <v>2.4691358024691398E-2</v>
      </c>
      <c r="K13" s="15">
        <v>2.8846153846153799E-2</v>
      </c>
      <c r="L13" s="15">
        <v>5.5837563451776699E-2</v>
      </c>
      <c r="M13" s="15">
        <v>4.7619047619047603E-2</v>
      </c>
      <c r="N13" s="15"/>
      <c r="O13" s="15">
        <v>5.0847457627118599E-2</v>
      </c>
      <c r="P13" s="15">
        <v>5.46875E-2</v>
      </c>
      <c r="Q13" s="15">
        <v>2.8985507246376802E-2</v>
      </c>
      <c r="R13" s="15">
        <v>3.2051282051282E-2</v>
      </c>
      <c r="S13" s="15"/>
      <c r="T13" s="15">
        <v>5.93220338983051E-2</v>
      </c>
      <c r="U13" s="15">
        <v>1.94174757281553E-2</v>
      </c>
      <c r="V13" s="15">
        <v>4.2105263157894701E-2</v>
      </c>
      <c r="W13" s="15">
        <v>2.6315789473684199E-2</v>
      </c>
      <c r="X13" s="15">
        <v>0</v>
      </c>
      <c r="Y13" s="15"/>
      <c r="Z13" s="15">
        <v>2.4844720496894401E-2</v>
      </c>
      <c r="AA13" s="15">
        <v>2.3529411764705899E-2</v>
      </c>
      <c r="AB13" s="15"/>
      <c r="AC13" s="15">
        <v>2.4390243902439001E-2</v>
      </c>
      <c r="AD13" s="15">
        <v>3.1914893617021302E-2</v>
      </c>
      <c r="AE13" s="15"/>
      <c r="AF13" s="15">
        <v>4.8387096774193498E-2</v>
      </c>
      <c r="AG13" s="15">
        <v>1.3698630136986301E-2</v>
      </c>
      <c r="AH13" s="15">
        <v>0</v>
      </c>
      <c r="AI13" s="15" t="s">
        <v>117</v>
      </c>
      <c r="AJ13" s="15">
        <v>9.375E-2</v>
      </c>
      <c r="AK13" s="15">
        <v>5.63380281690141E-2</v>
      </c>
      <c r="AL13" s="15">
        <v>0</v>
      </c>
      <c r="AM13" s="15"/>
      <c r="AN13" s="15">
        <v>1.03626943005181E-2</v>
      </c>
      <c r="AO13" s="15">
        <v>6.5420560747663503E-2</v>
      </c>
      <c r="AP13" s="15">
        <v>0</v>
      </c>
      <c r="AQ13" s="15">
        <v>8.5106382978723402E-2</v>
      </c>
      <c r="AR13" s="15">
        <v>5.3097345132743397E-2</v>
      </c>
      <c r="AS13" s="15">
        <v>0.125</v>
      </c>
      <c r="AT13" s="15"/>
      <c r="AU13" s="15">
        <v>5.8823529411764698E-2</v>
      </c>
      <c r="AV13" s="15">
        <v>4.0201005025125601E-2</v>
      </c>
      <c r="AW13" s="15">
        <v>0.13636363636363599</v>
      </c>
      <c r="AX13" s="15">
        <v>3.3898305084745797E-2</v>
      </c>
      <c r="AY13" s="15">
        <v>2.4590163934426201E-2</v>
      </c>
      <c r="AZ13" s="15"/>
      <c r="BA13" s="15">
        <v>4.3749999999999997E-2</v>
      </c>
      <c r="BB13" s="15">
        <v>4.2168674698795199E-2</v>
      </c>
      <c r="BC13" s="15"/>
      <c r="BD13" s="15">
        <v>4.0404040404040401E-2</v>
      </c>
      <c r="BE13" s="15">
        <v>4.5296167247386797E-2</v>
      </c>
      <c r="BF13" s="15"/>
      <c r="BG13" s="15">
        <v>4.2134831460674198E-2</v>
      </c>
      <c r="BH13" s="15">
        <v>4.20168067226891E-2</v>
      </c>
    </row>
    <row r="14" spans="2:60" x14ac:dyDescent="0.35">
      <c r="B14" s="16" t="s">
        <v>211</v>
      </c>
      <c r="C14" s="18">
        <v>0.25256673511293598</v>
      </c>
      <c r="D14" s="18">
        <v>0.22699386503067501</v>
      </c>
      <c r="E14" s="18">
        <v>0.265432098765432</v>
      </c>
      <c r="F14" s="18"/>
      <c r="G14" s="18">
        <v>0.25742574257425699</v>
      </c>
      <c r="H14" s="18">
        <v>0.25129533678756499</v>
      </c>
      <c r="I14" s="18"/>
      <c r="J14" s="18">
        <v>0.25925925925925902</v>
      </c>
      <c r="K14" s="18">
        <v>0.25961538461538503</v>
      </c>
      <c r="L14" s="18">
        <v>0.25380710659898498</v>
      </c>
      <c r="M14" s="18">
        <v>0.238095238095238</v>
      </c>
      <c r="N14" s="18"/>
      <c r="O14" s="18">
        <v>0.177966101694915</v>
      </c>
      <c r="P14" s="18">
        <v>0.28125</v>
      </c>
      <c r="Q14" s="18">
        <v>0.28985507246376802</v>
      </c>
      <c r="R14" s="18">
        <v>0.262820512820513</v>
      </c>
      <c r="S14" s="18"/>
      <c r="T14" s="18">
        <v>0.224576271186441</v>
      </c>
      <c r="U14" s="18">
        <v>0.27184466019417503</v>
      </c>
      <c r="V14" s="18">
        <v>0.30526315789473701</v>
      </c>
      <c r="W14" s="18">
        <v>0.28947368421052599</v>
      </c>
      <c r="X14" s="18">
        <v>0.14285714285714299</v>
      </c>
      <c r="Y14" s="18"/>
      <c r="Z14" s="18">
        <v>0.31055900621117999</v>
      </c>
      <c r="AA14" s="18">
        <v>0.23529411764705899</v>
      </c>
      <c r="AB14" s="18"/>
      <c r="AC14" s="18">
        <v>0.27317073170731698</v>
      </c>
      <c r="AD14" s="18">
        <v>0.21276595744680901</v>
      </c>
      <c r="AE14" s="18"/>
      <c r="AF14" s="18">
        <v>0.233870967741935</v>
      </c>
      <c r="AG14" s="18">
        <v>0.301369863013699</v>
      </c>
      <c r="AH14" s="18">
        <v>0.375</v>
      </c>
      <c r="AI14" s="18" t="s">
        <v>117</v>
      </c>
      <c r="AJ14" s="18">
        <v>0.25</v>
      </c>
      <c r="AK14" s="18">
        <v>0.26760563380281699</v>
      </c>
      <c r="AL14" s="18">
        <v>0.16666666666666699</v>
      </c>
      <c r="AM14" s="18"/>
      <c r="AN14" s="18">
        <v>0.29015544041450803</v>
      </c>
      <c r="AO14" s="18">
        <v>0.25233644859813098</v>
      </c>
      <c r="AP14" s="18">
        <v>0.18181818181818199</v>
      </c>
      <c r="AQ14" s="18">
        <v>0.25531914893617003</v>
      </c>
      <c r="AR14" s="18">
        <v>0.185840707964602</v>
      </c>
      <c r="AS14" s="18">
        <v>0.3125</v>
      </c>
      <c r="AT14" s="18"/>
      <c r="AU14" s="18">
        <v>0.25882352941176501</v>
      </c>
      <c r="AV14" s="18">
        <v>0.24120603015075401</v>
      </c>
      <c r="AW14" s="18">
        <v>9.0909090909090898E-2</v>
      </c>
      <c r="AX14" s="18">
        <v>0.28813559322033899</v>
      </c>
      <c r="AY14" s="18">
        <v>0.27868852459016402</v>
      </c>
      <c r="AZ14" s="18"/>
      <c r="BA14" s="18">
        <v>0.22187499999999999</v>
      </c>
      <c r="BB14" s="18">
        <v>0.313253012048193</v>
      </c>
      <c r="BC14" s="18"/>
      <c r="BD14" s="18">
        <v>0.25757575757575801</v>
      </c>
      <c r="BE14" s="18">
        <v>0.25087108013937298</v>
      </c>
      <c r="BF14" s="18"/>
      <c r="BG14" s="18">
        <v>0.24719101123595499</v>
      </c>
      <c r="BH14" s="18">
        <v>0.26890756302521002</v>
      </c>
    </row>
    <row r="15" spans="2:60" x14ac:dyDescent="0.35">
      <c r="B15" s="16" t="s">
        <v>212</v>
      </c>
      <c r="C15" s="18">
        <v>0.486652977412731</v>
      </c>
      <c r="D15" s="18">
        <v>0.53987730061349704</v>
      </c>
      <c r="E15" s="18">
        <v>0.45987654320987698</v>
      </c>
      <c r="F15" s="18"/>
      <c r="G15" s="18">
        <v>0.45544554455445502</v>
      </c>
      <c r="H15" s="18">
        <v>0.49481865284974103</v>
      </c>
      <c r="I15" s="18"/>
      <c r="J15" s="18">
        <v>0.54320987654320996</v>
      </c>
      <c r="K15" s="18">
        <v>0.51923076923076905</v>
      </c>
      <c r="L15" s="18">
        <v>0.45177664974619303</v>
      </c>
      <c r="M15" s="18">
        <v>0.476190476190476</v>
      </c>
      <c r="N15" s="18"/>
      <c r="O15" s="18">
        <v>0.5</v>
      </c>
      <c r="P15" s="18">
        <v>0.453125</v>
      </c>
      <c r="Q15" s="18">
        <v>0.50724637681159401</v>
      </c>
      <c r="R15" s="18">
        <v>0.5</v>
      </c>
      <c r="S15" s="18"/>
      <c r="T15" s="18">
        <v>0.47881355932203401</v>
      </c>
      <c r="U15" s="18">
        <v>0.52427184466019405</v>
      </c>
      <c r="V15" s="18">
        <v>0.442105263157895</v>
      </c>
      <c r="W15" s="18">
        <v>0.44736842105263203</v>
      </c>
      <c r="X15" s="18">
        <v>0.71428571428571397</v>
      </c>
      <c r="Y15" s="18"/>
      <c r="Z15" s="18">
        <v>0.48447204968944102</v>
      </c>
      <c r="AA15" s="18">
        <v>0.52941176470588203</v>
      </c>
      <c r="AB15" s="18"/>
      <c r="AC15" s="18">
        <v>0.49756097560975598</v>
      </c>
      <c r="AD15" s="18">
        <v>0.52659574468085102</v>
      </c>
      <c r="AE15" s="18"/>
      <c r="AF15" s="18">
        <v>0.50806451612903203</v>
      </c>
      <c r="AG15" s="18">
        <v>0.465753424657534</v>
      </c>
      <c r="AH15" s="18">
        <v>0.41249999999999998</v>
      </c>
      <c r="AI15" s="18" t="s">
        <v>117</v>
      </c>
      <c r="AJ15" s="18">
        <v>0.46875</v>
      </c>
      <c r="AK15" s="18">
        <v>0.45070422535211302</v>
      </c>
      <c r="AL15" s="18">
        <v>0.66666666666666696</v>
      </c>
      <c r="AM15" s="18"/>
      <c r="AN15" s="18">
        <v>0.48704663212435201</v>
      </c>
      <c r="AO15" s="18">
        <v>0.50467289719626196</v>
      </c>
      <c r="AP15" s="18">
        <v>0.54545454545454497</v>
      </c>
      <c r="AQ15" s="18">
        <v>0.40425531914893598</v>
      </c>
      <c r="AR15" s="18">
        <v>0.51327433628318597</v>
      </c>
      <c r="AS15" s="18">
        <v>0.375</v>
      </c>
      <c r="AT15" s="18"/>
      <c r="AU15" s="18">
        <v>0.47058823529411797</v>
      </c>
      <c r="AV15" s="18">
        <v>0.49748743718593003</v>
      </c>
      <c r="AW15" s="18">
        <v>0.40909090909090901</v>
      </c>
      <c r="AX15" s="18">
        <v>0.54237288135593198</v>
      </c>
      <c r="AY15" s="18">
        <v>0.46721311475409799</v>
      </c>
      <c r="AZ15" s="18"/>
      <c r="BA15" s="18">
        <v>0.5</v>
      </c>
      <c r="BB15" s="18">
        <v>0.45783132530120502</v>
      </c>
      <c r="BC15" s="18"/>
      <c r="BD15" s="18">
        <v>0.48484848484848497</v>
      </c>
      <c r="BE15" s="18">
        <v>0.48432055749128899</v>
      </c>
      <c r="BF15" s="18"/>
      <c r="BG15" s="18">
        <v>0.5</v>
      </c>
      <c r="BH15" s="18">
        <v>0.45378151260504201</v>
      </c>
    </row>
    <row r="16" spans="2:60" x14ac:dyDescent="0.35">
      <c r="B16" s="16" t="s">
        <v>93</v>
      </c>
      <c r="C16" s="19">
        <v>-0.23408624229979499</v>
      </c>
      <c r="D16" s="19">
        <v>-0.312883435582822</v>
      </c>
      <c r="E16" s="19">
        <v>-0.194444444444444</v>
      </c>
      <c r="F16" s="19"/>
      <c r="G16" s="19">
        <v>-0.198019801980198</v>
      </c>
      <c r="H16" s="19">
        <v>-0.243523316062176</v>
      </c>
      <c r="I16" s="19"/>
      <c r="J16" s="19">
        <v>-0.28395061728395099</v>
      </c>
      <c r="K16" s="19">
        <v>-0.25961538461538503</v>
      </c>
      <c r="L16" s="19">
        <v>-0.19796954314720799</v>
      </c>
      <c r="M16" s="19">
        <v>-0.238095238095238</v>
      </c>
      <c r="N16" s="19"/>
      <c r="O16" s="19">
        <v>-0.322033898305085</v>
      </c>
      <c r="P16" s="19">
        <v>-0.171875</v>
      </c>
      <c r="Q16" s="19">
        <v>-0.217391304347826</v>
      </c>
      <c r="R16" s="19">
        <v>-0.237179487179487</v>
      </c>
      <c r="S16" s="19"/>
      <c r="T16" s="19">
        <v>-0.25423728813559299</v>
      </c>
      <c r="U16" s="19">
        <v>-0.25242718446601897</v>
      </c>
      <c r="V16" s="19">
        <v>-0.13684210526315799</v>
      </c>
      <c r="W16" s="19">
        <v>-0.157894736842105</v>
      </c>
      <c r="X16" s="19">
        <v>-0.57142857142857095</v>
      </c>
      <c r="Y16" s="19"/>
      <c r="Z16" s="19">
        <v>-0.173913043478261</v>
      </c>
      <c r="AA16" s="19">
        <v>-0.29411764705882398</v>
      </c>
      <c r="AB16" s="19"/>
      <c r="AC16" s="19">
        <v>-0.224390243902439</v>
      </c>
      <c r="AD16" s="19">
        <v>-0.31382978723404298</v>
      </c>
      <c r="AE16" s="19"/>
      <c r="AF16" s="19">
        <v>-0.27419354838709697</v>
      </c>
      <c r="AG16" s="19">
        <v>-0.164383561643836</v>
      </c>
      <c r="AH16" s="19">
        <v>-3.7499999999999999E-2</v>
      </c>
      <c r="AI16" s="19" t="s">
        <v>117</v>
      </c>
      <c r="AJ16" s="19">
        <v>-0.21875</v>
      </c>
      <c r="AK16" s="19">
        <v>-0.183098591549296</v>
      </c>
      <c r="AL16" s="19">
        <v>-0.5</v>
      </c>
      <c r="AM16" s="19"/>
      <c r="AN16" s="19">
        <v>-0.19689119170984501</v>
      </c>
      <c r="AO16" s="19">
        <v>-0.25233644859813098</v>
      </c>
      <c r="AP16" s="19">
        <v>-0.36363636363636398</v>
      </c>
      <c r="AQ16" s="19">
        <v>-0.14893617021276601</v>
      </c>
      <c r="AR16" s="19">
        <v>-0.32743362831858402</v>
      </c>
      <c r="AS16" s="19">
        <v>-6.25E-2</v>
      </c>
      <c r="AT16" s="19"/>
      <c r="AU16" s="19">
        <v>-0.21176470588235299</v>
      </c>
      <c r="AV16" s="19">
        <v>-0.25628140703517599</v>
      </c>
      <c r="AW16" s="19">
        <v>-0.31818181818181801</v>
      </c>
      <c r="AX16" s="19">
        <v>-0.25423728813559299</v>
      </c>
      <c r="AY16" s="19">
        <v>-0.188524590163934</v>
      </c>
      <c r="AZ16" s="19"/>
      <c r="BA16" s="19">
        <v>-0.27812500000000001</v>
      </c>
      <c r="BB16" s="19">
        <v>-0.14457831325301199</v>
      </c>
      <c r="BC16" s="19"/>
      <c r="BD16" s="19">
        <v>-0.22727272727272699</v>
      </c>
      <c r="BE16" s="19">
        <v>-0.23344947735191601</v>
      </c>
      <c r="BF16" s="19"/>
      <c r="BG16" s="19">
        <v>-0.25280898876404501</v>
      </c>
      <c r="BH16" s="19">
        <v>-0.184873949579832</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220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0.17453798767967099</v>
      </c>
      <c r="D8" s="15">
        <v>0.14723926380368099</v>
      </c>
      <c r="E8" s="15">
        <v>0.188271604938272</v>
      </c>
      <c r="F8" s="15"/>
      <c r="G8" s="15">
        <v>0.198019801980198</v>
      </c>
      <c r="H8" s="15">
        <v>0.16839378238342001</v>
      </c>
      <c r="I8" s="15"/>
      <c r="J8" s="15">
        <v>0.148148148148148</v>
      </c>
      <c r="K8" s="15">
        <v>0.230769230769231</v>
      </c>
      <c r="L8" s="15">
        <v>0.14213197969543101</v>
      </c>
      <c r="M8" s="15">
        <v>0.2</v>
      </c>
      <c r="N8" s="15"/>
      <c r="O8" s="15">
        <v>0.177966101694915</v>
      </c>
      <c r="P8" s="15">
        <v>0.1796875</v>
      </c>
      <c r="Q8" s="15">
        <v>0.13043478260869601</v>
      </c>
      <c r="R8" s="15">
        <v>0.19230769230769201</v>
      </c>
      <c r="S8" s="15"/>
      <c r="T8" s="15">
        <v>0.186440677966102</v>
      </c>
      <c r="U8" s="15">
        <v>0.13592233009708701</v>
      </c>
      <c r="V8" s="15">
        <v>0.13684210526315799</v>
      </c>
      <c r="W8" s="15">
        <v>0.34210526315789502</v>
      </c>
      <c r="X8" s="15">
        <v>0</v>
      </c>
      <c r="Y8" s="15"/>
      <c r="Z8" s="15">
        <v>0.18633540372670801</v>
      </c>
      <c r="AA8" s="15">
        <v>0.17058823529411801</v>
      </c>
      <c r="AB8" s="15"/>
      <c r="AC8" s="15">
        <v>0.190243902439024</v>
      </c>
      <c r="AD8" s="15">
        <v>0.170212765957447</v>
      </c>
      <c r="AE8" s="15"/>
      <c r="AF8" s="15">
        <v>0.217741935483871</v>
      </c>
      <c r="AG8" s="15">
        <v>0.150684931506849</v>
      </c>
      <c r="AH8" s="15">
        <v>0.15</v>
      </c>
      <c r="AI8" s="15" t="s">
        <v>117</v>
      </c>
      <c r="AJ8" s="15">
        <v>0.28125</v>
      </c>
      <c r="AK8" s="15">
        <v>0.21126760563380301</v>
      </c>
      <c r="AL8" s="15">
        <v>0</v>
      </c>
      <c r="AM8" s="15"/>
      <c r="AN8" s="15">
        <v>0.170984455958549</v>
      </c>
      <c r="AO8" s="15">
        <v>0.15887850467289699</v>
      </c>
      <c r="AP8" s="15">
        <v>9.0909090909090898E-2</v>
      </c>
      <c r="AQ8" s="15">
        <v>0.12765957446808501</v>
      </c>
      <c r="AR8" s="15">
        <v>0.212389380530973</v>
      </c>
      <c r="AS8" s="15">
        <v>0.25</v>
      </c>
      <c r="AT8" s="15"/>
      <c r="AU8" s="15">
        <v>0.247058823529412</v>
      </c>
      <c r="AV8" s="15">
        <v>0.14572864321608001</v>
      </c>
      <c r="AW8" s="15">
        <v>9.0909090909090898E-2</v>
      </c>
      <c r="AX8" s="15">
        <v>0.101694915254237</v>
      </c>
      <c r="AY8" s="15">
        <v>0.22131147540983601</v>
      </c>
      <c r="AZ8" s="15"/>
      <c r="BA8" s="15">
        <v>0.16875000000000001</v>
      </c>
      <c r="BB8" s="15">
        <v>0.186746987951807</v>
      </c>
      <c r="BC8" s="15"/>
      <c r="BD8" s="15">
        <v>0.20707070707070699</v>
      </c>
      <c r="BE8" s="15">
        <v>0.14982578397212501</v>
      </c>
      <c r="BF8" s="15"/>
      <c r="BG8" s="15">
        <v>0.210674157303371</v>
      </c>
      <c r="BH8" s="15">
        <v>8.40336134453782E-2</v>
      </c>
    </row>
    <row r="9" spans="2:60" x14ac:dyDescent="0.35">
      <c r="B9" s="16" t="s">
        <v>207</v>
      </c>
      <c r="C9" s="15">
        <v>0.217659137577002</v>
      </c>
      <c r="D9" s="15">
        <v>0.159509202453988</v>
      </c>
      <c r="E9" s="15">
        <v>0.24691358024691401</v>
      </c>
      <c r="F9" s="15"/>
      <c r="G9" s="15">
        <v>0.287128712871287</v>
      </c>
      <c r="H9" s="15">
        <v>0.199481865284974</v>
      </c>
      <c r="I9" s="15"/>
      <c r="J9" s="15">
        <v>0.18518518518518501</v>
      </c>
      <c r="K9" s="15">
        <v>0.22115384615384601</v>
      </c>
      <c r="L9" s="15">
        <v>0.22842639593908601</v>
      </c>
      <c r="M9" s="15">
        <v>0.21904761904761899</v>
      </c>
      <c r="N9" s="15"/>
      <c r="O9" s="15">
        <v>0.22033898305084701</v>
      </c>
      <c r="P9" s="15">
        <v>0.2109375</v>
      </c>
      <c r="Q9" s="15">
        <v>0.33333333333333298</v>
      </c>
      <c r="R9" s="15">
        <v>0.17307692307692299</v>
      </c>
      <c r="S9" s="15"/>
      <c r="T9" s="15">
        <v>0.21610169491525399</v>
      </c>
      <c r="U9" s="15">
        <v>0.14563106796116501</v>
      </c>
      <c r="V9" s="15">
        <v>0.28421052631578902</v>
      </c>
      <c r="W9" s="15">
        <v>0.23684210526315799</v>
      </c>
      <c r="X9" s="15">
        <v>0.14285714285714299</v>
      </c>
      <c r="Y9" s="15"/>
      <c r="Z9" s="15">
        <v>0.24844720496894401</v>
      </c>
      <c r="AA9" s="15">
        <v>0.247058823529412</v>
      </c>
      <c r="AB9" s="15"/>
      <c r="AC9" s="15">
        <v>0.21463414634146299</v>
      </c>
      <c r="AD9" s="15">
        <v>0.22340425531914901</v>
      </c>
      <c r="AE9" s="15"/>
      <c r="AF9" s="15">
        <v>0.25806451612903197</v>
      </c>
      <c r="AG9" s="15">
        <v>0.164383561643836</v>
      </c>
      <c r="AH9" s="15">
        <v>0.23749999999999999</v>
      </c>
      <c r="AI9" s="15" t="s">
        <v>117</v>
      </c>
      <c r="AJ9" s="15">
        <v>0.1875</v>
      </c>
      <c r="AK9" s="15">
        <v>0.22535211267605601</v>
      </c>
      <c r="AL9" s="15">
        <v>0.16666666666666699</v>
      </c>
      <c r="AM9" s="15"/>
      <c r="AN9" s="15">
        <v>0.26943005181347202</v>
      </c>
      <c r="AO9" s="15">
        <v>0.15887850467289699</v>
      </c>
      <c r="AP9" s="15">
        <v>0.36363636363636398</v>
      </c>
      <c r="AQ9" s="15">
        <v>0.21276595744680901</v>
      </c>
      <c r="AR9" s="15">
        <v>0.17699115044247801</v>
      </c>
      <c r="AS9" s="15">
        <v>0.1875</v>
      </c>
      <c r="AT9" s="15"/>
      <c r="AU9" s="15">
        <v>0.16470588235294101</v>
      </c>
      <c r="AV9" s="15">
        <v>0.25628140703517599</v>
      </c>
      <c r="AW9" s="15">
        <v>0.22727272727272699</v>
      </c>
      <c r="AX9" s="15">
        <v>0.169491525423729</v>
      </c>
      <c r="AY9" s="15">
        <v>0.213114754098361</v>
      </c>
      <c r="AZ9" s="15"/>
      <c r="BA9" s="15">
        <v>0.23125000000000001</v>
      </c>
      <c r="BB9" s="15">
        <v>0.19277108433734899</v>
      </c>
      <c r="BC9" s="15"/>
      <c r="BD9" s="15">
        <v>0.20202020202020199</v>
      </c>
      <c r="BE9" s="15">
        <v>0.22648083623693399</v>
      </c>
      <c r="BF9" s="15"/>
      <c r="BG9" s="15">
        <v>0.22191011235955099</v>
      </c>
      <c r="BH9" s="15">
        <v>0.19327731092437</v>
      </c>
    </row>
    <row r="10" spans="2:60" x14ac:dyDescent="0.35">
      <c r="B10" s="16" t="s">
        <v>208</v>
      </c>
      <c r="C10" s="15">
        <v>0.160164271047228</v>
      </c>
      <c r="D10" s="15">
        <v>0.13496932515337401</v>
      </c>
      <c r="E10" s="15">
        <v>0.172839506172839</v>
      </c>
      <c r="F10" s="15"/>
      <c r="G10" s="15">
        <v>0.17821782178217799</v>
      </c>
      <c r="H10" s="15">
        <v>0.15544041450777199</v>
      </c>
      <c r="I10" s="15"/>
      <c r="J10" s="15">
        <v>0.11111111111111099</v>
      </c>
      <c r="K10" s="15">
        <v>0.15384615384615399</v>
      </c>
      <c r="L10" s="15">
        <v>0.182741116751269</v>
      </c>
      <c r="M10" s="15">
        <v>0.161904761904762</v>
      </c>
      <c r="N10" s="15"/>
      <c r="O10" s="15">
        <v>0.186440677966102</v>
      </c>
      <c r="P10" s="15">
        <v>0.1796875</v>
      </c>
      <c r="Q10" s="15">
        <v>0.101449275362319</v>
      </c>
      <c r="R10" s="15">
        <v>0.15384615384615399</v>
      </c>
      <c r="S10" s="15"/>
      <c r="T10" s="15">
        <v>0.17372881355932199</v>
      </c>
      <c r="U10" s="15">
        <v>0.20388349514563101</v>
      </c>
      <c r="V10" s="15">
        <v>0.105263157894737</v>
      </c>
      <c r="W10" s="15">
        <v>5.2631578947368397E-2</v>
      </c>
      <c r="X10" s="15">
        <v>0.42857142857142899</v>
      </c>
      <c r="Y10" s="15"/>
      <c r="Z10" s="15">
        <v>0.13664596273291901</v>
      </c>
      <c r="AA10" s="15">
        <v>0.16470588235294101</v>
      </c>
      <c r="AB10" s="15"/>
      <c r="AC10" s="15">
        <v>0.141463414634146</v>
      </c>
      <c r="AD10" s="15">
        <v>0.154255319148936</v>
      </c>
      <c r="AE10" s="15"/>
      <c r="AF10" s="15">
        <v>0.13709677419354799</v>
      </c>
      <c r="AG10" s="15">
        <v>0.17808219178082199</v>
      </c>
      <c r="AH10" s="15">
        <v>0.125</v>
      </c>
      <c r="AI10" s="15" t="s">
        <v>117</v>
      </c>
      <c r="AJ10" s="15">
        <v>0.15625</v>
      </c>
      <c r="AK10" s="15">
        <v>0.19718309859154901</v>
      </c>
      <c r="AL10" s="15">
        <v>0.16666666666666699</v>
      </c>
      <c r="AM10" s="15"/>
      <c r="AN10" s="15">
        <v>0.14507772020725401</v>
      </c>
      <c r="AO10" s="15">
        <v>0.168224299065421</v>
      </c>
      <c r="AP10" s="15">
        <v>0.18181818181818199</v>
      </c>
      <c r="AQ10" s="15">
        <v>0.21276595744680901</v>
      </c>
      <c r="AR10" s="15">
        <v>0.14159292035398199</v>
      </c>
      <c r="AS10" s="15">
        <v>0.25</v>
      </c>
      <c r="AT10" s="15"/>
      <c r="AU10" s="15">
        <v>0.14117647058823499</v>
      </c>
      <c r="AV10" s="15">
        <v>0.14070351758794</v>
      </c>
      <c r="AW10" s="15">
        <v>0.31818181818181801</v>
      </c>
      <c r="AX10" s="15">
        <v>0.152542372881356</v>
      </c>
      <c r="AY10" s="15">
        <v>0.18032786885245899</v>
      </c>
      <c r="AZ10" s="15"/>
      <c r="BA10" s="15">
        <v>0.18437500000000001</v>
      </c>
      <c r="BB10" s="15">
        <v>0.114457831325301</v>
      </c>
      <c r="BC10" s="15"/>
      <c r="BD10" s="15">
        <v>0.19696969696969699</v>
      </c>
      <c r="BE10" s="15">
        <v>0.13588850174216</v>
      </c>
      <c r="BF10" s="15"/>
      <c r="BG10" s="15">
        <v>0.15449438202247201</v>
      </c>
      <c r="BH10" s="15">
        <v>0.17647058823529399</v>
      </c>
    </row>
    <row r="11" spans="2:60" x14ac:dyDescent="0.35">
      <c r="B11" s="16" t="s">
        <v>209</v>
      </c>
      <c r="C11" s="15">
        <v>0.16427104722792599</v>
      </c>
      <c r="D11" s="15">
        <v>0.20858895705521499</v>
      </c>
      <c r="E11" s="15">
        <v>0.141975308641975</v>
      </c>
      <c r="F11" s="15"/>
      <c r="G11" s="15">
        <v>6.9306930693069299E-2</v>
      </c>
      <c r="H11" s="15">
        <v>0.18911917098445599</v>
      </c>
      <c r="I11" s="15"/>
      <c r="J11" s="15">
        <v>0.18518518518518501</v>
      </c>
      <c r="K11" s="15">
        <v>0.115384615384615</v>
      </c>
      <c r="L11" s="15">
        <v>0.17766497461928901</v>
      </c>
      <c r="M11" s="15">
        <v>0.17142857142857101</v>
      </c>
      <c r="N11" s="15"/>
      <c r="O11" s="15">
        <v>0.169491525423729</v>
      </c>
      <c r="P11" s="15">
        <v>0.1640625</v>
      </c>
      <c r="Q11" s="15">
        <v>0.15942028985507201</v>
      </c>
      <c r="R11" s="15">
        <v>0.15384615384615399</v>
      </c>
      <c r="S11" s="15"/>
      <c r="T11" s="15">
        <v>0.15677966101694901</v>
      </c>
      <c r="U11" s="15">
        <v>0.17475728155339801</v>
      </c>
      <c r="V11" s="15">
        <v>0.2</v>
      </c>
      <c r="W11" s="15">
        <v>0.105263157894737</v>
      </c>
      <c r="X11" s="15">
        <v>0.28571428571428598</v>
      </c>
      <c r="Y11" s="15"/>
      <c r="Z11" s="15">
        <v>0.15527950310558999</v>
      </c>
      <c r="AA11" s="15">
        <v>0.152941176470588</v>
      </c>
      <c r="AB11" s="15"/>
      <c r="AC11" s="15">
        <v>0.17560975609756099</v>
      </c>
      <c r="AD11" s="15">
        <v>0.154255319148936</v>
      </c>
      <c r="AE11" s="15"/>
      <c r="AF11" s="15">
        <v>0.16129032258064499</v>
      </c>
      <c r="AG11" s="15">
        <v>0.19178082191780799</v>
      </c>
      <c r="AH11" s="15">
        <v>0.22500000000000001</v>
      </c>
      <c r="AI11" s="15" t="s">
        <v>117</v>
      </c>
      <c r="AJ11" s="15">
        <v>0.15625</v>
      </c>
      <c r="AK11" s="15">
        <v>0.11267605633802801</v>
      </c>
      <c r="AL11" s="15">
        <v>0.16666666666666699</v>
      </c>
      <c r="AM11" s="15"/>
      <c r="AN11" s="15">
        <v>0.15544041450777199</v>
      </c>
      <c r="AO11" s="15">
        <v>0.21495327102803699</v>
      </c>
      <c r="AP11" s="15">
        <v>0.18181818181818199</v>
      </c>
      <c r="AQ11" s="15">
        <v>0.14893617021276601</v>
      </c>
      <c r="AR11" s="15">
        <v>0.15044247787610601</v>
      </c>
      <c r="AS11" s="15">
        <v>6.25E-2</v>
      </c>
      <c r="AT11" s="15"/>
      <c r="AU11" s="15">
        <v>0.105882352941176</v>
      </c>
      <c r="AV11" s="15">
        <v>0.19597989949748701</v>
      </c>
      <c r="AW11" s="15">
        <v>9.0909090909090898E-2</v>
      </c>
      <c r="AX11" s="15">
        <v>0.322033898305085</v>
      </c>
      <c r="AY11" s="15">
        <v>9.0163934426229497E-2</v>
      </c>
      <c r="AZ11" s="15"/>
      <c r="BA11" s="15">
        <v>0.15937499999999999</v>
      </c>
      <c r="BB11" s="15">
        <v>0.17469879518072301</v>
      </c>
      <c r="BC11" s="15"/>
      <c r="BD11" s="15">
        <v>0.16161616161616199</v>
      </c>
      <c r="BE11" s="15">
        <v>0.16724738675958201</v>
      </c>
      <c r="BF11" s="15"/>
      <c r="BG11" s="15">
        <v>0.15449438202247201</v>
      </c>
      <c r="BH11" s="15">
        <v>0.20168067226890801</v>
      </c>
    </row>
    <row r="12" spans="2:60" x14ac:dyDescent="0.35">
      <c r="B12" s="16" t="s">
        <v>210</v>
      </c>
      <c r="C12" s="15">
        <v>0.268993839835729</v>
      </c>
      <c r="D12" s="15">
        <v>0.34355828220858903</v>
      </c>
      <c r="E12" s="15">
        <v>0.23148148148148101</v>
      </c>
      <c r="F12" s="15"/>
      <c r="G12" s="15">
        <v>0.26732673267326701</v>
      </c>
      <c r="H12" s="15">
        <v>0.26943005181347202</v>
      </c>
      <c r="I12" s="15"/>
      <c r="J12" s="15">
        <v>0.34567901234567899</v>
      </c>
      <c r="K12" s="15">
        <v>0.269230769230769</v>
      </c>
      <c r="L12" s="15">
        <v>0.25380710659898498</v>
      </c>
      <c r="M12" s="15">
        <v>0.238095238095238</v>
      </c>
      <c r="N12" s="15"/>
      <c r="O12" s="15">
        <v>0.22881355932203401</v>
      </c>
      <c r="P12" s="15">
        <v>0.25</v>
      </c>
      <c r="Q12" s="15">
        <v>0.24637681159420299</v>
      </c>
      <c r="R12" s="15">
        <v>0.32051282051282098</v>
      </c>
      <c r="S12" s="15"/>
      <c r="T12" s="15">
        <v>0.24576271186440701</v>
      </c>
      <c r="U12" s="15">
        <v>0.32038834951456302</v>
      </c>
      <c r="V12" s="15">
        <v>0.27368421052631597</v>
      </c>
      <c r="W12" s="15">
        <v>0.26315789473684198</v>
      </c>
      <c r="X12" s="15">
        <v>0.14285714285714299</v>
      </c>
      <c r="Y12" s="15"/>
      <c r="Z12" s="15">
        <v>0.27329192546583903</v>
      </c>
      <c r="AA12" s="15">
        <v>0.252941176470588</v>
      </c>
      <c r="AB12" s="15"/>
      <c r="AC12" s="15">
        <v>0.27804878048780501</v>
      </c>
      <c r="AD12" s="15">
        <v>0.28191489361702099</v>
      </c>
      <c r="AE12" s="15"/>
      <c r="AF12" s="15">
        <v>0.217741935483871</v>
      </c>
      <c r="AG12" s="15">
        <v>0.31506849315068503</v>
      </c>
      <c r="AH12" s="15">
        <v>0.25</v>
      </c>
      <c r="AI12" s="15" t="s">
        <v>117</v>
      </c>
      <c r="AJ12" s="15">
        <v>0.1875</v>
      </c>
      <c r="AK12" s="15">
        <v>0.25352112676056299</v>
      </c>
      <c r="AL12" s="15">
        <v>0.5</v>
      </c>
      <c r="AM12" s="15"/>
      <c r="AN12" s="15">
        <v>0.25388601036269398</v>
      </c>
      <c r="AO12" s="15">
        <v>0.28037383177570102</v>
      </c>
      <c r="AP12" s="15">
        <v>0.18181818181818199</v>
      </c>
      <c r="AQ12" s="15">
        <v>0.25531914893617003</v>
      </c>
      <c r="AR12" s="15">
        <v>0.30973451327433599</v>
      </c>
      <c r="AS12" s="15">
        <v>0.1875</v>
      </c>
      <c r="AT12" s="15"/>
      <c r="AU12" s="15">
        <v>0.32941176470588202</v>
      </c>
      <c r="AV12" s="15">
        <v>0.25125628140703499</v>
      </c>
      <c r="AW12" s="15">
        <v>0.22727272727272699</v>
      </c>
      <c r="AX12" s="15">
        <v>0.23728813559322001</v>
      </c>
      <c r="AY12" s="15">
        <v>0.27868852459016402</v>
      </c>
      <c r="AZ12" s="15"/>
      <c r="BA12" s="15">
        <v>0.24374999999999999</v>
      </c>
      <c r="BB12" s="15">
        <v>0.313253012048193</v>
      </c>
      <c r="BC12" s="15"/>
      <c r="BD12" s="15">
        <v>0.22727272727272699</v>
      </c>
      <c r="BE12" s="15">
        <v>0.29965156794425102</v>
      </c>
      <c r="BF12" s="15"/>
      <c r="BG12" s="15">
        <v>0.25280898876404501</v>
      </c>
      <c r="BH12" s="15">
        <v>0.310924369747899</v>
      </c>
    </row>
    <row r="13" spans="2:60" x14ac:dyDescent="0.35">
      <c r="B13" s="16" t="s">
        <v>81</v>
      </c>
      <c r="C13" s="15">
        <v>1.43737166324435E-2</v>
      </c>
      <c r="D13" s="15">
        <v>6.13496932515337E-3</v>
      </c>
      <c r="E13" s="15">
        <v>1.85185185185185E-2</v>
      </c>
      <c r="F13" s="15"/>
      <c r="G13" s="15">
        <v>0</v>
      </c>
      <c r="H13" s="15">
        <v>1.81347150259067E-2</v>
      </c>
      <c r="I13" s="15"/>
      <c r="J13" s="15">
        <v>2.4691358024691398E-2</v>
      </c>
      <c r="K13" s="15">
        <v>9.6153846153846194E-3</v>
      </c>
      <c r="L13" s="15">
        <v>1.5228426395939101E-2</v>
      </c>
      <c r="M13" s="15">
        <v>9.5238095238095195E-3</v>
      </c>
      <c r="N13" s="15"/>
      <c r="O13" s="15">
        <v>1.6949152542372899E-2</v>
      </c>
      <c r="P13" s="15">
        <v>1.5625E-2</v>
      </c>
      <c r="Q13" s="15">
        <v>2.8985507246376802E-2</v>
      </c>
      <c r="R13" s="15">
        <v>6.41025641025641E-3</v>
      </c>
      <c r="S13" s="15"/>
      <c r="T13" s="15">
        <v>2.1186440677966101E-2</v>
      </c>
      <c r="U13" s="15">
        <v>1.94174757281553E-2</v>
      </c>
      <c r="V13" s="15">
        <v>0</v>
      </c>
      <c r="W13" s="15">
        <v>0</v>
      </c>
      <c r="X13" s="15">
        <v>0</v>
      </c>
      <c r="Y13" s="15"/>
      <c r="Z13" s="15">
        <v>0</v>
      </c>
      <c r="AA13" s="15">
        <v>1.1764705882352899E-2</v>
      </c>
      <c r="AB13" s="15"/>
      <c r="AC13" s="15">
        <v>0</v>
      </c>
      <c r="AD13" s="15">
        <v>1.5957446808510599E-2</v>
      </c>
      <c r="AE13" s="15"/>
      <c r="AF13" s="15">
        <v>8.0645161290322596E-3</v>
      </c>
      <c r="AG13" s="15">
        <v>0</v>
      </c>
      <c r="AH13" s="15">
        <v>1.2500000000000001E-2</v>
      </c>
      <c r="AI13" s="15" t="s">
        <v>117</v>
      </c>
      <c r="AJ13" s="15">
        <v>3.125E-2</v>
      </c>
      <c r="AK13" s="15">
        <v>0</v>
      </c>
      <c r="AL13" s="15">
        <v>0</v>
      </c>
      <c r="AM13" s="15"/>
      <c r="AN13" s="15">
        <v>5.1813471502590702E-3</v>
      </c>
      <c r="AO13" s="15">
        <v>1.86915887850467E-2</v>
      </c>
      <c r="AP13" s="15">
        <v>0</v>
      </c>
      <c r="AQ13" s="15">
        <v>4.2553191489361701E-2</v>
      </c>
      <c r="AR13" s="15">
        <v>8.8495575221238902E-3</v>
      </c>
      <c r="AS13" s="15">
        <v>6.25E-2</v>
      </c>
      <c r="AT13" s="15"/>
      <c r="AU13" s="15">
        <v>1.1764705882352899E-2</v>
      </c>
      <c r="AV13" s="15">
        <v>1.00502512562814E-2</v>
      </c>
      <c r="AW13" s="15">
        <v>4.5454545454545497E-2</v>
      </c>
      <c r="AX13" s="15">
        <v>1.6949152542372899E-2</v>
      </c>
      <c r="AY13" s="15">
        <v>1.63934426229508E-2</v>
      </c>
      <c r="AZ13" s="15"/>
      <c r="BA13" s="15">
        <v>1.2500000000000001E-2</v>
      </c>
      <c r="BB13" s="15">
        <v>1.8072289156626498E-2</v>
      </c>
      <c r="BC13" s="15"/>
      <c r="BD13" s="15">
        <v>5.0505050505050501E-3</v>
      </c>
      <c r="BE13" s="15">
        <v>2.0905923344947699E-2</v>
      </c>
      <c r="BF13" s="15"/>
      <c r="BG13" s="15">
        <v>5.6179775280898901E-3</v>
      </c>
      <c r="BH13" s="15">
        <v>3.3613445378151301E-2</v>
      </c>
    </row>
    <row r="14" spans="2:60" x14ac:dyDescent="0.35">
      <c r="B14" s="16" t="s">
        <v>211</v>
      </c>
      <c r="C14" s="18">
        <v>0.392197125256673</v>
      </c>
      <c r="D14" s="18">
        <v>0.30674846625766899</v>
      </c>
      <c r="E14" s="18">
        <v>0.43518518518518501</v>
      </c>
      <c r="F14" s="18"/>
      <c r="G14" s="18">
        <v>0.48514851485148502</v>
      </c>
      <c r="H14" s="18">
        <v>0.36787564766839398</v>
      </c>
      <c r="I14" s="18"/>
      <c r="J14" s="18">
        <v>0.33333333333333298</v>
      </c>
      <c r="K14" s="18">
        <v>0.45192307692307698</v>
      </c>
      <c r="L14" s="18">
        <v>0.37055837563451799</v>
      </c>
      <c r="M14" s="18">
        <v>0.419047619047619</v>
      </c>
      <c r="N14" s="18"/>
      <c r="O14" s="18">
        <v>0.39830508474576298</v>
      </c>
      <c r="P14" s="18">
        <v>0.390625</v>
      </c>
      <c r="Q14" s="18">
        <v>0.46376811594202899</v>
      </c>
      <c r="R14" s="18">
        <v>0.36538461538461497</v>
      </c>
      <c r="S14" s="18"/>
      <c r="T14" s="18">
        <v>0.40254237288135603</v>
      </c>
      <c r="U14" s="18">
        <v>0.28155339805825202</v>
      </c>
      <c r="V14" s="18">
        <v>0.42105263157894701</v>
      </c>
      <c r="W14" s="18">
        <v>0.57894736842105299</v>
      </c>
      <c r="X14" s="18">
        <v>0.14285714285714299</v>
      </c>
      <c r="Y14" s="18"/>
      <c r="Z14" s="18">
        <v>0.434782608695652</v>
      </c>
      <c r="AA14" s="18">
        <v>0.41764705882352898</v>
      </c>
      <c r="AB14" s="18"/>
      <c r="AC14" s="18">
        <v>0.404878048780488</v>
      </c>
      <c r="AD14" s="18">
        <v>0.39361702127659598</v>
      </c>
      <c r="AE14" s="18"/>
      <c r="AF14" s="18">
        <v>0.47580645161290303</v>
      </c>
      <c r="AG14" s="18">
        <v>0.31506849315068503</v>
      </c>
      <c r="AH14" s="18">
        <v>0.38750000000000001</v>
      </c>
      <c r="AI14" s="18" t="s">
        <v>117</v>
      </c>
      <c r="AJ14" s="18">
        <v>0.46875</v>
      </c>
      <c r="AK14" s="18">
        <v>0.43661971830985902</v>
      </c>
      <c r="AL14" s="18">
        <v>0.16666666666666699</v>
      </c>
      <c r="AM14" s="18"/>
      <c r="AN14" s="18">
        <v>0.44041450777202101</v>
      </c>
      <c r="AO14" s="18">
        <v>0.31775700934579398</v>
      </c>
      <c r="AP14" s="18">
        <v>0.45454545454545497</v>
      </c>
      <c r="AQ14" s="18">
        <v>0.340425531914894</v>
      </c>
      <c r="AR14" s="18">
        <v>0.38938053097345099</v>
      </c>
      <c r="AS14" s="18">
        <v>0.4375</v>
      </c>
      <c r="AT14" s="18"/>
      <c r="AU14" s="18">
        <v>0.41176470588235298</v>
      </c>
      <c r="AV14" s="18">
        <v>0.40201005025125602</v>
      </c>
      <c r="AW14" s="18">
        <v>0.31818181818181801</v>
      </c>
      <c r="AX14" s="18">
        <v>0.27118644067796599</v>
      </c>
      <c r="AY14" s="18">
        <v>0.43442622950819698</v>
      </c>
      <c r="AZ14" s="18"/>
      <c r="BA14" s="18">
        <v>0.4</v>
      </c>
      <c r="BB14" s="18">
        <v>0.37951807228915702</v>
      </c>
      <c r="BC14" s="18"/>
      <c r="BD14" s="18">
        <v>0.40909090909090901</v>
      </c>
      <c r="BE14" s="18">
        <v>0.37630662020905897</v>
      </c>
      <c r="BF14" s="18"/>
      <c r="BG14" s="18">
        <v>0.43258426966292102</v>
      </c>
      <c r="BH14" s="18">
        <v>0.27731092436974802</v>
      </c>
    </row>
    <row r="15" spans="2:60" x14ac:dyDescent="0.35">
      <c r="B15" s="16" t="s">
        <v>212</v>
      </c>
      <c r="C15" s="18">
        <v>0.43326488706365501</v>
      </c>
      <c r="D15" s="18">
        <v>0.55214723926380405</v>
      </c>
      <c r="E15" s="18">
        <v>0.37345679012345701</v>
      </c>
      <c r="F15" s="18"/>
      <c r="G15" s="18">
        <v>0.33663366336633699</v>
      </c>
      <c r="H15" s="18">
        <v>0.45854922279792698</v>
      </c>
      <c r="I15" s="18"/>
      <c r="J15" s="18">
        <v>0.530864197530864</v>
      </c>
      <c r="K15" s="18">
        <v>0.38461538461538503</v>
      </c>
      <c r="L15" s="18">
        <v>0.43147208121827402</v>
      </c>
      <c r="M15" s="18">
        <v>0.40952380952381001</v>
      </c>
      <c r="N15" s="18"/>
      <c r="O15" s="18">
        <v>0.39830508474576298</v>
      </c>
      <c r="P15" s="18">
        <v>0.4140625</v>
      </c>
      <c r="Q15" s="18">
        <v>0.405797101449275</v>
      </c>
      <c r="R15" s="18">
        <v>0.47435897435897401</v>
      </c>
      <c r="S15" s="18"/>
      <c r="T15" s="18">
        <v>0.40254237288135603</v>
      </c>
      <c r="U15" s="18">
        <v>0.495145631067961</v>
      </c>
      <c r="V15" s="18">
        <v>0.47368421052631599</v>
      </c>
      <c r="W15" s="18">
        <v>0.36842105263157898</v>
      </c>
      <c r="X15" s="18">
        <v>0.42857142857142899</v>
      </c>
      <c r="Y15" s="18"/>
      <c r="Z15" s="18">
        <v>0.42857142857142899</v>
      </c>
      <c r="AA15" s="18">
        <v>0.40588235294117597</v>
      </c>
      <c r="AB15" s="18"/>
      <c r="AC15" s="18">
        <v>0.45365853658536598</v>
      </c>
      <c r="AD15" s="18">
        <v>0.43617021276595702</v>
      </c>
      <c r="AE15" s="18"/>
      <c r="AF15" s="18">
        <v>0.37903225806451601</v>
      </c>
      <c r="AG15" s="18">
        <v>0.50684931506849296</v>
      </c>
      <c r="AH15" s="18">
        <v>0.47499999999999998</v>
      </c>
      <c r="AI15" s="18" t="s">
        <v>117</v>
      </c>
      <c r="AJ15" s="18">
        <v>0.34375</v>
      </c>
      <c r="AK15" s="18">
        <v>0.36619718309859201</v>
      </c>
      <c r="AL15" s="18">
        <v>0.66666666666666696</v>
      </c>
      <c r="AM15" s="18"/>
      <c r="AN15" s="18">
        <v>0.409326424870466</v>
      </c>
      <c r="AO15" s="18">
        <v>0.49532710280373798</v>
      </c>
      <c r="AP15" s="18">
        <v>0.36363636363636398</v>
      </c>
      <c r="AQ15" s="18">
        <v>0.40425531914893598</v>
      </c>
      <c r="AR15" s="18">
        <v>0.46017699115044203</v>
      </c>
      <c r="AS15" s="18">
        <v>0.25</v>
      </c>
      <c r="AT15" s="18"/>
      <c r="AU15" s="18">
        <v>0.435294117647059</v>
      </c>
      <c r="AV15" s="18">
        <v>0.447236180904523</v>
      </c>
      <c r="AW15" s="18">
        <v>0.31818181818181801</v>
      </c>
      <c r="AX15" s="18">
        <v>0.55932203389830504</v>
      </c>
      <c r="AY15" s="18">
        <v>0.36885245901639302</v>
      </c>
      <c r="AZ15" s="18"/>
      <c r="BA15" s="18">
        <v>0.40312500000000001</v>
      </c>
      <c r="BB15" s="18">
        <v>0.48795180722891601</v>
      </c>
      <c r="BC15" s="18"/>
      <c r="BD15" s="18">
        <v>0.38888888888888901</v>
      </c>
      <c r="BE15" s="18">
        <v>0.46689895470383302</v>
      </c>
      <c r="BF15" s="18"/>
      <c r="BG15" s="18">
        <v>0.40730337078651702</v>
      </c>
      <c r="BH15" s="18">
        <v>0.51260504201680701</v>
      </c>
    </row>
    <row r="16" spans="2:60" x14ac:dyDescent="0.35">
      <c r="B16" s="16" t="s">
        <v>93</v>
      </c>
      <c r="C16" s="19">
        <v>-4.1067761806981497E-2</v>
      </c>
      <c r="D16" s="19">
        <v>-0.245398773006135</v>
      </c>
      <c r="E16" s="19">
        <v>6.1728395061728399E-2</v>
      </c>
      <c r="F16" s="19"/>
      <c r="G16" s="19">
        <v>0.14851485148514801</v>
      </c>
      <c r="H16" s="19">
        <v>-9.0673575129533696E-2</v>
      </c>
      <c r="I16" s="19"/>
      <c r="J16" s="19">
        <v>-0.19753086419753099</v>
      </c>
      <c r="K16" s="19">
        <v>6.7307692307692304E-2</v>
      </c>
      <c r="L16" s="19">
        <v>-6.0913705583756299E-2</v>
      </c>
      <c r="M16" s="19">
        <v>9.5238095238095507E-3</v>
      </c>
      <c r="N16" s="19"/>
      <c r="O16" s="19">
        <v>0</v>
      </c>
      <c r="P16" s="19">
        <v>-2.34375E-2</v>
      </c>
      <c r="Q16" s="19">
        <v>5.7971014492753499E-2</v>
      </c>
      <c r="R16" s="19">
        <v>-0.108974358974359</v>
      </c>
      <c r="S16" s="19"/>
      <c r="T16" s="19">
        <v>0</v>
      </c>
      <c r="U16" s="19">
        <v>-0.213592233009709</v>
      </c>
      <c r="V16" s="19">
        <v>-5.2631578947368501E-2</v>
      </c>
      <c r="W16" s="19">
        <v>0.21052631578947401</v>
      </c>
      <c r="X16" s="19">
        <v>-0.28571428571428598</v>
      </c>
      <c r="Y16" s="19"/>
      <c r="Z16" s="19">
        <v>6.2111801242235604E-3</v>
      </c>
      <c r="AA16" s="19">
        <v>1.1764705882353E-2</v>
      </c>
      <c r="AB16" s="19"/>
      <c r="AC16" s="19">
        <v>-4.8780487804878002E-2</v>
      </c>
      <c r="AD16" s="19">
        <v>-4.2553191489361798E-2</v>
      </c>
      <c r="AE16" s="19"/>
      <c r="AF16" s="19">
        <v>9.6774193548387094E-2</v>
      </c>
      <c r="AG16" s="19">
        <v>-0.19178082191780799</v>
      </c>
      <c r="AH16" s="19">
        <v>-8.7499999999999994E-2</v>
      </c>
      <c r="AI16" s="19" t="s">
        <v>117</v>
      </c>
      <c r="AJ16" s="19">
        <v>0.125</v>
      </c>
      <c r="AK16" s="19">
        <v>7.0422535211267595E-2</v>
      </c>
      <c r="AL16" s="19">
        <v>-0.5</v>
      </c>
      <c r="AM16" s="19"/>
      <c r="AN16" s="19">
        <v>3.10880829015544E-2</v>
      </c>
      <c r="AO16" s="19">
        <v>-0.177570093457944</v>
      </c>
      <c r="AP16" s="19">
        <v>9.0909090909090898E-2</v>
      </c>
      <c r="AQ16" s="19">
        <v>-6.3829787234042507E-2</v>
      </c>
      <c r="AR16" s="19">
        <v>-7.0796460176991094E-2</v>
      </c>
      <c r="AS16" s="19">
        <v>0.1875</v>
      </c>
      <c r="AT16" s="19"/>
      <c r="AU16" s="19">
        <v>-2.3529411764705899E-2</v>
      </c>
      <c r="AV16" s="19">
        <v>-4.5226130653266298E-2</v>
      </c>
      <c r="AW16" s="19">
        <v>0</v>
      </c>
      <c r="AX16" s="19">
        <v>-0.28813559322033899</v>
      </c>
      <c r="AY16" s="19">
        <v>6.5573770491803296E-2</v>
      </c>
      <c r="AZ16" s="19"/>
      <c r="BA16" s="19">
        <v>-3.1249999999999299E-3</v>
      </c>
      <c r="BB16" s="19">
        <v>-0.108433734939759</v>
      </c>
      <c r="BC16" s="19"/>
      <c r="BD16" s="19">
        <v>2.02020202020202E-2</v>
      </c>
      <c r="BE16" s="19">
        <v>-9.0592334494773497E-2</v>
      </c>
      <c r="BF16" s="19"/>
      <c r="BG16" s="19">
        <v>2.52808988764044E-2</v>
      </c>
      <c r="BH16" s="19">
        <v>-0.23529411764705899</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221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2.05338809034908E-2</v>
      </c>
      <c r="D8" s="15">
        <v>3.0674846625766899E-2</v>
      </c>
      <c r="E8" s="15">
        <v>1.54320987654321E-2</v>
      </c>
      <c r="F8" s="15"/>
      <c r="G8" s="15">
        <v>9.9009900990098994E-3</v>
      </c>
      <c r="H8" s="15">
        <v>2.3316062176165799E-2</v>
      </c>
      <c r="I8" s="15"/>
      <c r="J8" s="15">
        <v>3.7037037037037E-2</v>
      </c>
      <c r="K8" s="15">
        <v>9.6153846153846194E-3</v>
      </c>
      <c r="L8" s="15">
        <v>3.0456852791878201E-2</v>
      </c>
      <c r="M8" s="15">
        <v>0</v>
      </c>
      <c r="N8" s="15"/>
      <c r="O8" s="15">
        <v>1.6949152542372899E-2</v>
      </c>
      <c r="P8" s="15">
        <v>3.125E-2</v>
      </c>
      <c r="Q8" s="15">
        <v>1.4492753623188401E-2</v>
      </c>
      <c r="R8" s="15">
        <v>1.2820512820512799E-2</v>
      </c>
      <c r="S8" s="15"/>
      <c r="T8" s="15">
        <v>4.2372881355932203E-3</v>
      </c>
      <c r="U8" s="15">
        <v>1.94174757281553E-2</v>
      </c>
      <c r="V8" s="15">
        <v>4.2105263157894701E-2</v>
      </c>
      <c r="W8" s="15">
        <v>5.2631578947368397E-2</v>
      </c>
      <c r="X8" s="15">
        <v>0</v>
      </c>
      <c r="Y8" s="15"/>
      <c r="Z8" s="15">
        <v>3.1055900621118002E-2</v>
      </c>
      <c r="AA8" s="15">
        <v>1.1764705882352899E-2</v>
      </c>
      <c r="AB8" s="15"/>
      <c r="AC8" s="15">
        <v>2.4390243902439001E-2</v>
      </c>
      <c r="AD8" s="15">
        <v>1.0638297872340399E-2</v>
      </c>
      <c r="AE8" s="15"/>
      <c r="AF8" s="15">
        <v>4.0322580645161303E-2</v>
      </c>
      <c r="AG8" s="15">
        <v>1.3698630136986301E-2</v>
      </c>
      <c r="AH8" s="15">
        <v>0</v>
      </c>
      <c r="AI8" s="15" t="s">
        <v>117</v>
      </c>
      <c r="AJ8" s="15">
        <v>3.125E-2</v>
      </c>
      <c r="AK8" s="15">
        <v>2.8169014084507001E-2</v>
      </c>
      <c r="AL8" s="15">
        <v>0</v>
      </c>
      <c r="AM8" s="15"/>
      <c r="AN8" s="15">
        <v>2.59067357512953E-2</v>
      </c>
      <c r="AO8" s="15">
        <v>9.3457943925233603E-3</v>
      </c>
      <c r="AP8" s="15">
        <v>0</v>
      </c>
      <c r="AQ8" s="15">
        <v>4.2553191489361701E-2</v>
      </c>
      <c r="AR8" s="15">
        <v>1.7699115044247801E-2</v>
      </c>
      <c r="AS8" s="15">
        <v>0</v>
      </c>
      <c r="AT8" s="15"/>
      <c r="AU8" s="15">
        <v>2.3529411764705899E-2</v>
      </c>
      <c r="AV8" s="15">
        <v>2.5125628140703501E-2</v>
      </c>
      <c r="AW8" s="15">
        <v>0</v>
      </c>
      <c r="AX8" s="15">
        <v>1.6949152542372899E-2</v>
      </c>
      <c r="AY8" s="15">
        <v>1.63934426229508E-2</v>
      </c>
      <c r="AZ8" s="15"/>
      <c r="BA8" s="15">
        <v>1.8749999999999999E-2</v>
      </c>
      <c r="BB8" s="15">
        <v>2.40963855421687E-2</v>
      </c>
      <c r="BC8" s="15"/>
      <c r="BD8" s="15">
        <v>5.0505050505050501E-3</v>
      </c>
      <c r="BE8" s="15">
        <v>3.1358885017421602E-2</v>
      </c>
      <c r="BF8" s="15"/>
      <c r="BG8" s="15">
        <v>2.5280898876404501E-2</v>
      </c>
      <c r="BH8" s="15">
        <v>0</v>
      </c>
    </row>
    <row r="9" spans="2:60" x14ac:dyDescent="0.35">
      <c r="B9" s="16" t="s">
        <v>207</v>
      </c>
      <c r="C9" s="15">
        <v>0.10677618069815201</v>
      </c>
      <c r="D9" s="15">
        <v>0.13496932515337401</v>
      </c>
      <c r="E9" s="15">
        <v>9.2592592592592601E-2</v>
      </c>
      <c r="F9" s="15"/>
      <c r="G9" s="15">
        <v>0.16831683168316799</v>
      </c>
      <c r="H9" s="15">
        <v>9.0673575129533696E-2</v>
      </c>
      <c r="I9" s="15"/>
      <c r="J9" s="15">
        <v>0.18518518518518501</v>
      </c>
      <c r="K9" s="15">
        <v>6.7307692307692304E-2</v>
      </c>
      <c r="L9" s="15">
        <v>9.6446700507614197E-2</v>
      </c>
      <c r="M9" s="15">
        <v>0.104761904761905</v>
      </c>
      <c r="N9" s="15"/>
      <c r="O9" s="15">
        <v>0.110169491525424</v>
      </c>
      <c r="P9" s="15">
        <v>9.375E-2</v>
      </c>
      <c r="Q9" s="15">
        <v>0.202898550724638</v>
      </c>
      <c r="R9" s="15">
        <v>6.4102564102564097E-2</v>
      </c>
      <c r="S9" s="15"/>
      <c r="T9" s="15">
        <v>0.101694915254237</v>
      </c>
      <c r="U9" s="15">
        <v>9.7087378640776698E-2</v>
      </c>
      <c r="V9" s="15">
        <v>0.13684210526315799</v>
      </c>
      <c r="W9" s="15">
        <v>0.105263157894737</v>
      </c>
      <c r="X9" s="15">
        <v>0.14285714285714299</v>
      </c>
      <c r="Y9" s="15"/>
      <c r="Z9" s="15">
        <v>0.12422360248447201</v>
      </c>
      <c r="AA9" s="15">
        <v>0.1</v>
      </c>
      <c r="AB9" s="15"/>
      <c r="AC9" s="15">
        <v>9.7560975609756101E-2</v>
      </c>
      <c r="AD9" s="15">
        <v>0.10106382978723399</v>
      </c>
      <c r="AE9" s="15"/>
      <c r="AF9" s="15">
        <v>0.112903225806452</v>
      </c>
      <c r="AG9" s="15">
        <v>0.17808219178082199</v>
      </c>
      <c r="AH9" s="15">
        <v>0.1</v>
      </c>
      <c r="AI9" s="15" t="s">
        <v>117</v>
      </c>
      <c r="AJ9" s="15">
        <v>9.375E-2</v>
      </c>
      <c r="AK9" s="15">
        <v>9.85915492957746E-2</v>
      </c>
      <c r="AL9" s="15">
        <v>0.16666666666666699</v>
      </c>
      <c r="AM9" s="15"/>
      <c r="AN9" s="15">
        <v>0.13471502590673601</v>
      </c>
      <c r="AO9" s="15">
        <v>3.7383177570093497E-2</v>
      </c>
      <c r="AP9" s="15">
        <v>9.0909090909090898E-2</v>
      </c>
      <c r="AQ9" s="15">
        <v>0.12765957446808501</v>
      </c>
      <c r="AR9" s="15">
        <v>0.106194690265487</v>
      </c>
      <c r="AS9" s="15">
        <v>0.1875</v>
      </c>
      <c r="AT9" s="15"/>
      <c r="AU9" s="15">
        <v>0.11764705882352899</v>
      </c>
      <c r="AV9" s="15">
        <v>8.5427135678391997E-2</v>
      </c>
      <c r="AW9" s="15">
        <v>0.13636363636363599</v>
      </c>
      <c r="AX9" s="15">
        <v>0.11864406779661001</v>
      </c>
      <c r="AY9" s="15">
        <v>0.12295081967213101</v>
      </c>
      <c r="AZ9" s="15"/>
      <c r="BA9" s="15">
        <v>0.10312499999999999</v>
      </c>
      <c r="BB9" s="15">
        <v>0.114457831325301</v>
      </c>
      <c r="BC9" s="15"/>
      <c r="BD9" s="15">
        <v>0.10101010101010099</v>
      </c>
      <c r="BE9" s="15">
        <v>0.111498257839721</v>
      </c>
      <c r="BF9" s="15"/>
      <c r="BG9" s="15">
        <v>0.120786516853933</v>
      </c>
      <c r="BH9" s="15">
        <v>7.5630252100840303E-2</v>
      </c>
    </row>
    <row r="10" spans="2:60" x14ac:dyDescent="0.35">
      <c r="B10" s="16" t="s">
        <v>208</v>
      </c>
      <c r="C10" s="15">
        <v>0.40041067761806998</v>
      </c>
      <c r="D10" s="15">
        <v>0.380368098159509</v>
      </c>
      <c r="E10" s="15">
        <v>0.41049382716049398</v>
      </c>
      <c r="F10" s="15"/>
      <c r="G10" s="15">
        <v>0.37623762376237602</v>
      </c>
      <c r="H10" s="15">
        <v>0.40673575129533701</v>
      </c>
      <c r="I10" s="15"/>
      <c r="J10" s="15">
        <v>0.32098765432098803</v>
      </c>
      <c r="K10" s="15">
        <v>0.45192307692307698</v>
      </c>
      <c r="L10" s="15">
        <v>0.39593908629441599</v>
      </c>
      <c r="M10" s="15">
        <v>0.419047619047619</v>
      </c>
      <c r="N10" s="15"/>
      <c r="O10" s="15">
        <v>0.36440677966101698</v>
      </c>
      <c r="P10" s="15">
        <v>0.40625</v>
      </c>
      <c r="Q10" s="15">
        <v>0.36231884057970998</v>
      </c>
      <c r="R10" s="15">
        <v>0.44871794871794901</v>
      </c>
      <c r="S10" s="15"/>
      <c r="T10" s="15">
        <v>0.45338983050847498</v>
      </c>
      <c r="U10" s="15">
        <v>0.35922330097087402</v>
      </c>
      <c r="V10" s="15">
        <v>0.36842105263157898</v>
      </c>
      <c r="W10" s="15">
        <v>0.28947368421052599</v>
      </c>
      <c r="X10" s="15">
        <v>0.42857142857142899</v>
      </c>
      <c r="Y10" s="15"/>
      <c r="Z10" s="15">
        <v>0.37267080745341602</v>
      </c>
      <c r="AA10" s="15">
        <v>0.42352941176470599</v>
      </c>
      <c r="AB10" s="15"/>
      <c r="AC10" s="15">
        <v>0.39512195121951199</v>
      </c>
      <c r="AD10" s="15">
        <v>0.40425531914893598</v>
      </c>
      <c r="AE10" s="15"/>
      <c r="AF10" s="15">
        <v>0.43548387096774199</v>
      </c>
      <c r="AG10" s="15">
        <v>0.465753424657534</v>
      </c>
      <c r="AH10" s="15">
        <v>0.4375</v>
      </c>
      <c r="AI10" s="15" t="s">
        <v>117</v>
      </c>
      <c r="AJ10" s="15">
        <v>0.375</v>
      </c>
      <c r="AK10" s="15">
        <v>0.309859154929577</v>
      </c>
      <c r="AL10" s="15">
        <v>0.33333333333333298</v>
      </c>
      <c r="AM10" s="15"/>
      <c r="AN10" s="15">
        <v>0.39896373056994799</v>
      </c>
      <c r="AO10" s="15">
        <v>0.49532710280373798</v>
      </c>
      <c r="AP10" s="15">
        <v>0.45454545454545497</v>
      </c>
      <c r="AQ10" s="15">
        <v>0.319148936170213</v>
      </c>
      <c r="AR10" s="15">
        <v>0.35398230088495602</v>
      </c>
      <c r="AS10" s="15">
        <v>0.3125</v>
      </c>
      <c r="AT10" s="15"/>
      <c r="AU10" s="15">
        <v>0.36470588235294099</v>
      </c>
      <c r="AV10" s="15">
        <v>0.42713567839195998</v>
      </c>
      <c r="AW10" s="15">
        <v>0.5</v>
      </c>
      <c r="AX10" s="15">
        <v>0.355932203389831</v>
      </c>
      <c r="AY10" s="15">
        <v>0.38524590163934402</v>
      </c>
      <c r="AZ10" s="15"/>
      <c r="BA10" s="15">
        <v>0.39374999999999999</v>
      </c>
      <c r="BB10" s="15">
        <v>0.41566265060240998</v>
      </c>
      <c r="BC10" s="15"/>
      <c r="BD10" s="15">
        <v>0.37878787878787901</v>
      </c>
      <c r="BE10" s="15">
        <v>0.41463414634146301</v>
      </c>
      <c r="BF10" s="15"/>
      <c r="BG10" s="15">
        <v>0.38764044943820197</v>
      </c>
      <c r="BH10" s="15">
        <v>0.42016806722689098</v>
      </c>
    </row>
    <row r="11" spans="2:60" x14ac:dyDescent="0.35">
      <c r="B11" s="16" t="s">
        <v>209</v>
      </c>
      <c r="C11" s="15">
        <v>0.114989733059548</v>
      </c>
      <c r="D11" s="15">
        <v>0.13496932515337401</v>
      </c>
      <c r="E11" s="15">
        <v>0.104938271604938</v>
      </c>
      <c r="F11" s="15"/>
      <c r="G11" s="15">
        <v>6.9306930693069299E-2</v>
      </c>
      <c r="H11" s="15">
        <v>0.12694300518134699</v>
      </c>
      <c r="I11" s="15"/>
      <c r="J11" s="15">
        <v>9.8765432098765399E-2</v>
      </c>
      <c r="K11" s="15">
        <v>6.7307692307692304E-2</v>
      </c>
      <c r="L11" s="15">
        <v>0.16243654822334999</v>
      </c>
      <c r="M11" s="15">
        <v>8.5714285714285701E-2</v>
      </c>
      <c r="N11" s="15"/>
      <c r="O11" s="15">
        <v>0.161016949152542</v>
      </c>
      <c r="P11" s="15">
        <v>0.1640625</v>
      </c>
      <c r="Q11" s="15">
        <v>2.8985507246376802E-2</v>
      </c>
      <c r="R11" s="15">
        <v>8.3333333333333301E-2</v>
      </c>
      <c r="S11" s="15"/>
      <c r="T11" s="15">
        <v>0.105932203389831</v>
      </c>
      <c r="U11" s="15">
        <v>8.7378640776699004E-2</v>
      </c>
      <c r="V11" s="15">
        <v>0.157894736842105</v>
      </c>
      <c r="W11" s="15">
        <v>0.105263157894737</v>
      </c>
      <c r="X11" s="15">
        <v>0.28571428571428598</v>
      </c>
      <c r="Y11" s="15"/>
      <c r="Z11" s="15">
        <v>0.111801242236025</v>
      </c>
      <c r="AA11" s="15">
        <v>0.1</v>
      </c>
      <c r="AB11" s="15"/>
      <c r="AC11" s="15">
        <v>0.13170731707317099</v>
      </c>
      <c r="AD11" s="15">
        <v>0.10638297872340401</v>
      </c>
      <c r="AE11" s="15"/>
      <c r="AF11" s="15">
        <v>0.12903225806451599</v>
      </c>
      <c r="AG11" s="15">
        <v>6.8493150684931503E-2</v>
      </c>
      <c r="AH11" s="15">
        <v>0.1</v>
      </c>
      <c r="AI11" s="15" t="s">
        <v>117</v>
      </c>
      <c r="AJ11" s="15">
        <v>0.1875</v>
      </c>
      <c r="AK11" s="15">
        <v>0.12676056338028199</v>
      </c>
      <c r="AL11" s="15">
        <v>0.16666666666666699</v>
      </c>
      <c r="AM11" s="15"/>
      <c r="AN11" s="15">
        <v>8.8082901554404097E-2</v>
      </c>
      <c r="AO11" s="15">
        <v>9.34579439252336E-2</v>
      </c>
      <c r="AP11" s="15">
        <v>9.0909090909090898E-2</v>
      </c>
      <c r="AQ11" s="15">
        <v>0.19148936170212799</v>
      </c>
      <c r="AR11" s="15">
        <v>0.15044247787610601</v>
      </c>
      <c r="AS11" s="15">
        <v>0.125</v>
      </c>
      <c r="AT11" s="15"/>
      <c r="AU11" s="15">
        <v>7.0588235294117604E-2</v>
      </c>
      <c r="AV11" s="15">
        <v>0.135678391959799</v>
      </c>
      <c r="AW11" s="15">
        <v>4.5454545454545497E-2</v>
      </c>
      <c r="AX11" s="15">
        <v>0.13559322033898299</v>
      </c>
      <c r="AY11" s="15">
        <v>0.114754098360656</v>
      </c>
      <c r="AZ11" s="15"/>
      <c r="BA11" s="15">
        <v>0.11874999999999999</v>
      </c>
      <c r="BB11" s="15">
        <v>0.108433734939759</v>
      </c>
      <c r="BC11" s="15"/>
      <c r="BD11" s="15">
        <v>0.13131313131313099</v>
      </c>
      <c r="BE11" s="15">
        <v>0.104529616724739</v>
      </c>
      <c r="BF11" s="15"/>
      <c r="BG11" s="15">
        <v>0.117977528089888</v>
      </c>
      <c r="BH11" s="15">
        <v>0.11764705882352899</v>
      </c>
    </row>
    <row r="12" spans="2:60" x14ac:dyDescent="0.35">
      <c r="B12" s="16" t="s">
        <v>210</v>
      </c>
      <c r="C12" s="15">
        <v>0.23613963039014399</v>
      </c>
      <c r="D12" s="15">
        <v>0.23312883435582801</v>
      </c>
      <c r="E12" s="15">
        <v>0.23765432098765399</v>
      </c>
      <c r="F12" s="15"/>
      <c r="G12" s="15">
        <v>0.26732673267326701</v>
      </c>
      <c r="H12" s="15">
        <v>0.227979274611399</v>
      </c>
      <c r="I12" s="15"/>
      <c r="J12" s="15">
        <v>0.234567901234568</v>
      </c>
      <c r="K12" s="15">
        <v>0.33653846153846201</v>
      </c>
      <c r="L12" s="15">
        <v>0.18781725888324899</v>
      </c>
      <c r="M12" s="15">
        <v>0.22857142857142901</v>
      </c>
      <c r="N12" s="15"/>
      <c r="O12" s="15">
        <v>0.25423728813559299</v>
      </c>
      <c r="P12" s="15">
        <v>0.1640625</v>
      </c>
      <c r="Q12" s="15">
        <v>0.24637681159420299</v>
      </c>
      <c r="R12" s="15">
        <v>0.269230769230769</v>
      </c>
      <c r="S12" s="15"/>
      <c r="T12" s="15">
        <v>0.18220338983050799</v>
      </c>
      <c r="U12" s="15">
        <v>0.32038834951456302</v>
      </c>
      <c r="V12" s="15">
        <v>0.221052631578947</v>
      </c>
      <c r="W12" s="15">
        <v>0.36842105263157898</v>
      </c>
      <c r="X12" s="15">
        <v>0.14285714285714299</v>
      </c>
      <c r="Y12" s="15"/>
      <c r="Z12" s="15">
        <v>0.22360248447205</v>
      </c>
      <c r="AA12" s="15">
        <v>0.27647058823529402</v>
      </c>
      <c r="AB12" s="15"/>
      <c r="AC12" s="15">
        <v>0.224390243902439</v>
      </c>
      <c r="AD12" s="15">
        <v>0.28191489361702099</v>
      </c>
      <c r="AE12" s="15"/>
      <c r="AF12" s="15">
        <v>0.16935483870967699</v>
      </c>
      <c r="AG12" s="15">
        <v>0.219178082191781</v>
      </c>
      <c r="AH12" s="15">
        <v>0.25</v>
      </c>
      <c r="AI12" s="15" t="s">
        <v>117</v>
      </c>
      <c r="AJ12" s="15">
        <v>0.15625</v>
      </c>
      <c r="AK12" s="15">
        <v>0.21126760563380301</v>
      </c>
      <c r="AL12" s="15">
        <v>0.16666666666666699</v>
      </c>
      <c r="AM12" s="15"/>
      <c r="AN12" s="15">
        <v>0.227979274611399</v>
      </c>
      <c r="AO12" s="15">
        <v>0.26168224299065401</v>
      </c>
      <c r="AP12" s="15">
        <v>0.27272727272727298</v>
      </c>
      <c r="AQ12" s="15">
        <v>0.23404255319148901</v>
      </c>
      <c r="AR12" s="15">
        <v>0.238938053097345</v>
      </c>
      <c r="AS12" s="15">
        <v>0.125</v>
      </c>
      <c r="AT12" s="15"/>
      <c r="AU12" s="15">
        <v>0.29411764705882398</v>
      </c>
      <c r="AV12" s="15">
        <v>0.226130653266332</v>
      </c>
      <c r="AW12" s="15">
        <v>0.22727272727272699</v>
      </c>
      <c r="AX12" s="15">
        <v>0.23728813559322001</v>
      </c>
      <c r="AY12" s="15">
        <v>0.213114754098361</v>
      </c>
      <c r="AZ12" s="15"/>
      <c r="BA12" s="15">
        <v>0.22812499999999999</v>
      </c>
      <c r="BB12" s="15">
        <v>0.24698795180722899</v>
      </c>
      <c r="BC12" s="15"/>
      <c r="BD12" s="15">
        <v>0.24242424242424199</v>
      </c>
      <c r="BE12" s="15">
        <v>0.229965156794425</v>
      </c>
      <c r="BF12" s="15"/>
      <c r="BG12" s="15">
        <v>0.22752808988764001</v>
      </c>
      <c r="BH12" s="15">
        <v>0.26890756302521002</v>
      </c>
    </row>
    <row r="13" spans="2:60" x14ac:dyDescent="0.35">
      <c r="B13" s="16" t="s">
        <v>81</v>
      </c>
      <c r="C13" s="15">
        <v>0.121149897330595</v>
      </c>
      <c r="D13" s="15">
        <v>8.5889570552147201E-2</v>
      </c>
      <c r="E13" s="15">
        <v>0.13888888888888901</v>
      </c>
      <c r="F13" s="15"/>
      <c r="G13" s="15">
        <v>0.10891089108910899</v>
      </c>
      <c r="H13" s="15">
        <v>0.124352331606218</v>
      </c>
      <c r="I13" s="15"/>
      <c r="J13" s="15">
        <v>0.12345679012345701</v>
      </c>
      <c r="K13" s="15">
        <v>6.7307692307692304E-2</v>
      </c>
      <c r="L13" s="15">
        <v>0.12690355329949199</v>
      </c>
      <c r="M13" s="15">
        <v>0.161904761904762</v>
      </c>
      <c r="N13" s="15"/>
      <c r="O13" s="15">
        <v>9.3220338983050793E-2</v>
      </c>
      <c r="P13" s="15">
        <v>0.140625</v>
      </c>
      <c r="Q13" s="15">
        <v>0.14492753623188401</v>
      </c>
      <c r="R13" s="15">
        <v>0.121794871794872</v>
      </c>
      <c r="S13" s="15"/>
      <c r="T13" s="15">
        <v>0.152542372881356</v>
      </c>
      <c r="U13" s="15">
        <v>0.116504854368932</v>
      </c>
      <c r="V13" s="15">
        <v>7.3684210526315796E-2</v>
      </c>
      <c r="W13" s="15">
        <v>7.8947368421052599E-2</v>
      </c>
      <c r="X13" s="15">
        <v>0</v>
      </c>
      <c r="Y13" s="15"/>
      <c r="Z13" s="15">
        <v>0.13664596273291901</v>
      </c>
      <c r="AA13" s="15">
        <v>8.8235294117647106E-2</v>
      </c>
      <c r="AB13" s="15"/>
      <c r="AC13" s="15">
        <v>0.12682926829268301</v>
      </c>
      <c r="AD13" s="15">
        <v>9.5744680851063801E-2</v>
      </c>
      <c r="AE13" s="15"/>
      <c r="AF13" s="15">
        <v>0.112903225806452</v>
      </c>
      <c r="AG13" s="15">
        <v>5.4794520547945202E-2</v>
      </c>
      <c r="AH13" s="15">
        <v>0.1125</v>
      </c>
      <c r="AI13" s="15" t="s">
        <v>117</v>
      </c>
      <c r="AJ13" s="15">
        <v>0.15625</v>
      </c>
      <c r="AK13" s="15">
        <v>0.22535211267605601</v>
      </c>
      <c r="AL13" s="15">
        <v>0.16666666666666699</v>
      </c>
      <c r="AM13" s="15"/>
      <c r="AN13" s="15">
        <v>0.124352331606218</v>
      </c>
      <c r="AO13" s="15">
        <v>0.10280373831775701</v>
      </c>
      <c r="AP13" s="15">
        <v>9.0909090909090898E-2</v>
      </c>
      <c r="AQ13" s="15">
        <v>8.5106382978723402E-2</v>
      </c>
      <c r="AR13" s="15">
        <v>0.132743362831858</v>
      </c>
      <c r="AS13" s="15">
        <v>0.25</v>
      </c>
      <c r="AT13" s="15"/>
      <c r="AU13" s="15">
        <v>0.129411764705882</v>
      </c>
      <c r="AV13" s="15">
        <v>0.10050251256281401</v>
      </c>
      <c r="AW13" s="15">
        <v>9.0909090909090898E-2</v>
      </c>
      <c r="AX13" s="15">
        <v>0.13559322033898299</v>
      </c>
      <c r="AY13" s="15">
        <v>0.14754098360655701</v>
      </c>
      <c r="AZ13" s="15"/>
      <c r="BA13" s="15">
        <v>0.13750000000000001</v>
      </c>
      <c r="BB13" s="15">
        <v>9.0361445783132502E-2</v>
      </c>
      <c r="BC13" s="15"/>
      <c r="BD13" s="15">
        <v>0.14141414141414099</v>
      </c>
      <c r="BE13" s="15">
        <v>0.10801393728222999</v>
      </c>
      <c r="BF13" s="15"/>
      <c r="BG13" s="15">
        <v>0.120786516853933</v>
      </c>
      <c r="BH13" s="15">
        <v>0.11764705882352899</v>
      </c>
    </row>
    <row r="14" spans="2:60" x14ac:dyDescent="0.35">
      <c r="B14" s="16" t="s">
        <v>211</v>
      </c>
      <c r="C14" s="18">
        <v>0.12731006160164299</v>
      </c>
      <c r="D14" s="18">
        <v>0.16564417177914101</v>
      </c>
      <c r="E14" s="18">
        <v>0.108024691358025</v>
      </c>
      <c r="F14" s="18"/>
      <c r="G14" s="18">
        <v>0.17821782178217799</v>
      </c>
      <c r="H14" s="18">
        <v>0.113989637305699</v>
      </c>
      <c r="I14" s="18"/>
      <c r="J14" s="18">
        <v>0.22222222222222199</v>
      </c>
      <c r="K14" s="18">
        <v>7.69230769230769E-2</v>
      </c>
      <c r="L14" s="18">
        <v>0.12690355329949199</v>
      </c>
      <c r="M14" s="18">
        <v>0.104761904761905</v>
      </c>
      <c r="N14" s="18"/>
      <c r="O14" s="18">
        <v>0.12711864406779699</v>
      </c>
      <c r="P14" s="18">
        <v>0.125</v>
      </c>
      <c r="Q14" s="18">
        <v>0.217391304347826</v>
      </c>
      <c r="R14" s="18">
        <v>7.69230769230769E-2</v>
      </c>
      <c r="S14" s="18"/>
      <c r="T14" s="18">
        <v>0.105932203389831</v>
      </c>
      <c r="U14" s="18">
        <v>0.116504854368932</v>
      </c>
      <c r="V14" s="18">
        <v>0.17894736842105299</v>
      </c>
      <c r="W14" s="18">
        <v>0.157894736842105</v>
      </c>
      <c r="X14" s="18">
        <v>0.14285714285714299</v>
      </c>
      <c r="Y14" s="18"/>
      <c r="Z14" s="18">
        <v>0.15527950310558999</v>
      </c>
      <c r="AA14" s="18">
        <v>0.111764705882353</v>
      </c>
      <c r="AB14" s="18"/>
      <c r="AC14" s="18">
        <v>0.12195121951219499</v>
      </c>
      <c r="AD14" s="18">
        <v>0.111702127659574</v>
      </c>
      <c r="AE14" s="18"/>
      <c r="AF14" s="18">
        <v>0.15322580645161299</v>
      </c>
      <c r="AG14" s="18">
        <v>0.19178082191780799</v>
      </c>
      <c r="AH14" s="18">
        <v>0.1</v>
      </c>
      <c r="AI14" s="18" t="s">
        <v>117</v>
      </c>
      <c r="AJ14" s="18">
        <v>0.125</v>
      </c>
      <c r="AK14" s="18">
        <v>0.12676056338028199</v>
      </c>
      <c r="AL14" s="18">
        <v>0.16666666666666699</v>
      </c>
      <c r="AM14" s="18"/>
      <c r="AN14" s="18">
        <v>0.16062176165803099</v>
      </c>
      <c r="AO14" s="18">
        <v>4.67289719626168E-2</v>
      </c>
      <c r="AP14" s="18">
        <v>9.0909090909090898E-2</v>
      </c>
      <c r="AQ14" s="18">
        <v>0.170212765957447</v>
      </c>
      <c r="AR14" s="18">
        <v>0.123893805309735</v>
      </c>
      <c r="AS14" s="18">
        <v>0.1875</v>
      </c>
      <c r="AT14" s="18"/>
      <c r="AU14" s="18">
        <v>0.14117647058823499</v>
      </c>
      <c r="AV14" s="18">
        <v>0.110552763819095</v>
      </c>
      <c r="AW14" s="18">
        <v>0.13636363636363599</v>
      </c>
      <c r="AX14" s="18">
        <v>0.13559322033898299</v>
      </c>
      <c r="AY14" s="18">
        <v>0.13934426229508201</v>
      </c>
      <c r="AZ14" s="18"/>
      <c r="BA14" s="18">
        <v>0.121875</v>
      </c>
      <c r="BB14" s="18">
        <v>0.13855421686746999</v>
      </c>
      <c r="BC14" s="18"/>
      <c r="BD14" s="18">
        <v>0.10606060606060599</v>
      </c>
      <c r="BE14" s="18">
        <v>0.14285714285714299</v>
      </c>
      <c r="BF14" s="18"/>
      <c r="BG14" s="18">
        <v>0.14606741573033699</v>
      </c>
      <c r="BH14" s="18">
        <v>7.5630252100840303E-2</v>
      </c>
    </row>
    <row r="15" spans="2:60" x14ac:dyDescent="0.35">
      <c r="B15" s="16" t="s">
        <v>212</v>
      </c>
      <c r="C15" s="18">
        <v>0.35112936344969198</v>
      </c>
      <c r="D15" s="18">
        <v>0.36809815950920199</v>
      </c>
      <c r="E15" s="18">
        <v>0.342592592592593</v>
      </c>
      <c r="F15" s="18"/>
      <c r="G15" s="18">
        <v>0.33663366336633699</v>
      </c>
      <c r="H15" s="18">
        <v>0.35492227979274599</v>
      </c>
      <c r="I15" s="18"/>
      <c r="J15" s="18">
        <v>0.33333333333333298</v>
      </c>
      <c r="K15" s="18">
        <v>0.40384615384615402</v>
      </c>
      <c r="L15" s="18">
        <v>0.35025380710659898</v>
      </c>
      <c r="M15" s="18">
        <v>0.314285714285714</v>
      </c>
      <c r="N15" s="18"/>
      <c r="O15" s="18">
        <v>0.41525423728813599</v>
      </c>
      <c r="P15" s="18">
        <v>0.328125</v>
      </c>
      <c r="Q15" s="18">
        <v>0.27536231884057999</v>
      </c>
      <c r="R15" s="18">
        <v>0.35256410256410298</v>
      </c>
      <c r="S15" s="18"/>
      <c r="T15" s="18">
        <v>0.28813559322033899</v>
      </c>
      <c r="U15" s="18">
        <v>0.40776699029126201</v>
      </c>
      <c r="V15" s="18">
        <v>0.37894736842105298</v>
      </c>
      <c r="W15" s="18">
        <v>0.47368421052631599</v>
      </c>
      <c r="X15" s="18">
        <v>0.42857142857142899</v>
      </c>
      <c r="Y15" s="18"/>
      <c r="Z15" s="18">
        <v>0.335403726708075</v>
      </c>
      <c r="AA15" s="18">
        <v>0.376470588235294</v>
      </c>
      <c r="AB15" s="18"/>
      <c r="AC15" s="18">
        <v>0.35609756097561002</v>
      </c>
      <c r="AD15" s="18">
        <v>0.38829787234042601</v>
      </c>
      <c r="AE15" s="18"/>
      <c r="AF15" s="18">
        <v>0.29838709677419401</v>
      </c>
      <c r="AG15" s="18">
        <v>0.28767123287671198</v>
      </c>
      <c r="AH15" s="18">
        <v>0.35</v>
      </c>
      <c r="AI15" s="18" t="s">
        <v>117</v>
      </c>
      <c r="AJ15" s="18">
        <v>0.34375</v>
      </c>
      <c r="AK15" s="18">
        <v>0.338028169014085</v>
      </c>
      <c r="AL15" s="18">
        <v>0.33333333333333298</v>
      </c>
      <c r="AM15" s="18"/>
      <c r="AN15" s="18">
        <v>0.31606217616580301</v>
      </c>
      <c r="AO15" s="18">
        <v>0.355140186915888</v>
      </c>
      <c r="AP15" s="18">
        <v>0.36363636363636398</v>
      </c>
      <c r="AQ15" s="18">
        <v>0.42553191489361702</v>
      </c>
      <c r="AR15" s="18">
        <v>0.38938053097345099</v>
      </c>
      <c r="AS15" s="18">
        <v>0.25</v>
      </c>
      <c r="AT15" s="18"/>
      <c r="AU15" s="18">
        <v>0.36470588235294099</v>
      </c>
      <c r="AV15" s="18">
        <v>0.361809045226131</v>
      </c>
      <c r="AW15" s="18">
        <v>0.27272727272727298</v>
      </c>
      <c r="AX15" s="18">
        <v>0.37288135593220301</v>
      </c>
      <c r="AY15" s="18">
        <v>0.32786885245901598</v>
      </c>
      <c r="AZ15" s="18"/>
      <c r="BA15" s="18">
        <v>0.34687499999999999</v>
      </c>
      <c r="BB15" s="18">
        <v>0.35542168674698799</v>
      </c>
      <c r="BC15" s="18"/>
      <c r="BD15" s="18">
        <v>0.37373737373737398</v>
      </c>
      <c r="BE15" s="18">
        <v>0.33449477351916401</v>
      </c>
      <c r="BF15" s="18"/>
      <c r="BG15" s="18">
        <v>0.34550561797752799</v>
      </c>
      <c r="BH15" s="18">
        <v>0.38655462184873901</v>
      </c>
    </row>
    <row r="16" spans="2:60" x14ac:dyDescent="0.35">
      <c r="B16" s="16" t="s">
        <v>93</v>
      </c>
      <c r="C16" s="19">
        <v>-0.22381930184804899</v>
      </c>
      <c r="D16" s="19">
        <v>-0.20245398773006101</v>
      </c>
      <c r="E16" s="19">
        <v>-0.234567901234568</v>
      </c>
      <c r="F16" s="19"/>
      <c r="G16" s="19">
        <v>-0.158415841584158</v>
      </c>
      <c r="H16" s="19">
        <v>-0.24093264248704699</v>
      </c>
      <c r="I16" s="19"/>
      <c r="J16" s="19">
        <v>-0.11111111111111099</v>
      </c>
      <c r="K16" s="19">
        <v>-0.32692307692307698</v>
      </c>
      <c r="L16" s="19">
        <v>-0.22335025380710699</v>
      </c>
      <c r="M16" s="19">
        <v>-0.20952380952381</v>
      </c>
      <c r="N16" s="19"/>
      <c r="O16" s="19">
        <v>-0.28813559322033899</v>
      </c>
      <c r="P16" s="19">
        <v>-0.203125</v>
      </c>
      <c r="Q16" s="19">
        <v>-5.7971014492753603E-2</v>
      </c>
      <c r="R16" s="19">
        <v>-0.27564102564102599</v>
      </c>
      <c r="S16" s="19"/>
      <c r="T16" s="19">
        <v>-0.18220338983050799</v>
      </c>
      <c r="U16" s="19">
        <v>-0.29126213592233002</v>
      </c>
      <c r="V16" s="19">
        <v>-0.2</v>
      </c>
      <c r="W16" s="19">
        <v>-0.31578947368421101</v>
      </c>
      <c r="X16" s="19">
        <v>-0.28571428571428598</v>
      </c>
      <c r="Y16" s="19"/>
      <c r="Z16" s="19">
        <v>-0.18012422360248501</v>
      </c>
      <c r="AA16" s="19">
        <v>-0.26470588235294101</v>
      </c>
      <c r="AB16" s="19"/>
      <c r="AC16" s="19">
        <v>-0.23414634146341501</v>
      </c>
      <c r="AD16" s="19">
        <v>-0.27659574468085102</v>
      </c>
      <c r="AE16" s="19"/>
      <c r="AF16" s="19">
        <v>-0.14516129032258099</v>
      </c>
      <c r="AG16" s="19">
        <v>-9.5890410958904104E-2</v>
      </c>
      <c r="AH16" s="19">
        <v>-0.25</v>
      </c>
      <c r="AI16" s="19" t="s">
        <v>117</v>
      </c>
      <c r="AJ16" s="19">
        <v>-0.21875</v>
      </c>
      <c r="AK16" s="19">
        <v>-0.21126760563380301</v>
      </c>
      <c r="AL16" s="19">
        <v>-0.16666666666666699</v>
      </c>
      <c r="AM16" s="19"/>
      <c r="AN16" s="19">
        <v>-0.15544041450777199</v>
      </c>
      <c r="AO16" s="19">
        <v>-0.30841121495327101</v>
      </c>
      <c r="AP16" s="19">
        <v>-0.27272727272727298</v>
      </c>
      <c r="AQ16" s="19">
        <v>-0.25531914893617003</v>
      </c>
      <c r="AR16" s="19">
        <v>-0.265486725663717</v>
      </c>
      <c r="AS16" s="19">
        <v>-6.25E-2</v>
      </c>
      <c r="AT16" s="19"/>
      <c r="AU16" s="19">
        <v>-0.223529411764706</v>
      </c>
      <c r="AV16" s="19">
        <v>-0.25125628140703499</v>
      </c>
      <c r="AW16" s="19">
        <v>-0.13636363636363599</v>
      </c>
      <c r="AX16" s="19">
        <v>-0.23728813559322001</v>
      </c>
      <c r="AY16" s="19">
        <v>-0.188524590163934</v>
      </c>
      <c r="AZ16" s="19"/>
      <c r="BA16" s="19">
        <v>-0.22500000000000001</v>
      </c>
      <c r="BB16" s="19">
        <v>-0.21686746987951799</v>
      </c>
      <c r="BC16" s="19"/>
      <c r="BD16" s="19">
        <v>-0.26767676767676801</v>
      </c>
      <c r="BE16" s="19">
        <v>-0.191637630662021</v>
      </c>
      <c r="BF16" s="19"/>
      <c r="BG16" s="19">
        <v>-0.199438202247191</v>
      </c>
      <c r="BH16" s="19">
        <v>-0.310924369747899</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222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206</v>
      </c>
      <c r="C8" s="15">
        <v>0.117043121149897</v>
      </c>
      <c r="D8" s="15">
        <v>0.122699386503067</v>
      </c>
      <c r="E8" s="15">
        <v>0.114197530864198</v>
      </c>
      <c r="F8" s="15"/>
      <c r="G8" s="15">
        <v>0.118811881188119</v>
      </c>
      <c r="H8" s="15">
        <v>0.116580310880829</v>
      </c>
      <c r="I8" s="15"/>
      <c r="J8" s="15">
        <v>0.148148148148148</v>
      </c>
      <c r="K8" s="15">
        <v>0.125</v>
      </c>
      <c r="L8" s="15">
        <v>0.116751269035533</v>
      </c>
      <c r="M8" s="15">
        <v>8.5714285714285701E-2</v>
      </c>
      <c r="N8" s="15"/>
      <c r="O8" s="15">
        <v>0.110169491525424</v>
      </c>
      <c r="P8" s="15">
        <v>0.1171875</v>
      </c>
      <c r="Q8" s="15">
        <v>0.13043478260869601</v>
      </c>
      <c r="R8" s="15">
        <v>0.121794871794872</v>
      </c>
      <c r="S8" s="15"/>
      <c r="T8" s="15">
        <v>9.74576271186441E-2</v>
      </c>
      <c r="U8" s="15">
        <v>9.7087378640776698E-2</v>
      </c>
      <c r="V8" s="15">
        <v>0.12631578947368399</v>
      </c>
      <c r="W8" s="15">
        <v>0.28947368421052599</v>
      </c>
      <c r="X8" s="15">
        <v>0</v>
      </c>
      <c r="Y8" s="15"/>
      <c r="Z8" s="15">
        <v>0.13043478260869601</v>
      </c>
      <c r="AA8" s="15">
        <v>0.1</v>
      </c>
      <c r="AB8" s="15"/>
      <c r="AC8" s="15">
        <v>0.12195121951219499</v>
      </c>
      <c r="AD8" s="15">
        <v>0.117021276595745</v>
      </c>
      <c r="AE8" s="15"/>
      <c r="AF8" s="15">
        <v>0.14516129032258099</v>
      </c>
      <c r="AG8" s="15">
        <v>0.17808219178082199</v>
      </c>
      <c r="AH8" s="15">
        <v>0.1125</v>
      </c>
      <c r="AI8" s="15" t="s">
        <v>117</v>
      </c>
      <c r="AJ8" s="15">
        <v>6.25E-2</v>
      </c>
      <c r="AK8" s="15">
        <v>8.4507042253521097E-2</v>
      </c>
      <c r="AL8" s="15">
        <v>0.16666666666666699</v>
      </c>
      <c r="AM8" s="15"/>
      <c r="AN8" s="15">
        <v>0.10880829015544</v>
      </c>
      <c r="AO8" s="15">
        <v>9.34579439252336E-2</v>
      </c>
      <c r="AP8" s="15">
        <v>9.0909090909090898E-2</v>
      </c>
      <c r="AQ8" s="15">
        <v>6.3829787234042507E-2</v>
      </c>
      <c r="AR8" s="15">
        <v>0.17699115044247801</v>
      </c>
      <c r="AS8" s="15">
        <v>0.125</v>
      </c>
      <c r="AT8" s="15"/>
      <c r="AU8" s="15">
        <v>0.129411764705882</v>
      </c>
      <c r="AV8" s="15">
        <v>0.120603015075377</v>
      </c>
      <c r="AW8" s="15">
        <v>9.0909090909090898E-2</v>
      </c>
      <c r="AX8" s="15">
        <v>8.4745762711864403E-2</v>
      </c>
      <c r="AY8" s="15">
        <v>0.12295081967213101</v>
      </c>
      <c r="AZ8" s="15"/>
      <c r="BA8" s="15">
        <v>0.11562500000000001</v>
      </c>
      <c r="BB8" s="15">
        <v>0.120481927710843</v>
      </c>
      <c r="BC8" s="15"/>
      <c r="BD8" s="15">
        <v>0.12626262626262599</v>
      </c>
      <c r="BE8" s="15">
        <v>0.111498257839721</v>
      </c>
      <c r="BF8" s="15"/>
      <c r="BG8" s="15">
        <v>0.13483146067415699</v>
      </c>
      <c r="BH8" s="15">
        <v>6.7226890756302504E-2</v>
      </c>
    </row>
    <row r="9" spans="2:60" x14ac:dyDescent="0.35">
      <c r="B9" s="16" t="s">
        <v>207</v>
      </c>
      <c r="C9" s="15">
        <v>0.182751540041068</v>
      </c>
      <c r="D9" s="15">
        <v>0.153374233128834</v>
      </c>
      <c r="E9" s="15">
        <v>0.19753086419753099</v>
      </c>
      <c r="F9" s="15"/>
      <c r="G9" s="15">
        <v>0.20792079207920799</v>
      </c>
      <c r="H9" s="15">
        <v>0.176165803108808</v>
      </c>
      <c r="I9" s="15"/>
      <c r="J9" s="15">
        <v>9.8765432098765399E-2</v>
      </c>
      <c r="K9" s="15">
        <v>0.17307692307692299</v>
      </c>
      <c r="L9" s="15">
        <v>0.19796954314720799</v>
      </c>
      <c r="M9" s="15">
        <v>0.22857142857142901</v>
      </c>
      <c r="N9" s="15"/>
      <c r="O9" s="15">
        <v>0.177966101694915</v>
      </c>
      <c r="P9" s="15">
        <v>0.140625</v>
      </c>
      <c r="Q9" s="15">
        <v>0.202898550724638</v>
      </c>
      <c r="R9" s="15">
        <v>0.21794871794871801</v>
      </c>
      <c r="S9" s="15"/>
      <c r="T9" s="15">
        <v>0.17372881355932199</v>
      </c>
      <c r="U9" s="15">
        <v>0.14563106796116501</v>
      </c>
      <c r="V9" s="15">
        <v>0.21052631578947401</v>
      </c>
      <c r="W9" s="15">
        <v>0.21052631578947401</v>
      </c>
      <c r="X9" s="15">
        <v>0.28571428571428598</v>
      </c>
      <c r="Y9" s="15"/>
      <c r="Z9" s="15">
        <v>0.19875776397515499</v>
      </c>
      <c r="AA9" s="15">
        <v>0.19411764705882401</v>
      </c>
      <c r="AB9" s="15"/>
      <c r="AC9" s="15">
        <v>0.180487804878049</v>
      </c>
      <c r="AD9" s="15">
        <v>0.20212765957446799</v>
      </c>
      <c r="AE9" s="15"/>
      <c r="AF9" s="15">
        <v>0.16129032258064499</v>
      </c>
      <c r="AG9" s="15">
        <v>0.19178082191780799</v>
      </c>
      <c r="AH9" s="15">
        <v>0.1875</v>
      </c>
      <c r="AI9" s="15" t="s">
        <v>117</v>
      </c>
      <c r="AJ9" s="15">
        <v>0.28125</v>
      </c>
      <c r="AK9" s="15">
        <v>0.22535211267605601</v>
      </c>
      <c r="AL9" s="15">
        <v>0</v>
      </c>
      <c r="AM9" s="15"/>
      <c r="AN9" s="15">
        <v>0.21243523316062199</v>
      </c>
      <c r="AO9" s="15">
        <v>0.14953271028037399</v>
      </c>
      <c r="AP9" s="15">
        <v>0.18181818181818199</v>
      </c>
      <c r="AQ9" s="15">
        <v>0.19148936170212799</v>
      </c>
      <c r="AR9" s="15">
        <v>0.17699115044247801</v>
      </c>
      <c r="AS9" s="15">
        <v>6.25E-2</v>
      </c>
      <c r="AT9" s="15"/>
      <c r="AU9" s="15">
        <v>0.152941176470588</v>
      </c>
      <c r="AV9" s="15">
        <v>0.185929648241206</v>
      </c>
      <c r="AW9" s="15">
        <v>0.27272727272727298</v>
      </c>
      <c r="AX9" s="15">
        <v>0.13559322033898299</v>
      </c>
      <c r="AY9" s="15">
        <v>0.204918032786885</v>
      </c>
      <c r="AZ9" s="15"/>
      <c r="BA9" s="15">
        <v>0.19375000000000001</v>
      </c>
      <c r="BB9" s="15">
        <v>0.16265060240963899</v>
      </c>
      <c r="BC9" s="15"/>
      <c r="BD9" s="15">
        <v>0.19696969696969699</v>
      </c>
      <c r="BE9" s="15">
        <v>0.174216027874564</v>
      </c>
      <c r="BF9" s="15"/>
      <c r="BG9" s="15">
        <v>0.176966292134831</v>
      </c>
      <c r="BH9" s="15">
        <v>0.20168067226890801</v>
      </c>
    </row>
    <row r="10" spans="2:60" x14ac:dyDescent="0.35">
      <c r="B10" s="16" t="s">
        <v>208</v>
      </c>
      <c r="C10" s="15">
        <v>0.23613963039014399</v>
      </c>
      <c r="D10" s="15">
        <v>0.251533742331288</v>
      </c>
      <c r="E10" s="15">
        <v>0.22839506172839499</v>
      </c>
      <c r="F10" s="15"/>
      <c r="G10" s="15">
        <v>0.22772277227722801</v>
      </c>
      <c r="H10" s="15">
        <v>0.238341968911917</v>
      </c>
      <c r="I10" s="15"/>
      <c r="J10" s="15">
        <v>0.234567901234568</v>
      </c>
      <c r="K10" s="15">
        <v>0.25</v>
      </c>
      <c r="L10" s="15">
        <v>0.20304568527918801</v>
      </c>
      <c r="M10" s="15">
        <v>0.28571428571428598</v>
      </c>
      <c r="N10" s="15"/>
      <c r="O10" s="15">
        <v>0.25423728813559299</v>
      </c>
      <c r="P10" s="15">
        <v>0.28125</v>
      </c>
      <c r="Q10" s="15">
        <v>0.202898550724638</v>
      </c>
      <c r="R10" s="15">
        <v>0.19871794871794901</v>
      </c>
      <c r="S10" s="15"/>
      <c r="T10" s="15">
        <v>0.27966101694915302</v>
      </c>
      <c r="U10" s="15">
        <v>0.213592233009709</v>
      </c>
      <c r="V10" s="15">
        <v>0.221052631578947</v>
      </c>
      <c r="W10" s="15">
        <v>7.8947368421052599E-2</v>
      </c>
      <c r="X10" s="15">
        <v>0.28571428571428598</v>
      </c>
      <c r="Y10" s="15"/>
      <c r="Z10" s="15">
        <v>0.22360248447205</v>
      </c>
      <c r="AA10" s="15">
        <v>0.223529411764706</v>
      </c>
      <c r="AB10" s="15"/>
      <c r="AC10" s="15">
        <v>0.24878048780487799</v>
      </c>
      <c r="AD10" s="15">
        <v>0.22340425531914901</v>
      </c>
      <c r="AE10" s="15"/>
      <c r="AF10" s="15">
        <v>0.266129032258065</v>
      </c>
      <c r="AG10" s="15">
        <v>0.164383561643836</v>
      </c>
      <c r="AH10" s="15">
        <v>0.26250000000000001</v>
      </c>
      <c r="AI10" s="15" t="s">
        <v>117</v>
      </c>
      <c r="AJ10" s="15">
        <v>0.1875</v>
      </c>
      <c r="AK10" s="15">
        <v>0.26760563380281699</v>
      </c>
      <c r="AL10" s="15">
        <v>0</v>
      </c>
      <c r="AM10" s="15"/>
      <c r="AN10" s="15">
        <v>0.238341968911917</v>
      </c>
      <c r="AO10" s="15">
        <v>0.242990654205607</v>
      </c>
      <c r="AP10" s="15">
        <v>0.36363636363636398</v>
      </c>
      <c r="AQ10" s="15">
        <v>0.29787234042553201</v>
      </c>
      <c r="AR10" s="15">
        <v>0.19469026548672599</v>
      </c>
      <c r="AS10" s="15">
        <v>0.1875</v>
      </c>
      <c r="AT10" s="15"/>
      <c r="AU10" s="15">
        <v>0.223529411764706</v>
      </c>
      <c r="AV10" s="15">
        <v>0.24623115577889401</v>
      </c>
      <c r="AW10" s="15">
        <v>0.31818181818181801</v>
      </c>
      <c r="AX10" s="15">
        <v>0.23728813559322001</v>
      </c>
      <c r="AY10" s="15">
        <v>0.213114754098361</v>
      </c>
      <c r="AZ10" s="15"/>
      <c r="BA10" s="15">
        <v>0.24374999999999999</v>
      </c>
      <c r="BB10" s="15">
        <v>0.22289156626505999</v>
      </c>
      <c r="BC10" s="15"/>
      <c r="BD10" s="15">
        <v>0.23737373737373699</v>
      </c>
      <c r="BE10" s="15">
        <v>0.23344947735191601</v>
      </c>
      <c r="BF10" s="15"/>
      <c r="BG10" s="15">
        <v>0.24438202247190999</v>
      </c>
      <c r="BH10" s="15">
        <v>0.218487394957983</v>
      </c>
    </row>
    <row r="11" spans="2:60" x14ac:dyDescent="0.35">
      <c r="B11" s="16" t="s">
        <v>209</v>
      </c>
      <c r="C11" s="15">
        <v>0.12525667351129399</v>
      </c>
      <c r="D11" s="15">
        <v>0.122699386503067</v>
      </c>
      <c r="E11" s="15">
        <v>0.12654320987654299</v>
      </c>
      <c r="F11" s="15"/>
      <c r="G11" s="15">
        <v>6.9306930693069299E-2</v>
      </c>
      <c r="H11" s="15">
        <v>0.13989637305699501</v>
      </c>
      <c r="I11" s="15"/>
      <c r="J11" s="15">
        <v>9.8765432098765399E-2</v>
      </c>
      <c r="K11" s="15">
        <v>7.69230769230769E-2</v>
      </c>
      <c r="L11" s="15">
        <v>0.17258883248731</v>
      </c>
      <c r="M11" s="15">
        <v>0.104761904761905</v>
      </c>
      <c r="N11" s="15"/>
      <c r="O11" s="15">
        <v>0.152542372881356</v>
      </c>
      <c r="P11" s="15">
        <v>0.1328125</v>
      </c>
      <c r="Q11" s="15">
        <v>8.6956521739130405E-2</v>
      </c>
      <c r="R11" s="15">
        <v>0.121794871794872</v>
      </c>
      <c r="S11" s="15"/>
      <c r="T11" s="15">
        <v>0.101694915254237</v>
      </c>
      <c r="U11" s="15">
        <v>0.19417475728155301</v>
      </c>
      <c r="V11" s="15">
        <v>0.13684210526315799</v>
      </c>
      <c r="W11" s="15">
        <v>5.2631578947368397E-2</v>
      </c>
      <c r="X11" s="15">
        <v>0.14285714285714299</v>
      </c>
      <c r="Y11" s="15"/>
      <c r="Z11" s="15">
        <v>0.13043478260869601</v>
      </c>
      <c r="AA11" s="15">
        <v>0.105882352941176</v>
      </c>
      <c r="AB11" s="15"/>
      <c r="AC11" s="15">
        <v>0.141463414634146</v>
      </c>
      <c r="AD11" s="15">
        <v>8.5106382978723402E-2</v>
      </c>
      <c r="AE11" s="15"/>
      <c r="AF11" s="15">
        <v>0.14516129032258099</v>
      </c>
      <c r="AG11" s="15">
        <v>0.123287671232877</v>
      </c>
      <c r="AH11" s="15">
        <v>0.16250000000000001</v>
      </c>
      <c r="AI11" s="15" t="s">
        <v>117</v>
      </c>
      <c r="AJ11" s="15">
        <v>9.375E-2</v>
      </c>
      <c r="AK11" s="15">
        <v>9.85915492957746E-2</v>
      </c>
      <c r="AL11" s="15">
        <v>0.33333333333333298</v>
      </c>
      <c r="AM11" s="15"/>
      <c r="AN11" s="15">
        <v>0.124352331606218</v>
      </c>
      <c r="AO11" s="15">
        <v>0.10280373831775701</v>
      </c>
      <c r="AP11" s="15">
        <v>0</v>
      </c>
      <c r="AQ11" s="15">
        <v>0.19148936170212799</v>
      </c>
      <c r="AR11" s="15">
        <v>0.106194690265487</v>
      </c>
      <c r="AS11" s="15">
        <v>0.3125</v>
      </c>
      <c r="AT11" s="15"/>
      <c r="AU11" s="15">
        <v>8.2352941176470601E-2</v>
      </c>
      <c r="AV11" s="15">
        <v>0.135678391959799</v>
      </c>
      <c r="AW11" s="15">
        <v>0</v>
      </c>
      <c r="AX11" s="15">
        <v>0.27118644067796599</v>
      </c>
      <c r="AY11" s="15">
        <v>9.0163934426229497E-2</v>
      </c>
      <c r="AZ11" s="15"/>
      <c r="BA11" s="15">
        <v>0.12812499999999999</v>
      </c>
      <c r="BB11" s="15">
        <v>0.120481927710843</v>
      </c>
      <c r="BC11" s="15"/>
      <c r="BD11" s="15">
        <v>0.14141414141414099</v>
      </c>
      <c r="BE11" s="15">
        <v>0.114982578397213</v>
      </c>
      <c r="BF11" s="15"/>
      <c r="BG11" s="15">
        <v>0.11516853932584301</v>
      </c>
      <c r="BH11" s="15">
        <v>0.14285714285714299</v>
      </c>
    </row>
    <row r="12" spans="2:60" x14ac:dyDescent="0.35">
      <c r="B12" s="16" t="s">
        <v>210</v>
      </c>
      <c r="C12" s="15">
        <v>0.31416837782340901</v>
      </c>
      <c r="D12" s="15">
        <v>0.33128834355828202</v>
      </c>
      <c r="E12" s="15">
        <v>0.30555555555555602</v>
      </c>
      <c r="F12" s="15"/>
      <c r="G12" s="15">
        <v>0.34653465346534701</v>
      </c>
      <c r="H12" s="15">
        <v>0.30569948186528501</v>
      </c>
      <c r="I12" s="15"/>
      <c r="J12" s="15">
        <v>0.38271604938271597</v>
      </c>
      <c r="K12" s="15">
        <v>0.36538461538461497</v>
      </c>
      <c r="L12" s="15">
        <v>0.27918781725888298</v>
      </c>
      <c r="M12" s="15">
        <v>0.27619047619047599</v>
      </c>
      <c r="N12" s="15"/>
      <c r="O12" s="15">
        <v>0.28813559322033899</v>
      </c>
      <c r="P12" s="15">
        <v>0.3046875</v>
      </c>
      <c r="Q12" s="15">
        <v>0.33333333333333298</v>
      </c>
      <c r="R12" s="15">
        <v>0.31410256410256399</v>
      </c>
      <c r="S12" s="15"/>
      <c r="T12" s="15">
        <v>0.31355932203389802</v>
      </c>
      <c r="U12" s="15">
        <v>0.33009708737864102</v>
      </c>
      <c r="V12" s="15">
        <v>0.28421052631578902</v>
      </c>
      <c r="W12" s="15">
        <v>0.36842105263157898</v>
      </c>
      <c r="X12" s="15">
        <v>0.28571428571428598</v>
      </c>
      <c r="Y12" s="15"/>
      <c r="Z12" s="15">
        <v>0.31677018633540399</v>
      </c>
      <c r="AA12" s="15">
        <v>0.35294117647058798</v>
      </c>
      <c r="AB12" s="15"/>
      <c r="AC12" s="15">
        <v>0.302439024390244</v>
      </c>
      <c r="AD12" s="15">
        <v>0.340425531914894</v>
      </c>
      <c r="AE12" s="15"/>
      <c r="AF12" s="15">
        <v>0.266129032258065</v>
      </c>
      <c r="AG12" s="15">
        <v>0.34246575342465801</v>
      </c>
      <c r="AH12" s="15">
        <v>0.23749999999999999</v>
      </c>
      <c r="AI12" s="15" t="s">
        <v>117</v>
      </c>
      <c r="AJ12" s="15">
        <v>0.34375</v>
      </c>
      <c r="AK12" s="15">
        <v>0.309859154929577</v>
      </c>
      <c r="AL12" s="15">
        <v>0.5</v>
      </c>
      <c r="AM12" s="15"/>
      <c r="AN12" s="15">
        <v>0.31088082901554398</v>
      </c>
      <c r="AO12" s="15">
        <v>0.37383177570093501</v>
      </c>
      <c r="AP12" s="15">
        <v>0.36363636363636398</v>
      </c>
      <c r="AQ12" s="15">
        <v>0.21276595744680901</v>
      </c>
      <c r="AR12" s="15">
        <v>0.32743362831858402</v>
      </c>
      <c r="AS12" s="15">
        <v>0.125</v>
      </c>
      <c r="AT12" s="15"/>
      <c r="AU12" s="15">
        <v>0.376470588235294</v>
      </c>
      <c r="AV12" s="15">
        <v>0.28643216080402001</v>
      </c>
      <c r="AW12" s="15">
        <v>0.27272727272727298</v>
      </c>
      <c r="AX12" s="15">
        <v>0.25423728813559299</v>
      </c>
      <c r="AY12" s="15">
        <v>0.35245901639344301</v>
      </c>
      <c r="AZ12" s="15"/>
      <c r="BA12" s="15">
        <v>0.29062500000000002</v>
      </c>
      <c r="BB12" s="15">
        <v>0.35542168674698799</v>
      </c>
      <c r="BC12" s="15"/>
      <c r="BD12" s="15">
        <v>0.27777777777777801</v>
      </c>
      <c r="BE12" s="15">
        <v>0.337979094076655</v>
      </c>
      <c r="BF12" s="15"/>
      <c r="BG12" s="15">
        <v>0.31460674157303398</v>
      </c>
      <c r="BH12" s="15">
        <v>0.310924369747899</v>
      </c>
    </row>
    <row r="13" spans="2:60" x14ac:dyDescent="0.35">
      <c r="B13" s="16" t="s">
        <v>81</v>
      </c>
      <c r="C13" s="15">
        <v>2.4640657084188899E-2</v>
      </c>
      <c r="D13" s="15">
        <v>1.84049079754601E-2</v>
      </c>
      <c r="E13" s="15">
        <v>2.7777777777777801E-2</v>
      </c>
      <c r="F13" s="15"/>
      <c r="G13" s="15">
        <v>2.9702970297029702E-2</v>
      </c>
      <c r="H13" s="15">
        <v>2.3316062176165799E-2</v>
      </c>
      <c r="I13" s="15"/>
      <c r="J13" s="15">
        <v>3.7037037037037E-2</v>
      </c>
      <c r="K13" s="15">
        <v>9.6153846153846194E-3</v>
      </c>
      <c r="L13" s="15">
        <v>3.0456852791878201E-2</v>
      </c>
      <c r="M13" s="15">
        <v>1.9047619047619001E-2</v>
      </c>
      <c r="N13" s="15"/>
      <c r="O13" s="15">
        <v>1.6949152542372899E-2</v>
      </c>
      <c r="P13" s="15">
        <v>2.34375E-2</v>
      </c>
      <c r="Q13" s="15">
        <v>4.3478260869565202E-2</v>
      </c>
      <c r="R13" s="15">
        <v>2.5641025641025599E-2</v>
      </c>
      <c r="S13" s="15"/>
      <c r="T13" s="15">
        <v>3.3898305084745797E-2</v>
      </c>
      <c r="U13" s="15">
        <v>1.94174757281553E-2</v>
      </c>
      <c r="V13" s="15">
        <v>2.1052631578947399E-2</v>
      </c>
      <c r="W13" s="15">
        <v>0</v>
      </c>
      <c r="X13" s="15">
        <v>0</v>
      </c>
      <c r="Y13" s="15"/>
      <c r="Z13" s="15">
        <v>0</v>
      </c>
      <c r="AA13" s="15">
        <v>2.3529411764705899E-2</v>
      </c>
      <c r="AB13" s="15"/>
      <c r="AC13" s="15">
        <v>4.8780487804877997E-3</v>
      </c>
      <c r="AD13" s="15">
        <v>3.1914893617021302E-2</v>
      </c>
      <c r="AE13" s="15"/>
      <c r="AF13" s="15">
        <v>1.6129032258064498E-2</v>
      </c>
      <c r="AG13" s="15">
        <v>0</v>
      </c>
      <c r="AH13" s="15">
        <v>3.7499999999999999E-2</v>
      </c>
      <c r="AI13" s="15" t="s">
        <v>117</v>
      </c>
      <c r="AJ13" s="15">
        <v>3.125E-2</v>
      </c>
      <c r="AK13" s="15">
        <v>1.4084507042253501E-2</v>
      </c>
      <c r="AL13" s="15">
        <v>0</v>
      </c>
      <c r="AM13" s="15"/>
      <c r="AN13" s="15">
        <v>5.1813471502590702E-3</v>
      </c>
      <c r="AO13" s="15">
        <v>3.7383177570093497E-2</v>
      </c>
      <c r="AP13" s="15">
        <v>0</v>
      </c>
      <c r="AQ13" s="15">
        <v>4.2553191489361701E-2</v>
      </c>
      <c r="AR13" s="15">
        <v>1.7699115044247801E-2</v>
      </c>
      <c r="AS13" s="15">
        <v>0.1875</v>
      </c>
      <c r="AT13" s="15"/>
      <c r="AU13" s="15">
        <v>3.5294117647058802E-2</v>
      </c>
      <c r="AV13" s="15">
        <v>2.5125628140703501E-2</v>
      </c>
      <c r="AW13" s="15">
        <v>4.5454545454545497E-2</v>
      </c>
      <c r="AX13" s="15">
        <v>1.6949152542372899E-2</v>
      </c>
      <c r="AY13" s="15">
        <v>1.63934426229508E-2</v>
      </c>
      <c r="AZ13" s="15"/>
      <c r="BA13" s="15">
        <v>2.8125000000000001E-2</v>
      </c>
      <c r="BB13" s="15">
        <v>1.8072289156626498E-2</v>
      </c>
      <c r="BC13" s="15"/>
      <c r="BD13" s="15">
        <v>2.02020202020202E-2</v>
      </c>
      <c r="BE13" s="15">
        <v>2.78745644599303E-2</v>
      </c>
      <c r="BF13" s="15"/>
      <c r="BG13" s="15">
        <v>1.40449438202247E-2</v>
      </c>
      <c r="BH13" s="15">
        <v>5.8823529411764698E-2</v>
      </c>
    </row>
    <row r="14" spans="2:60" x14ac:dyDescent="0.35">
      <c r="B14" s="16" t="s">
        <v>211</v>
      </c>
      <c r="C14" s="18">
        <v>0.29979466119096498</v>
      </c>
      <c r="D14" s="18">
        <v>0.27607361963190202</v>
      </c>
      <c r="E14" s="18">
        <v>0.311728395061728</v>
      </c>
      <c r="F14" s="18"/>
      <c r="G14" s="18">
        <v>0.32673267326732702</v>
      </c>
      <c r="H14" s="18">
        <v>0.29274611398963701</v>
      </c>
      <c r="I14" s="18"/>
      <c r="J14" s="18">
        <v>0.24691358024691401</v>
      </c>
      <c r="K14" s="18">
        <v>0.29807692307692302</v>
      </c>
      <c r="L14" s="18">
        <v>0.31472081218274101</v>
      </c>
      <c r="M14" s="18">
        <v>0.314285714285714</v>
      </c>
      <c r="N14" s="18"/>
      <c r="O14" s="18">
        <v>0.28813559322033899</v>
      </c>
      <c r="P14" s="18">
        <v>0.2578125</v>
      </c>
      <c r="Q14" s="18">
        <v>0.33333333333333298</v>
      </c>
      <c r="R14" s="18">
        <v>0.33974358974358998</v>
      </c>
      <c r="S14" s="18"/>
      <c r="T14" s="18">
        <v>0.27118644067796599</v>
      </c>
      <c r="U14" s="18">
        <v>0.242718446601942</v>
      </c>
      <c r="V14" s="18">
        <v>0.336842105263158</v>
      </c>
      <c r="W14" s="18">
        <v>0.5</v>
      </c>
      <c r="X14" s="18">
        <v>0.28571428571428598</v>
      </c>
      <c r="Y14" s="18"/>
      <c r="Z14" s="18">
        <v>0.329192546583851</v>
      </c>
      <c r="AA14" s="18">
        <v>0.29411764705882398</v>
      </c>
      <c r="AB14" s="18"/>
      <c r="AC14" s="18">
        <v>0.302439024390244</v>
      </c>
      <c r="AD14" s="18">
        <v>0.319148936170213</v>
      </c>
      <c r="AE14" s="18"/>
      <c r="AF14" s="18">
        <v>0.30645161290322598</v>
      </c>
      <c r="AG14" s="18">
        <v>0.36986301369863001</v>
      </c>
      <c r="AH14" s="18">
        <v>0.3</v>
      </c>
      <c r="AI14" s="18" t="s">
        <v>117</v>
      </c>
      <c r="AJ14" s="18">
        <v>0.34375</v>
      </c>
      <c r="AK14" s="18">
        <v>0.309859154929577</v>
      </c>
      <c r="AL14" s="18">
        <v>0.16666666666666699</v>
      </c>
      <c r="AM14" s="18"/>
      <c r="AN14" s="18">
        <v>0.32124352331606199</v>
      </c>
      <c r="AO14" s="18">
        <v>0.242990654205607</v>
      </c>
      <c r="AP14" s="18">
        <v>0.27272727272727298</v>
      </c>
      <c r="AQ14" s="18">
        <v>0.25531914893617003</v>
      </c>
      <c r="AR14" s="18">
        <v>0.35398230088495602</v>
      </c>
      <c r="AS14" s="18">
        <v>0.1875</v>
      </c>
      <c r="AT14" s="18"/>
      <c r="AU14" s="18">
        <v>0.28235294117647097</v>
      </c>
      <c r="AV14" s="18">
        <v>0.30653266331658302</v>
      </c>
      <c r="AW14" s="18">
        <v>0.36363636363636398</v>
      </c>
      <c r="AX14" s="18">
        <v>0.22033898305084701</v>
      </c>
      <c r="AY14" s="18">
        <v>0.32786885245901598</v>
      </c>
      <c r="AZ14" s="18"/>
      <c r="BA14" s="18">
        <v>0.30937500000000001</v>
      </c>
      <c r="BB14" s="18">
        <v>0.28313253012048201</v>
      </c>
      <c r="BC14" s="18"/>
      <c r="BD14" s="18">
        <v>0.32323232323232298</v>
      </c>
      <c r="BE14" s="18">
        <v>0.28571428571428598</v>
      </c>
      <c r="BF14" s="18"/>
      <c r="BG14" s="18">
        <v>0.31179775280898903</v>
      </c>
      <c r="BH14" s="18">
        <v>0.26890756302521002</v>
      </c>
    </row>
    <row r="15" spans="2:60" x14ac:dyDescent="0.35">
      <c r="B15" s="16" t="s">
        <v>212</v>
      </c>
      <c r="C15" s="18">
        <v>0.439425051334702</v>
      </c>
      <c r="D15" s="18">
        <v>0.45398773006135001</v>
      </c>
      <c r="E15" s="18">
        <v>0.43209876543209902</v>
      </c>
      <c r="F15" s="18"/>
      <c r="G15" s="18">
        <v>0.41584158415841599</v>
      </c>
      <c r="H15" s="18">
        <v>0.44559585492227999</v>
      </c>
      <c r="I15" s="18"/>
      <c r="J15" s="18">
        <v>0.48148148148148101</v>
      </c>
      <c r="K15" s="18">
        <v>0.44230769230769201</v>
      </c>
      <c r="L15" s="18">
        <v>0.45177664974619303</v>
      </c>
      <c r="M15" s="18">
        <v>0.38095238095238099</v>
      </c>
      <c r="N15" s="18"/>
      <c r="O15" s="18">
        <v>0.44067796610169502</v>
      </c>
      <c r="P15" s="18">
        <v>0.4375</v>
      </c>
      <c r="Q15" s="18">
        <v>0.42028985507246402</v>
      </c>
      <c r="R15" s="18">
        <v>0.43589743589743601</v>
      </c>
      <c r="S15" s="18"/>
      <c r="T15" s="18">
        <v>0.41525423728813599</v>
      </c>
      <c r="U15" s="18">
        <v>0.52427184466019405</v>
      </c>
      <c r="V15" s="18">
        <v>0.42105263157894701</v>
      </c>
      <c r="W15" s="18">
        <v>0.42105263157894701</v>
      </c>
      <c r="X15" s="18">
        <v>0.42857142857142899</v>
      </c>
      <c r="Y15" s="18"/>
      <c r="Z15" s="18">
        <v>0.447204968944099</v>
      </c>
      <c r="AA15" s="18">
        <v>0.45882352941176502</v>
      </c>
      <c r="AB15" s="18"/>
      <c r="AC15" s="18">
        <v>0.44390243902439003</v>
      </c>
      <c r="AD15" s="18">
        <v>0.42553191489361702</v>
      </c>
      <c r="AE15" s="18"/>
      <c r="AF15" s="18">
        <v>0.41129032258064502</v>
      </c>
      <c r="AG15" s="18">
        <v>0.465753424657534</v>
      </c>
      <c r="AH15" s="18">
        <v>0.4</v>
      </c>
      <c r="AI15" s="18" t="s">
        <v>117</v>
      </c>
      <c r="AJ15" s="18">
        <v>0.4375</v>
      </c>
      <c r="AK15" s="18">
        <v>0.40845070422535201</v>
      </c>
      <c r="AL15" s="18">
        <v>0.83333333333333304</v>
      </c>
      <c r="AM15" s="18"/>
      <c r="AN15" s="18">
        <v>0.43523316062176198</v>
      </c>
      <c r="AO15" s="18">
        <v>0.47663551401869197</v>
      </c>
      <c r="AP15" s="18">
        <v>0.36363636363636398</v>
      </c>
      <c r="AQ15" s="18">
        <v>0.40425531914893598</v>
      </c>
      <c r="AR15" s="18">
        <v>0.43362831858407103</v>
      </c>
      <c r="AS15" s="18">
        <v>0.4375</v>
      </c>
      <c r="AT15" s="18"/>
      <c r="AU15" s="18">
        <v>0.45882352941176502</v>
      </c>
      <c r="AV15" s="18">
        <v>0.42211055276381898</v>
      </c>
      <c r="AW15" s="18">
        <v>0.27272727272727298</v>
      </c>
      <c r="AX15" s="18">
        <v>0.52542372881355903</v>
      </c>
      <c r="AY15" s="18">
        <v>0.44262295081967201</v>
      </c>
      <c r="AZ15" s="18"/>
      <c r="BA15" s="18">
        <v>0.41875000000000001</v>
      </c>
      <c r="BB15" s="18">
        <v>0.47590361445783103</v>
      </c>
      <c r="BC15" s="18"/>
      <c r="BD15" s="18">
        <v>0.419191919191919</v>
      </c>
      <c r="BE15" s="18">
        <v>0.45296167247386798</v>
      </c>
      <c r="BF15" s="18"/>
      <c r="BG15" s="18">
        <v>0.42977528089887601</v>
      </c>
      <c r="BH15" s="18">
        <v>0.45378151260504201</v>
      </c>
    </row>
    <row r="16" spans="2:60" x14ac:dyDescent="0.35">
      <c r="B16" s="16" t="s">
        <v>93</v>
      </c>
      <c r="C16" s="19">
        <v>-0.13963039014373699</v>
      </c>
      <c r="D16" s="19">
        <v>-0.17791411042944799</v>
      </c>
      <c r="E16" s="19">
        <v>-0.12037037037037</v>
      </c>
      <c r="F16" s="19"/>
      <c r="G16" s="19">
        <v>-8.9108910891089105E-2</v>
      </c>
      <c r="H16" s="19">
        <v>-0.152849740932642</v>
      </c>
      <c r="I16" s="19"/>
      <c r="J16" s="19">
        <v>-0.234567901234568</v>
      </c>
      <c r="K16" s="19">
        <v>-0.144230769230769</v>
      </c>
      <c r="L16" s="19">
        <v>-0.13705583756345199</v>
      </c>
      <c r="M16" s="19">
        <v>-6.6666666666666693E-2</v>
      </c>
      <c r="N16" s="19"/>
      <c r="O16" s="19">
        <v>-0.152542372881356</v>
      </c>
      <c r="P16" s="19">
        <v>-0.1796875</v>
      </c>
      <c r="Q16" s="19">
        <v>-8.6956521739130405E-2</v>
      </c>
      <c r="R16" s="19">
        <v>-9.6153846153846104E-2</v>
      </c>
      <c r="S16" s="19"/>
      <c r="T16" s="19">
        <v>-0.144067796610169</v>
      </c>
      <c r="U16" s="19">
        <v>-0.28155339805825202</v>
      </c>
      <c r="V16" s="19">
        <v>-8.42105263157895E-2</v>
      </c>
      <c r="W16" s="19">
        <v>7.8947368421052697E-2</v>
      </c>
      <c r="X16" s="19">
        <v>-0.14285714285714299</v>
      </c>
      <c r="Y16" s="19"/>
      <c r="Z16" s="19">
        <v>-0.118012422360248</v>
      </c>
      <c r="AA16" s="19">
        <v>-0.16470588235294101</v>
      </c>
      <c r="AB16" s="19"/>
      <c r="AC16" s="19">
        <v>-0.141463414634146</v>
      </c>
      <c r="AD16" s="19">
        <v>-0.10638297872340401</v>
      </c>
      <c r="AE16" s="19"/>
      <c r="AF16" s="19">
        <v>-0.104838709677419</v>
      </c>
      <c r="AG16" s="19">
        <v>-9.5890410958904104E-2</v>
      </c>
      <c r="AH16" s="19">
        <v>-0.1</v>
      </c>
      <c r="AI16" s="19" t="s">
        <v>117</v>
      </c>
      <c r="AJ16" s="19">
        <v>-9.375E-2</v>
      </c>
      <c r="AK16" s="19">
        <v>-9.85915492957746E-2</v>
      </c>
      <c r="AL16" s="19">
        <v>-0.66666666666666696</v>
      </c>
      <c r="AM16" s="19"/>
      <c r="AN16" s="19">
        <v>-0.113989637305699</v>
      </c>
      <c r="AO16" s="19">
        <v>-0.233644859813084</v>
      </c>
      <c r="AP16" s="19">
        <v>-9.0909090909090898E-2</v>
      </c>
      <c r="AQ16" s="19">
        <v>-0.14893617021276601</v>
      </c>
      <c r="AR16" s="19">
        <v>-7.9646017699115099E-2</v>
      </c>
      <c r="AS16" s="19">
        <v>-0.25</v>
      </c>
      <c r="AT16" s="19"/>
      <c r="AU16" s="19">
        <v>-0.17647058823529399</v>
      </c>
      <c r="AV16" s="19">
        <v>-0.115577889447236</v>
      </c>
      <c r="AW16" s="19">
        <v>9.0909090909090898E-2</v>
      </c>
      <c r="AX16" s="19">
        <v>-0.305084745762712</v>
      </c>
      <c r="AY16" s="19">
        <v>-0.114754098360656</v>
      </c>
      <c r="AZ16" s="19"/>
      <c r="BA16" s="19">
        <v>-0.109375</v>
      </c>
      <c r="BB16" s="19">
        <v>-0.19277108433734899</v>
      </c>
      <c r="BC16" s="19"/>
      <c r="BD16" s="19">
        <v>-9.5959595959595995E-2</v>
      </c>
      <c r="BE16" s="19">
        <v>-0.16724738675958201</v>
      </c>
      <c r="BF16" s="19"/>
      <c r="BG16" s="19">
        <v>-0.117977528089888</v>
      </c>
      <c r="BH16" s="19">
        <v>-0.184873949579832</v>
      </c>
    </row>
    <row r="17" spans="2:2" x14ac:dyDescent="0.35">
      <c r="B17" s="14" t="s">
        <v>381</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225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223</v>
      </c>
      <c r="C8" s="15">
        <v>0.12525667351129399</v>
      </c>
      <c r="D8" s="15">
        <v>7.3619631901840496E-2</v>
      </c>
      <c r="E8" s="15">
        <v>0.15123456790123499</v>
      </c>
      <c r="F8" s="15"/>
      <c r="G8" s="15">
        <v>0.14851485148514901</v>
      </c>
      <c r="H8" s="15">
        <v>0.119170984455959</v>
      </c>
      <c r="I8" s="15"/>
      <c r="J8" s="15">
        <v>0.11111111111111099</v>
      </c>
      <c r="K8" s="15">
        <v>0.17307692307692299</v>
      </c>
      <c r="L8" s="15">
        <v>0.10659898477157401</v>
      </c>
      <c r="M8" s="15">
        <v>0.12380952380952399</v>
      </c>
      <c r="N8" s="15"/>
      <c r="O8" s="15">
        <v>7.6271186440677999E-2</v>
      </c>
      <c r="P8" s="15">
        <v>0.1171875</v>
      </c>
      <c r="Q8" s="15">
        <v>0.173913043478261</v>
      </c>
      <c r="R8" s="15">
        <v>0.141025641025641</v>
      </c>
      <c r="S8" s="15"/>
      <c r="T8" s="15">
        <v>9.3220338983050793E-2</v>
      </c>
      <c r="U8" s="15">
        <v>0.12621359223301001</v>
      </c>
      <c r="V8" s="15">
        <v>0.14736842105263201</v>
      </c>
      <c r="W8" s="15">
        <v>0.157894736842105</v>
      </c>
      <c r="X8" s="15">
        <v>0.42857142857142899</v>
      </c>
      <c r="Y8" s="15"/>
      <c r="Z8" s="15">
        <v>0.13664596273291901</v>
      </c>
      <c r="AA8" s="15">
        <v>0.129411764705882</v>
      </c>
      <c r="AB8" s="15"/>
      <c r="AC8" s="15">
        <v>0.13170731707317099</v>
      </c>
      <c r="AD8" s="15">
        <v>0.117021276595745</v>
      </c>
      <c r="AE8" s="15"/>
      <c r="AF8" s="15">
        <v>0.12903225806451599</v>
      </c>
      <c r="AG8" s="15">
        <v>0.123287671232877</v>
      </c>
      <c r="AH8" s="15">
        <v>0.13750000000000001</v>
      </c>
      <c r="AI8" s="15" t="s">
        <v>117</v>
      </c>
      <c r="AJ8" s="15">
        <v>6.25E-2</v>
      </c>
      <c r="AK8" s="15">
        <v>7.0422535211267595E-2</v>
      </c>
      <c r="AL8" s="15">
        <v>0.33333333333333298</v>
      </c>
      <c r="AM8" s="15"/>
      <c r="AN8" s="15">
        <v>0.12953367875647701</v>
      </c>
      <c r="AO8" s="15">
        <v>0.14953271028037399</v>
      </c>
      <c r="AP8" s="15">
        <v>0</v>
      </c>
      <c r="AQ8" s="15">
        <v>8.5106382978723402E-2</v>
      </c>
      <c r="AR8" s="15">
        <v>0.123893805309735</v>
      </c>
      <c r="AS8" s="15">
        <v>0.125</v>
      </c>
      <c r="AT8" s="15"/>
      <c r="AU8" s="15">
        <v>0.14117647058823499</v>
      </c>
      <c r="AV8" s="15">
        <v>0.120603015075377</v>
      </c>
      <c r="AW8" s="15">
        <v>9.0909090909090898E-2</v>
      </c>
      <c r="AX8" s="15">
        <v>0.101694915254237</v>
      </c>
      <c r="AY8" s="15">
        <v>0.13934426229508201</v>
      </c>
      <c r="AZ8" s="15"/>
      <c r="BA8" s="15">
        <v>0.13437499999999999</v>
      </c>
      <c r="BB8" s="15">
        <v>0.108433734939759</v>
      </c>
      <c r="BC8" s="15"/>
      <c r="BD8" s="15">
        <v>0.13636363636363599</v>
      </c>
      <c r="BE8" s="15">
        <v>0.118466898954704</v>
      </c>
      <c r="BF8" s="15"/>
      <c r="BG8" s="15">
        <v>0.120786516853933</v>
      </c>
      <c r="BH8" s="15">
        <v>0.11764705882352899</v>
      </c>
    </row>
    <row r="9" spans="2:60" x14ac:dyDescent="0.35">
      <c r="B9" s="16" t="s">
        <v>224</v>
      </c>
      <c r="C9" s="15">
        <v>0.86858316221765897</v>
      </c>
      <c r="D9" s="15">
        <v>0.92024539877300604</v>
      </c>
      <c r="E9" s="15">
        <v>0.842592592592593</v>
      </c>
      <c r="F9" s="15"/>
      <c r="G9" s="15">
        <v>0.85148514851485102</v>
      </c>
      <c r="H9" s="15">
        <v>0.87305699481865295</v>
      </c>
      <c r="I9" s="15"/>
      <c r="J9" s="15">
        <v>0.88888888888888895</v>
      </c>
      <c r="K9" s="15">
        <v>0.82692307692307698</v>
      </c>
      <c r="L9" s="15">
        <v>0.87817258883248706</v>
      </c>
      <c r="M9" s="15">
        <v>0.87619047619047596</v>
      </c>
      <c r="N9" s="15"/>
      <c r="O9" s="15">
        <v>0.92372881355932202</v>
      </c>
      <c r="P9" s="15">
        <v>0.875</v>
      </c>
      <c r="Q9" s="15">
        <v>0.811594202898551</v>
      </c>
      <c r="R9" s="15">
        <v>0.85256410256410298</v>
      </c>
      <c r="S9" s="15"/>
      <c r="T9" s="15">
        <v>0.90254237288135597</v>
      </c>
      <c r="U9" s="15">
        <v>0.86407766990291301</v>
      </c>
      <c r="V9" s="15">
        <v>0.85263157894736796</v>
      </c>
      <c r="W9" s="15">
        <v>0.81578947368421095</v>
      </c>
      <c r="X9" s="15">
        <v>0.57142857142857095</v>
      </c>
      <c r="Y9" s="15"/>
      <c r="Z9" s="15">
        <v>0.86335403726708104</v>
      </c>
      <c r="AA9" s="15">
        <v>0.86470588235294099</v>
      </c>
      <c r="AB9" s="15"/>
      <c r="AC9" s="15">
        <v>0.86341463414634101</v>
      </c>
      <c r="AD9" s="15">
        <v>0.87765957446808496</v>
      </c>
      <c r="AE9" s="15"/>
      <c r="AF9" s="15">
        <v>0.86290322580645196</v>
      </c>
      <c r="AG9" s="15">
        <v>0.87671232876712302</v>
      </c>
      <c r="AH9" s="15">
        <v>0.85</v>
      </c>
      <c r="AI9" s="15" t="s">
        <v>117</v>
      </c>
      <c r="AJ9" s="15">
        <v>0.9375</v>
      </c>
      <c r="AK9" s="15">
        <v>0.92957746478873204</v>
      </c>
      <c r="AL9" s="15">
        <v>0.66666666666666696</v>
      </c>
      <c r="AM9" s="15"/>
      <c r="AN9" s="15">
        <v>0.87046632124352297</v>
      </c>
      <c r="AO9" s="15">
        <v>0.85046728971962604</v>
      </c>
      <c r="AP9" s="15">
        <v>1</v>
      </c>
      <c r="AQ9" s="15">
        <v>0.91489361702127703</v>
      </c>
      <c r="AR9" s="15">
        <v>0.84955752212389402</v>
      </c>
      <c r="AS9" s="15">
        <v>0.875</v>
      </c>
      <c r="AT9" s="15"/>
      <c r="AU9" s="15">
        <v>0.85882352941176499</v>
      </c>
      <c r="AV9" s="15">
        <v>0.86934673366834203</v>
      </c>
      <c r="AW9" s="15">
        <v>0.90909090909090895</v>
      </c>
      <c r="AX9" s="15">
        <v>0.89830508474576298</v>
      </c>
      <c r="AY9" s="15">
        <v>0.85245901639344301</v>
      </c>
      <c r="AZ9" s="15"/>
      <c r="BA9" s="15">
        <v>0.859375</v>
      </c>
      <c r="BB9" s="15">
        <v>0.88554216867469904</v>
      </c>
      <c r="BC9" s="15"/>
      <c r="BD9" s="15">
        <v>0.85858585858585901</v>
      </c>
      <c r="BE9" s="15">
        <v>0.87456445993031395</v>
      </c>
      <c r="BF9" s="15"/>
      <c r="BG9" s="15">
        <v>0.87359550561797705</v>
      </c>
      <c r="BH9" s="15">
        <v>0.873949579831933</v>
      </c>
    </row>
    <row r="10" spans="2:60" x14ac:dyDescent="0.35">
      <c r="B10" s="16" t="s">
        <v>81</v>
      </c>
      <c r="C10" s="17">
        <v>6.1601642710472299E-3</v>
      </c>
      <c r="D10" s="17">
        <v>6.13496932515337E-3</v>
      </c>
      <c r="E10" s="17">
        <v>6.17283950617284E-3</v>
      </c>
      <c r="F10" s="17"/>
      <c r="G10" s="17">
        <v>0</v>
      </c>
      <c r="H10" s="17">
        <v>7.7720207253886E-3</v>
      </c>
      <c r="I10" s="17"/>
      <c r="J10" s="17">
        <v>0</v>
      </c>
      <c r="K10" s="17">
        <v>0</v>
      </c>
      <c r="L10" s="17">
        <v>1.5228426395939101E-2</v>
      </c>
      <c r="M10" s="17">
        <v>0</v>
      </c>
      <c r="N10" s="17"/>
      <c r="O10" s="17">
        <v>0</v>
      </c>
      <c r="P10" s="17">
        <v>7.8125E-3</v>
      </c>
      <c r="Q10" s="17">
        <v>1.4492753623188401E-2</v>
      </c>
      <c r="R10" s="17">
        <v>6.41025641025641E-3</v>
      </c>
      <c r="S10" s="17"/>
      <c r="T10" s="17">
        <v>4.2372881355932203E-3</v>
      </c>
      <c r="U10" s="17">
        <v>9.7087378640776708E-3</v>
      </c>
      <c r="V10" s="17">
        <v>0</v>
      </c>
      <c r="W10" s="17">
        <v>2.6315789473684199E-2</v>
      </c>
      <c r="X10" s="17">
        <v>0</v>
      </c>
      <c r="Y10" s="17"/>
      <c r="Z10" s="17">
        <v>0</v>
      </c>
      <c r="AA10" s="17">
        <v>5.8823529411764696E-3</v>
      </c>
      <c r="AB10" s="17"/>
      <c r="AC10" s="17">
        <v>4.8780487804877997E-3</v>
      </c>
      <c r="AD10" s="17">
        <v>5.31914893617021E-3</v>
      </c>
      <c r="AE10" s="17"/>
      <c r="AF10" s="17">
        <v>8.0645161290322596E-3</v>
      </c>
      <c r="AG10" s="17">
        <v>0</v>
      </c>
      <c r="AH10" s="17">
        <v>1.2500000000000001E-2</v>
      </c>
      <c r="AI10" s="17" t="s">
        <v>117</v>
      </c>
      <c r="AJ10" s="17">
        <v>0</v>
      </c>
      <c r="AK10" s="17">
        <v>0</v>
      </c>
      <c r="AL10" s="17">
        <v>0</v>
      </c>
      <c r="AM10" s="17"/>
      <c r="AN10" s="17">
        <v>0</v>
      </c>
      <c r="AO10" s="17">
        <v>0</v>
      </c>
      <c r="AP10" s="17">
        <v>0</v>
      </c>
      <c r="AQ10" s="17">
        <v>0</v>
      </c>
      <c r="AR10" s="17">
        <v>2.6548672566371698E-2</v>
      </c>
      <c r="AS10" s="17">
        <v>0</v>
      </c>
      <c r="AT10" s="17"/>
      <c r="AU10" s="17">
        <v>0</v>
      </c>
      <c r="AV10" s="17">
        <v>1.00502512562814E-2</v>
      </c>
      <c r="AW10" s="17">
        <v>0</v>
      </c>
      <c r="AX10" s="17">
        <v>0</v>
      </c>
      <c r="AY10" s="17">
        <v>8.1967213114754103E-3</v>
      </c>
      <c r="AZ10" s="17"/>
      <c r="BA10" s="17">
        <v>6.2500000000000003E-3</v>
      </c>
      <c r="BB10" s="17">
        <v>6.0240963855421699E-3</v>
      </c>
      <c r="BC10" s="17"/>
      <c r="BD10" s="17">
        <v>5.0505050505050501E-3</v>
      </c>
      <c r="BE10" s="17">
        <v>6.9686411149825801E-3</v>
      </c>
      <c r="BF10" s="17"/>
      <c r="BG10" s="17">
        <v>5.6179775280898901E-3</v>
      </c>
      <c r="BH10" s="17">
        <v>8.4033613445378096E-3</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7" t="s">
        <v>234</v>
      </c>
      <c r="E2" s="24"/>
      <c r="F2" s="24"/>
      <c r="G2" s="24"/>
      <c r="H2" s="24"/>
      <c r="I2" s="24"/>
    </row>
    <row r="6" spans="2:9" ht="50" customHeight="1" x14ac:dyDescent="0.35">
      <c r="B6" s="21" t="s">
        <v>15</v>
      </c>
      <c r="C6" s="21" t="s">
        <v>226</v>
      </c>
      <c r="D6" s="21" t="s">
        <v>227</v>
      </c>
      <c r="E6" s="21" t="s">
        <v>228</v>
      </c>
      <c r="F6" s="21" t="s">
        <v>229</v>
      </c>
      <c r="G6" s="21" t="s">
        <v>230</v>
      </c>
      <c r="H6" s="21" t="s">
        <v>231</v>
      </c>
    </row>
    <row r="7" spans="2:9" x14ac:dyDescent="0.35">
      <c r="B7" s="16" t="s">
        <v>232</v>
      </c>
      <c r="C7" s="15">
        <v>0.45379876796714602</v>
      </c>
      <c r="D7" s="15">
        <v>9.2402464065708401E-2</v>
      </c>
      <c r="E7" s="15">
        <v>8.2135523613962994E-2</v>
      </c>
      <c r="F7" s="15">
        <v>0.28542094455852202</v>
      </c>
      <c r="G7" s="15">
        <v>0.11088295687885</v>
      </c>
      <c r="H7" s="15">
        <v>0.11088295687885</v>
      </c>
    </row>
    <row r="8" spans="2:9" x14ac:dyDescent="0.35">
      <c r="B8" s="16" t="s">
        <v>233</v>
      </c>
      <c r="C8" s="15">
        <v>0.51334702258726905</v>
      </c>
      <c r="D8" s="15">
        <v>0.878850102669405</v>
      </c>
      <c r="E8" s="15">
        <v>0.88295687885010299</v>
      </c>
      <c r="F8" s="15">
        <v>0.67351129363449702</v>
      </c>
      <c r="G8" s="15">
        <v>0.852156057494867</v>
      </c>
      <c r="H8" s="15">
        <v>0.85010266940451795</v>
      </c>
    </row>
    <row r="9" spans="2:9" x14ac:dyDescent="0.35">
      <c r="B9" s="16" t="s">
        <v>81</v>
      </c>
      <c r="C9" s="15">
        <v>3.2854209445585203E-2</v>
      </c>
      <c r="D9" s="15">
        <v>2.8747433264887101E-2</v>
      </c>
      <c r="E9" s="15">
        <v>3.4907597535934302E-2</v>
      </c>
      <c r="F9" s="15">
        <v>4.1067761806981497E-2</v>
      </c>
      <c r="G9" s="15">
        <v>3.6960985626283402E-2</v>
      </c>
      <c r="H9" s="15">
        <v>3.9014373716632397E-2</v>
      </c>
    </row>
    <row r="10" spans="2:9" x14ac:dyDescent="0.35">
      <c r="B10" s="14" t="s">
        <v>381</v>
      </c>
      <c r="C10" s="14"/>
      <c r="D10" s="14"/>
      <c r="E10" s="14"/>
      <c r="F10" s="14"/>
      <c r="G10" s="14"/>
      <c r="H10" s="14"/>
    </row>
    <row r="11" spans="2:9" x14ac:dyDescent="0.35">
      <c r="B11" t="s">
        <v>84</v>
      </c>
    </row>
    <row r="12" spans="2:9" x14ac:dyDescent="0.35">
      <c r="B12" t="s">
        <v>85</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235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232</v>
      </c>
      <c r="C8" s="15">
        <v>0.45379876796714602</v>
      </c>
      <c r="D8" s="15">
        <v>0.33128834355828202</v>
      </c>
      <c r="E8" s="15">
        <v>0.51543209876543195</v>
      </c>
      <c r="F8" s="15"/>
      <c r="G8" s="15">
        <v>0.56435643564356397</v>
      </c>
      <c r="H8" s="15">
        <v>0.42487046632124398</v>
      </c>
      <c r="I8" s="15"/>
      <c r="J8" s="15">
        <v>0.41975308641975301</v>
      </c>
      <c r="K8" s="15">
        <v>0.46153846153846201</v>
      </c>
      <c r="L8" s="15">
        <v>0.48223350253807101</v>
      </c>
      <c r="M8" s="15">
        <v>0.419047619047619</v>
      </c>
      <c r="N8" s="15"/>
      <c r="O8" s="15">
        <v>0.46610169491525399</v>
      </c>
      <c r="P8" s="15">
        <v>0.5234375</v>
      </c>
      <c r="Q8" s="15">
        <v>0.36231884057970998</v>
      </c>
      <c r="R8" s="15">
        <v>0.42948717948717902</v>
      </c>
      <c r="S8" s="15"/>
      <c r="T8" s="15">
        <v>0.41949152542372897</v>
      </c>
      <c r="U8" s="15">
        <v>0.42718446601941701</v>
      </c>
      <c r="V8" s="15">
        <v>0.48421052631578898</v>
      </c>
      <c r="W8" s="15">
        <v>0.57894736842105299</v>
      </c>
      <c r="X8" s="15">
        <v>0.71428571428571397</v>
      </c>
      <c r="Y8" s="15"/>
      <c r="Z8" s="15">
        <v>0.54037267080745299</v>
      </c>
      <c r="AA8" s="15">
        <v>0.41764705882352898</v>
      </c>
      <c r="AB8" s="15"/>
      <c r="AC8" s="15">
        <v>0.53658536585365901</v>
      </c>
      <c r="AD8" s="15">
        <v>0.37234042553191499</v>
      </c>
      <c r="AE8" s="15"/>
      <c r="AF8" s="15">
        <v>0.43548387096774199</v>
      </c>
      <c r="AG8" s="15">
        <v>0.45205479452054798</v>
      </c>
      <c r="AH8" s="15">
        <v>0.42499999999999999</v>
      </c>
      <c r="AI8" s="15" t="s">
        <v>117</v>
      </c>
      <c r="AJ8" s="15">
        <v>0.5625</v>
      </c>
      <c r="AK8" s="15">
        <v>0.47887323943662002</v>
      </c>
      <c r="AL8" s="15">
        <v>0.33333333333333298</v>
      </c>
      <c r="AM8" s="15"/>
      <c r="AN8" s="15">
        <v>0.409326424870466</v>
      </c>
      <c r="AO8" s="15">
        <v>0.420560747663551</v>
      </c>
      <c r="AP8" s="15">
        <v>0.36363636363636398</v>
      </c>
      <c r="AQ8" s="15">
        <v>0.53191489361702105</v>
      </c>
      <c r="AR8" s="15">
        <v>0.54867256637168105</v>
      </c>
      <c r="AS8" s="15">
        <v>0.375</v>
      </c>
      <c r="AT8" s="15"/>
      <c r="AU8" s="15">
        <v>0.48235294117647098</v>
      </c>
      <c r="AV8" s="15">
        <v>0.43216080402009999</v>
      </c>
      <c r="AW8" s="15">
        <v>0.40909090909090901</v>
      </c>
      <c r="AX8" s="15">
        <v>0.44067796610169502</v>
      </c>
      <c r="AY8" s="15">
        <v>0.483606557377049</v>
      </c>
      <c r="AZ8" s="15"/>
      <c r="BA8" s="15">
        <v>0.47812500000000002</v>
      </c>
      <c r="BB8" s="15">
        <v>0.40963855421686701</v>
      </c>
      <c r="BC8" s="15"/>
      <c r="BD8" s="15">
        <v>0.45454545454545497</v>
      </c>
      <c r="BE8" s="15">
        <v>0.45296167247386798</v>
      </c>
      <c r="BF8" s="15"/>
      <c r="BG8" s="15">
        <v>0.45786516853932602</v>
      </c>
      <c r="BH8" s="15">
        <v>0.46218487394958002</v>
      </c>
    </row>
    <row r="9" spans="2:60" x14ac:dyDescent="0.35">
      <c r="B9" s="16" t="s">
        <v>233</v>
      </c>
      <c r="C9" s="15">
        <v>0.51334702258726905</v>
      </c>
      <c r="D9" s="15">
        <v>0.64417177914110402</v>
      </c>
      <c r="E9" s="15">
        <v>0.44753086419753102</v>
      </c>
      <c r="F9" s="15"/>
      <c r="G9" s="15">
        <v>0.40594059405940602</v>
      </c>
      <c r="H9" s="15">
        <v>0.54145077720207302</v>
      </c>
      <c r="I9" s="15"/>
      <c r="J9" s="15">
        <v>0.55555555555555602</v>
      </c>
      <c r="K9" s="15">
        <v>0.5</v>
      </c>
      <c r="L9" s="15">
        <v>0.48223350253807101</v>
      </c>
      <c r="M9" s="15">
        <v>0.55238095238095197</v>
      </c>
      <c r="N9" s="15"/>
      <c r="O9" s="15">
        <v>0.45762711864406802</v>
      </c>
      <c r="P9" s="15">
        <v>0.4609375</v>
      </c>
      <c r="Q9" s="15">
        <v>0.623188405797101</v>
      </c>
      <c r="R9" s="15">
        <v>0.54487179487179505</v>
      </c>
      <c r="S9" s="15"/>
      <c r="T9" s="15">
        <v>0.54661016949152497</v>
      </c>
      <c r="U9" s="15">
        <v>0.53398058252427205</v>
      </c>
      <c r="V9" s="15">
        <v>0.48421052631578898</v>
      </c>
      <c r="W9" s="15">
        <v>0.42105263157894701</v>
      </c>
      <c r="X9" s="15">
        <v>0.28571428571428598</v>
      </c>
      <c r="Y9" s="15"/>
      <c r="Z9" s="15">
        <v>0.42857142857142899</v>
      </c>
      <c r="AA9" s="15">
        <v>0.54705882352941204</v>
      </c>
      <c r="AB9" s="15"/>
      <c r="AC9" s="15">
        <v>0.439024390243902</v>
      </c>
      <c r="AD9" s="15">
        <v>0.60106382978723405</v>
      </c>
      <c r="AE9" s="15"/>
      <c r="AF9" s="15">
        <v>0.51612903225806495</v>
      </c>
      <c r="AG9" s="15">
        <v>0.534246575342466</v>
      </c>
      <c r="AH9" s="15">
        <v>0.5625</v>
      </c>
      <c r="AI9" s="15" t="s">
        <v>117</v>
      </c>
      <c r="AJ9" s="15">
        <v>0.40625</v>
      </c>
      <c r="AK9" s="15">
        <v>0.47887323943662002</v>
      </c>
      <c r="AL9" s="15">
        <v>0.5</v>
      </c>
      <c r="AM9" s="15"/>
      <c r="AN9" s="15">
        <v>0.56476683937823802</v>
      </c>
      <c r="AO9" s="15">
        <v>0.57009345794392496</v>
      </c>
      <c r="AP9" s="15">
        <v>0.45454545454545497</v>
      </c>
      <c r="AQ9" s="15">
        <v>0.36170212765957399</v>
      </c>
      <c r="AR9" s="15">
        <v>0.42477876106194701</v>
      </c>
      <c r="AS9" s="15">
        <v>0.625</v>
      </c>
      <c r="AT9" s="15"/>
      <c r="AU9" s="15">
        <v>0.49411764705882399</v>
      </c>
      <c r="AV9" s="15">
        <v>0.53768844221105505</v>
      </c>
      <c r="AW9" s="15">
        <v>0.59090909090909105</v>
      </c>
      <c r="AX9" s="15">
        <v>0.49152542372881403</v>
      </c>
      <c r="AY9" s="15">
        <v>0.483606557377049</v>
      </c>
      <c r="AZ9" s="15"/>
      <c r="BA9" s="15">
        <v>0.49375000000000002</v>
      </c>
      <c r="BB9" s="15">
        <v>0.54819277108433695</v>
      </c>
      <c r="BC9" s="15"/>
      <c r="BD9" s="15">
        <v>0.52020202020202</v>
      </c>
      <c r="BE9" s="15">
        <v>0.50871080139372804</v>
      </c>
      <c r="BF9" s="15"/>
      <c r="BG9" s="15">
        <v>0.51123595505618002</v>
      </c>
      <c r="BH9" s="15">
        <v>0.51260504201680701</v>
      </c>
    </row>
    <row r="10" spans="2:60" x14ac:dyDescent="0.35">
      <c r="B10" s="16" t="s">
        <v>81</v>
      </c>
      <c r="C10" s="17">
        <v>3.2854209445585203E-2</v>
      </c>
      <c r="D10" s="17">
        <v>2.4539877300613501E-2</v>
      </c>
      <c r="E10" s="17">
        <v>3.7037037037037E-2</v>
      </c>
      <c r="F10" s="17"/>
      <c r="G10" s="17">
        <v>2.9702970297029702E-2</v>
      </c>
      <c r="H10" s="17">
        <v>3.3678756476683898E-2</v>
      </c>
      <c r="I10" s="17"/>
      <c r="J10" s="17">
        <v>2.4691358024691398E-2</v>
      </c>
      <c r="K10" s="17">
        <v>3.8461538461538498E-2</v>
      </c>
      <c r="L10" s="17">
        <v>3.5532994923857898E-2</v>
      </c>
      <c r="M10" s="17">
        <v>2.8571428571428598E-2</v>
      </c>
      <c r="N10" s="17"/>
      <c r="O10" s="17">
        <v>7.6271186440677999E-2</v>
      </c>
      <c r="P10" s="17">
        <v>1.5625E-2</v>
      </c>
      <c r="Q10" s="17">
        <v>1.4492753623188401E-2</v>
      </c>
      <c r="R10" s="17">
        <v>2.5641025641025599E-2</v>
      </c>
      <c r="S10" s="17"/>
      <c r="T10" s="17">
        <v>3.3898305084745797E-2</v>
      </c>
      <c r="U10" s="17">
        <v>3.8834951456310697E-2</v>
      </c>
      <c r="V10" s="17">
        <v>3.1578947368421102E-2</v>
      </c>
      <c r="W10" s="17">
        <v>0</v>
      </c>
      <c r="X10" s="17">
        <v>0</v>
      </c>
      <c r="Y10" s="17"/>
      <c r="Z10" s="17">
        <v>3.1055900621118002E-2</v>
      </c>
      <c r="AA10" s="17">
        <v>3.5294117647058802E-2</v>
      </c>
      <c r="AB10" s="17"/>
      <c r="AC10" s="17">
        <v>2.4390243902439001E-2</v>
      </c>
      <c r="AD10" s="17">
        <v>2.6595744680851099E-2</v>
      </c>
      <c r="AE10" s="17"/>
      <c r="AF10" s="17">
        <v>4.8387096774193498E-2</v>
      </c>
      <c r="AG10" s="17">
        <v>1.3698630136986301E-2</v>
      </c>
      <c r="AH10" s="17">
        <v>1.2500000000000001E-2</v>
      </c>
      <c r="AI10" s="17" t="s">
        <v>117</v>
      </c>
      <c r="AJ10" s="17">
        <v>3.125E-2</v>
      </c>
      <c r="AK10" s="17">
        <v>4.2253521126760597E-2</v>
      </c>
      <c r="AL10" s="17">
        <v>0.16666666666666699</v>
      </c>
      <c r="AM10" s="17"/>
      <c r="AN10" s="17">
        <v>2.59067357512953E-2</v>
      </c>
      <c r="AO10" s="17">
        <v>9.3457943925233603E-3</v>
      </c>
      <c r="AP10" s="17">
        <v>0.18181818181818199</v>
      </c>
      <c r="AQ10" s="17">
        <v>0.10638297872340401</v>
      </c>
      <c r="AR10" s="17">
        <v>2.6548672566371698E-2</v>
      </c>
      <c r="AS10" s="17">
        <v>0</v>
      </c>
      <c r="AT10" s="17"/>
      <c r="AU10" s="17">
        <v>2.3529411764705899E-2</v>
      </c>
      <c r="AV10" s="17">
        <v>3.0150753768844199E-2</v>
      </c>
      <c r="AW10" s="17">
        <v>0</v>
      </c>
      <c r="AX10" s="17">
        <v>6.7796610169491497E-2</v>
      </c>
      <c r="AY10" s="17">
        <v>3.2786885245901599E-2</v>
      </c>
      <c r="AZ10" s="17"/>
      <c r="BA10" s="17">
        <v>2.8125000000000001E-2</v>
      </c>
      <c r="BB10" s="17">
        <v>4.2168674698795199E-2</v>
      </c>
      <c r="BC10" s="17"/>
      <c r="BD10" s="17">
        <v>2.5252525252525301E-2</v>
      </c>
      <c r="BE10" s="17">
        <v>3.8327526132404199E-2</v>
      </c>
      <c r="BF10" s="17"/>
      <c r="BG10" s="17">
        <v>3.0898876404494399E-2</v>
      </c>
      <c r="BH10" s="17">
        <v>2.5210084033613401E-2</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236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232</v>
      </c>
      <c r="C8" s="15">
        <v>9.2402464065708401E-2</v>
      </c>
      <c r="D8" s="15">
        <v>8.5889570552147201E-2</v>
      </c>
      <c r="E8" s="15">
        <v>9.5679012345678993E-2</v>
      </c>
      <c r="F8" s="15"/>
      <c r="G8" s="15">
        <v>0.12871287128712899</v>
      </c>
      <c r="H8" s="15">
        <v>8.2901554404145095E-2</v>
      </c>
      <c r="I8" s="15"/>
      <c r="J8" s="15">
        <v>8.6419753086419707E-2</v>
      </c>
      <c r="K8" s="15">
        <v>5.7692307692307702E-2</v>
      </c>
      <c r="L8" s="15">
        <v>9.6446700507614197E-2</v>
      </c>
      <c r="M8" s="15">
        <v>0.12380952380952399</v>
      </c>
      <c r="N8" s="15"/>
      <c r="O8" s="15">
        <v>0.13559322033898299</v>
      </c>
      <c r="P8" s="15">
        <v>0.125</v>
      </c>
      <c r="Q8" s="15">
        <v>7.2463768115942004E-2</v>
      </c>
      <c r="R8" s="15">
        <v>4.48717948717949E-2</v>
      </c>
      <c r="S8" s="15"/>
      <c r="T8" s="15">
        <v>9.74576271186441E-2</v>
      </c>
      <c r="U8" s="15">
        <v>0.116504854368932</v>
      </c>
      <c r="V8" s="15">
        <v>5.2631578947368397E-2</v>
      </c>
      <c r="W8" s="15">
        <v>5.2631578947368397E-2</v>
      </c>
      <c r="X8" s="15">
        <v>0</v>
      </c>
      <c r="Y8" s="15"/>
      <c r="Z8" s="15">
        <v>0.118012422360248</v>
      </c>
      <c r="AA8" s="15">
        <v>5.8823529411764698E-2</v>
      </c>
      <c r="AB8" s="15"/>
      <c r="AC8" s="15">
        <v>8.2926829268292701E-2</v>
      </c>
      <c r="AD8" s="15">
        <v>8.5106382978723402E-2</v>
      </c>
      <c r="AE8" s="15"/>
      <c r="AF8" s="15">
        <v>0.104838709677419</v>
      </c>
      <c r="AG8" s="15">
        <v>4.1095890410958902E-2</v>
      </c>
      <c r="AH8" s="15">
        <v>0.05</v>
      </c>
      <c r="AI8" s="15" t="s">
        <v>117</v>
      </c>
      <c r="AJ8" s="15">
        <v>0.125</v>
      </c>
      <c r="AK8" s="15">
        <v>0.169014084507042</v>
      </c>
      <c r="AL8" s="15">
        <v>0</v>
      </c>
      <c r="AM8" s="15"/>
      <c r="AN8" s="15">
        <v>6.21761658031088E-2</v>
      </c>
      <c r="AO8" s="15">
        <v>2.80373831775701E-2</v>
      </c>
      <c r="AP8" s="15">
        <v>0.18181818181818199</v>
      </c>
      <c r="AQ8" s="15">
        <v>0.170212765957447</v>
      </c>
      <c r="AR8" s="15">
        <v>0.15044247787610601</v>
      </c>
      <c r="AS8" s="15">
        <v>0.1875</v>
      </c>
      <c r="AT8" s="15"/>
      <c r="AU8" s="15">
        <v>0.11764705882352899</v>
      </c>
      <c r="AV8" s="15">
        <v>8.0402010050251299E-2</v>
      </c>
      <c r="AW8" s="15">
        <v>9.0909090909090898E-2</v>
      </c>
      <c r="AX8" s="15">
        <v>0.13559322033898299</v>
      </c>
      <c r="AY8" s="15">
        <v>7.3770491803278701E-2</v>
      </c>
      <c r="AZ8" s="15"/>
      <c r="BA8" s="15">
        <v>9.0624999999999997E-2</v>
      </c>
      <c r="BB8" s="15">
        <v>9.6385542168674704E-2</v>
      </c>
      <c r="BC8" s="15"/>
      <c r="BD8" s="15">
        <v>0.10606060606060599</v>
      </c>
      <c r="BE8" s="15">
        <v>8.3623693379790906E-2</v>
      </c>
      <c r="BF8" s="15"/>
      <c r="BG8" s="15">
        <v>0.117977528089888</v>
      </c>
      <c r="BH8" s="15">
        <v>2.5210084033613401E-2</v>
      </c>
    </row>
    <row r="9" spans="2:60" x14ac:dyDescent="0.35">
      <c r="B9" s="16" t="s">
        <v>233</v>
      </c>
      <c r="C9" s="15">
        <v>0.878850102669405</v>
      </c>
      <c r="D9" s="15">
        <v>0.88957055214723901</v>
      </c>
      <c r="E9" s="15">
        <v>0.87345679012345701</v>
      </c>
      <c r="F9" s="15"/>
      <c r="G9" s="15">
        <v>0.87128712871287095</v>
      </c>
      <c r="H9" s="15">
        <v>0.88082901554404103</v>
      </c>
      <c r="I9" s="15"/>
      <c r="J9" s="15">
        <v>0.90123456790123502</v>
      </c>
      <c r="K9" s="15">
        <v>0.89423076923076905</v>
      </c>
      <c r="L9" s="15">
        <v>0.87817258883248706</v>
      </c>
      <c r="M9" s="15">
        <v>0.84761904761904805</v>
      </c>
      <c r="N9" s="15"/>
      <c r="O9" s="15">
        <v>0.83050847457627097</v>
      </c>
      <c r="P9" s="15">
        <v>0.859375</v>
      </c>
      <c r="Q9" s="15">
        <v>0.92753623188405798</v>
      </c>
      <c r="R9" s="15">
        <v>0.91025641025641002</v>
      </c>
      <c r="S9" s="15"/>
      <c r="T9" s="15">
        <v>0.88559322033898302</v>
      </c>
      <c r="U9" s="15">
        <v>0.82524271844660202</v>
      </c>
      <c r="V9" s="15">
        <v>0.92631578947368398</v>
      </c>
      <c r="W9" s="15">
        <v>0.89473684210526305</v>
      </c>
      <c r="X9" s="15">
        <v>1</v>
      </c>
      <c r="Y9" s="15"/>
      <c r="Z9" s="15">
        <v>0.86335403726708104</v>
      </c>
      <c r="AA9" s="15">
        <v>0.89411764705882402</v>
      </c>
      <c r="AB9" s="15"/>
      <c r="AC9" s="15">
        <v>0.88292682926829302</v>
      </c>
      <c r="AD9" s="15">
        <v>0.88297872340425498</v>
      </c>
      <c r="AE9" s="15"/>
      <c r="AF9" s="15">
        <v>0.86290322580645196</v>
      </c>
      <c r="AG9" s="15">
        <v>0.931506849315068</v>
      </c>
      <c r="AH9" s="15">
        <v>0.92500000000000004</v>
      </c>
      <c r="AI9" s="15" t="s">
        <v>117</v>
      </c>
      <c r="AJ9" s="15">
        <v>0.84375</v>
      </c>
      <c r="AK9" s="15">
        <v>0.80281690140845097</v>
      </c>
      <c r="AL9" s="15">
        <v>1</v>
      </c>
      <c r="AM9" s="15"/>
      <c r="AN9" s="15">
        <v>0.92227979274611405</v>
      </c>
      <c r="AO9" s="15">
        <v>0.94392523364486003</v>
      </c>
      <c r="AP9" s="15">
        <v>0.81818181818181801</v>
      </c>
      <c r="AQ9" s="15">
        <v>0.78723404255319196</v>
      </c>
      <c r="AR9" s="15">
        <v>0.79646017699115002</v>
      </c>
      <c r="AS9" s="15">
        <v>0.8125</v>
      </c>
      <c r="AT9" s="15"/>
      <c r="AU9" s="15">
        <v>0.85882352941176499</v>
      </c>
      <c r="AV9" s="15">
        <v>0.904522613065327</v>
      </c>
      <c r="AW9" s="15">
        <v>0.86363636363636398</v>
      </c>
      <c r="AX9" s="15">
        <v>0.81355932203389802</v>
      </c>
      <c r="AY9" s="15">
        <v>0.88524590163934402</v>
      </c>
      <c r="AZ9" s="15"/>
      <c r="BA9" s="15">
        <v>0.88124999999999998</v>
      </c>
      <c r="BB9" s="15">
        <v>0.873493975903614</v>
      </c>
      <c r="BC9" s="15"/>
      <c r="BD9" s="15">
        <v>0.86363636363636398</v>
      </c>
      <c r="BE9" s="15">
        <v>0.888501742160279</v>
      </c>
      <c r="BF9" s="15"/>
      <c r="BG9" s="15">
        <v>0.85393258426966301</v>
      </c>
      <c r="BH9" s="15">
        <v>0.95798319327731096</v>
      </c>
    </row>
    <row r="10" spans="2:60" x14ac:dyDescent="0.35">
      <c r="B10" s="16" t="s">
        <v>81</v>
      </c>
      <c r="C10" s="17">
        <v>2.8747433264887101E-2</v>
      </c>
      <c r="D10" s="17">
        <v>2.4539877300613501E-2</v>
      </c>
      <c r="E10" s="17">
        <v>3.0864197530864199E-2</v>
      </c>
      <c r="F10" s="17"/>
      <c r="G10" s="17">
        <v>0</v>
      </c>
      <c r="H10" s="17">
        <v>3.6269430051813503E-2</v>
      </c>
      <c r="I10" s="17"/>
      <c r="J10" s="17">
        <v>1.2345679012345699E-2</v>
      </c>
      <c r="K10" s="17">
        <v>4.80769230769231E-2</v>
      </c>
      <c r="L10" s="17">
        <v>2.5380710659898501E-2</v>
      </c>
      <c r="M10" s="17">
        <v>2.8571428571428598E-2</v>
      </c>
      <c r="N10" s="17"/>
      <c r="O10" s="17">
        <v>3.3898305084745797E-2</v>
      </c>
      <c r="P10" s="17">
        <v>1.5625E-2</v>
      </c>
      <c r="Q10" s="17">
        <v>0</v>
      </c>
      <c r="R10" s="17">
        <v>4.48717948717949E-2</v>
      </c>
      <c r="S10" s="17"/>
      <c r="T10" s="17">
        <v>1.6949152542372899E-2</v>
      </c>
      <c r="U10" s="17">
        <v>5.8252427184466E-2</v>
      </c>
      <c r="V10" s="17">
        <v>2.1052631578947399E-2</v>
      </c>
      <c r="W10" s="17">
        <v>5.2631578947368397E-2</v>
      </c>
      <c r="X10" s="17">
        <v>0</v>
      </c>
      <c r="Y10" s="17"/>
      <c r="Z10" s="17">
        <v>1.8633540372670801E-2</v>
      </c>
      <c r="AA10" s="17">
        <v>4.7058823529411799E-2</v>
      </c>
      <c r="AB10" s="17"/>
      <c r="AC10" s="17">
        <v>3.4146341463414602E-2</v>
      </c>
      <c r="AD10" s="17">
        <v>3.1914893617021302E-2</v>
      </c>
      <c r="AE10" s="17"/>
      <c r="AF10" s="17">
        <v>3.2258064516128997E-2</v>
      </c>
      <c r="AG10" s="17">
        <v>2.7397260273972601E-2</v>
      </c>
      <c r="AH10" s="17">
        <v>2.5000000000000001E-2</v>
      </c>
      <c r="AI10" s="17" t="s">
        <v>117</v>
      </c>
      <c r="AJ10" s="17">
        <v>3.125E-2</v>
      </c>
      <c r="AK10" s="17">
        <v>2.8169014084507001E-2</v>
      </c>
      <c r="AL10" s="17">
        <v>0</v>
      </c>
      <c r="AM10" s="17"/>
      <c r="AN10" s="17">
        <v>1.55440414507772E-2</v>
      </c>
      <c r="AO10" s="17">
        <v>2.80373831775701E-2</v>
      </c>
      <c r="AP10" s="17">
        <v>0</v>
      </c>
      <c r="AQ10" s="17">
        <v>4.2553191489361701E-2</v>
      </c>
      <c r="AR10" s="17">
        <v>5.3097345132743397E-2</v>
      </c>
      <c r="AS10" s="17">
        <v>0</v>
      </c>
      <c r="AT10" s="17"/>
      <c r="AU10" s="17">
        <v>2.3529411764705899E-2</v>
      </c>
      <c r="AV10" s="17">
        <v>1.5075376884422099E-2</v>
      </c>
      <c r="AW10" s="17">
        <v>4.5454545454545497E-2</v>
      </c>
      <c r="AX10" s="17">
        <v>5.0847457627118599E-2</v>
      </c>
      <c r="AY10" s="17">
        <v>4.0983606557376998E-2</v>
      </c>
      <c r="AZ10" s="17"/>
      <c r="BA10" s="17">
        <v>2.8125000000000001E-2</v>
      </c>
      <c r="BB10" s="17">
        <v>3.0120481927710802E-2</v>
      </c>
      <c r="BC10" s="17"/>
      <c r="BD10" s="17">
        <v>3.03030303030303E-2</v>
      </c>
      <c r="BE10" s="17">
        <v>2.78745644599303E-2</v>
      </c>
      <c r="BF10" s="17"/>
      <c r="BG10" s="17">
        <v>2.8089887640449399E-2</v>
      </c>
      <c r="BH10" s="17">
        <v>1.6806722689075598E-2</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237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232</v>
      </c>
      <c r="C8" s="15">
        <v>8.2135523613962994E-2</v>
      </c>
      <c r="D8" s="15">
        <v>4.2944785276073601E-2</v>
      </c>
      <c r="E8" s="15">
        <v>0.101851851851852</v>
      </c>
      <c r="F8" s="15"/>
      <c r="G8" s="15">
        <v>0.13861386138613899</v>
      </c>
      <c r="H8" s="15">
        <v>6.7357512953367907E-2</v>
      </c>
      <c r="I8" s="15"/>
      <c r="J8" s="15">
        <v>0.11111111111111099</v>
      </c>
      <c r="K8" s="15">
        <v>0.105769230769231</v>
      </c>
      <c r="L8" s="15">
        <v>7.1065989847715699E-2</v>
      </c>
      <c r="M8" s="15">
        <v>5.7142857142857099E-2</v>
      </c>
      <c r="N8" s="15"/>
      <c r="O8" s="15">
        <v>7.6271186440677999E-2</v>
      </c>
      <c r="P8" s="15">
        <v>7.03125E-2</v>
      </c>
      <c r="Q8" s="15">
        <v>8.6956521739130405E-2</v>
      </c>
      <c r="R8" s="15">
        <v>8.9743589743589702E-2</v>
      </c>
      <c r="S8" s="15"/>
      <c r="T8" s="15">
        <v>8.4745762711864403E-2</v>
      </c>
      <c r="U8" s="15">
        <v>6.7961165048543701E-2</v>
      </c>
      <c r="V8" s="15">
        <v>9.4736842105263203E-2</v>
      </c>
      <c r="W8" s="15">
        <v>5.2631578947368397E-2</v>
      </c>
      <c r="X8" s="15">
        <v>0.14285714285714299</v>
      </c>
      <c r="Y8" s="15"/>
      <c r="Z8" s="15">
        <v>0.13043478260869601</v>
      </c>
      <c r="AA8" s="15">
        <v>7.6470588235294096E-2</v>
      </c>
      <c r="AB8" s="15"/>
      <c r="AC8" s="15">
        <v>0.107317073170732</v>
      </c>
      <c r="AD8" s="15">
        <v>6.9148936170212796E-2</v>
      </c>
      <c r="AE8" s="15"/>
      <c r="AF8" s="15">
        <v>8.0645161290322606E-2</v>
      </c>
      <c r="AG8" s="15">
        <v>4.1095890410958902E-2</v>
      </c>
      <c r="AH8" s="15">
        <v>7.4999999999999997E-2</v>
      </c>
      <c r="AI8" s="15" t="s">
        <v>117</v>
      </c>
      <c r="AJ8" s="15">
        <v>6.25E-2</v>
      </c>
      <c r="AK8" s="15">
        <v>9.85915492957746E-2</v>
      </c>
      <c r="AL8" s="15">
        <v>0.33333333333333298</v>
      </c>
      <c r="AM8" s="15"/>
      <c r="AN8" s="15">
        <v>6.21761658031088E-2</v>
      </c>
      <c r="AO8" s="15">
        <v>6.5420560747663503E-2</v>
      </c>
      <c r="AP8" s="15">
        <v>9.0909090909090898E-2</v>
      </c>
      <c r="AQ8" s="15">
        <v>0.19148936170212799</v>
      </c>
      <c r="AR8" s="15">
        <v>9.7345132743362803E-2</v>
      </c>
      <c r="AS8" s="15">
        <v>0</v>
      </c>
      <c r="AT8" s="15"/>
      <c r="AU8" s="15">
        <v>0.105882352941176</v>
      </c>
      <c r="AV8" s="15">
        <v>6.0301507537688398E-2</v>
      </c>
      <c r="AW8" s="15">
        <v>0</v>
      </c>
      <c r="AX8" s="15">
        <v>0.101694915254237</v>
      </c>
      <c r="AY8" s="15">
        <v>0.10655737704918</v>
      </c>
      <c r="AZ8" s="15"/>
      <c r="BA8" s="15">
        <v>8.4375000000000006E-2</v>
      </c>
      <c r="BB8" s="15">
        <v>7.8313253012048195E-2</v>
      </c>
      <c r="BC8" s="15"/>
      <c r="BD8" s="15">
        <v>9.0909090909090898E-2</v>
      </c>
      <c r="BE8" s="15">
        <v>7.6655052264808399E-2</v>
      </c>
      <c r="BF8" s="15"/>
      <c r="BG8" s="15">
        <v>8.98876404494382E-2</v>
      </c>
      <c r="BH8" s="15">
        <v>5.8823529411764698E-2</v>
      </c>
    </row>
    <row r="9" spans="2:60" x14ac:dyDescent="0.35">
      <c r="B9" s="16" t="s">
        <v>233</v>
      </c>
      <c r="C9" s="15">
        <v>0.88295687885010299</v>
      </c>
      <c r="D9" s="15">
        <v>0.92638036809815905</v>
      </c>
      <c r="E9" s="15">
        <v>0.86111111111111105</v>
      </c>
      <c r="F9" s="15"/>
      <c r="G9" s="15">
        <v>0.83168316831683198</v>
      </c>
      <c r="H9" s="15">
        <v>0.89637305699481895</v>
      </c>
      <c r="I9" s="15"/>
      <c r="J9" s="15">
        <v>0.86419753086419704</v>
      </c>
      <c r="K9" s="15">
        <v>0.86538461538461497</v>
      </c>
      <c r="L9" s="15">
        <v>0.88324873096446699</v>
      </c>
      <c r="M9" s="15">
        <v>0.91428571428571404</v>
      </c>
      <c r="N9" s="15"/>
      <c r="O9" s="15">
        <v>0.89830508474576298</v>
      </c>
      <c r="P9" s="15">
        <v>0.8828125</v>
      </c>
      <c r="Q9" s="15">
        <v>0.88405797101449302</v>
      </c>
      <c r="R9" s="15">
        <v>0.88461538461538503</v>
      </c>
      <c r="S9" s="15"/>
      <c r="T9" s="15">
        <v>0.88559322033898302</v>
      </c>
      <c r="U9" s="15">
        <v>0.89320388349514601</v>
      </c>
      <c r="V9" s="15">
        <v>0.87368421052631595</v>
      </c>
      <c r="W9" s="15">
        <v>0.89473684210526305</v>
      </c>
      <c r="X9" s="15">
        <v>0.85714285714285698</v>
      </c>
      <c r="Y9" s="15"/>
      <c r="Z9" s="15">
        <v>0.84472049689440998</v>
      </c>
      <c r="AA9" s="15">
        <v>0.876470588235294</v>
      </c>
      <c r="AB9" s="15"/>
      <c r="AC9" s="15">
        <v>0.86341463414634101</v>
      </c>
      <c r="AD9" s="15">
        <v>0.88297872340425498</v>
      </c>
      <c r="AE9" s="15"/>
      <c r="AF9" s="15">
        <v>0.87096774193548399</v>
      </c>
      <c r="AG9" s="15">
        <v>0.95890410958904104</v>
      </c>
      <c r="AH9" s="15">
        <v>0.88749999999999996</v>
      </c>
      <c r="AI9" s="15" t="s">
        <v>117</v>
      </c>
      <c r="AJ9" s="15">
        <v>0.875</v>
      </c>
      <c r="AK9" s="15">
        <v>0.85915492957746498</v>
      </c>
      <c r="AL9" s="15">
        <v>0.66666666666666696</v>
      </c>
      <c r="AM9" s="15"/>
      <c r="AN9" s="15">
        <v>0.89119170984455998</v>
      </c>
      <c r="AO9" s="15">
        <v>0.91588785046729004</v>
      </c>
      <c r="AP9" s="15">
        <v>0.90909090909090895</v>
      </c>
      <c r="AQ9" s="15">
        <v>0.80851063829787195</v>
      </c>
      <c r="AR9" s="15">
        <v>0.84955752212389402</v>
      </c>
      <c r="AS9" s="15">
        <v>1</v>
      </c>
      <c r="AT9" s="15"/>
      <c r="AU9" s="15">
        <v>0.83529411764705896</v>
      </c>
      <c r="AV9" s="15">
        <v>0.904522613065327</v>
      </c>
      <c r="AW9" s="15">
        <v>0.95454545454545503</v>
      </c>
      <c r="AX9" s="15">
        <v>0.88135593220339004</v>
      </c>
      <c r="AY9" s="15">
        <v>0.86885245901639296</v>
      </c>
      <c r="AZ9" s="15"/>
      <c r="BA9" s="15">
        <v>0.88124999999999998</v>
      </c>
      <c r="BB9" s="15">
        <v>0.88554216867469904</v>
      </c>
      <c r="BC9" s="15"/>
      <c r="BD9" s="15">
        <v>0.87373737373737403</v>
      </c>
      <c r="BE9" s="15">
        <v>0.888501742160279</v>
      </c>
      <c r="BF9" s="15"/>
      <c r="BG9" s="15">
        <v>0.87921348314606695</v>
      </c>
      <c r="BH9" s="15">
        <v>0.90756302521008403</v>
      </c>
    </row>
    <row r="10" spans="2:60" x14ac:dyDescent="0.35">
      <c r="B10" s="16" t="s">
        <v>81</v>
      </c>
      <c r="C10" s="17">
        <v>3.4907597535934302E-2</v>
      </c>
      <c r="D10" s="17">
        <v>3.0674846625766899E-2</v>
      </c>
      <c r="E10" s="17">
        <v>3.7037037037037E-2</v>
      </c>
      <c r="F10" s="17"/>
      <c r="G10" s="17">
        <v>2.9702970297029702E-2</v>
      </c>
      <c r="H10" s="17">
        <v>3.6269430051813503E-2</v>
      </c>
      <c r="I10" s="17"/>
      <c r="J10" s="17">
        <v>2.4691358024691398E-2</v>
      </c>
      <c r="K10" s="17">
        <v>2.8846153846153799E-2</v>
      </c>
      <c r="L10" s="17">
        <v>4.5685279187817299E-2</v>
      </c>
      <c r="M10" s="17">
        <v>2.8571428571428598E-2</v>
      </c>
      <c r="N10" s="17"/>
      <c r="O10" s="17">
        <v>2.5423728813559299E-2</v>
      </c>
      <c r="P10" s="17">
        <v>4.6875E-2</v>
      </c>
      <c r="Q10" s="17">
        <v>2.8985507246376802E-2</v>
      </c>
      <c r="R10" s="17">
        <v>2.5641025641025599E-2</v>
      </c>
      <c r="S10" s="17"/>
      <c r="T10" s="17">
        <v>2.9661016949152502E-2</v>
      </c>
      <c r="U10" s="17">
        <v>3.8834951456310697E-2</v>
      </c>
      <c r="V10" s="17">
        <v>3.1578947368421102E-2</v>
      </c>
      <c r="W10" s="17">
        <v>5.2631578947368397E-2</v>
      </c>
      <c r="X10" s="17">
        <v>0</v>
      </c>
      <c r="Y10" s="17"/>
      <c r="Z10" s="17">
        <v>2.4844720496894401E-2</v>
      </c>
      <c r="AA10" s="17">
        <v>4.7058823529411799E-2</v>
      </c>
      <c r="AB10" s="17"/>
      <c r="AC10" s="17">
        <v>2.92682926829268E-2</v>
      </c>
      <c r="AD10" s="17">
        <v>4.7872340425531901E-2</v>
      </c>
      <c r="AE10" s="17"/>
      <c r="AF10" s="17">
        <v>4.8387096774193498E-2</v>
      </c>
      <c r="AG10" s="17">
        <v>0</v>
      </c>
      <c r="AH10" s="17">
        <v>3.7499999999999999E-2</v>
      </c>
      <c r="AI10" s="17" t="s">
        <v>117</v>
      </c>
      <c r="AJ10" s="17">
        <v>6.25E-2</v>
      </c>
      <c r="AK10" s="17">
        <v>4.2253521126760597E-2</v>
      </c>
      <c r="AL10" s="17">
        <v>0</v>
      </c>
      <c r="AM10" s="17"/>
      <c r="AN10" s="17">
        <v>4.6632124352331598E-2</v>
      </c>
      <c r="AO10" s="17">
        <v>1.86915887850467E-2</v>
      </c>
      <c r="AP10" s="17">
        <v>0</v>
      </c>
      <c r="AQ10" s="17">
        <v>0</v>
      </c>
      <c r="AR10" s="17">
        <v>5.3097345132743397E-2</v>
      </c>
      <c r="AS10" s="17">
        <v>0</v>
      </c>
      <c r="AT10" s="17"/>
      <c r="AU10" s="17">
        <v>5.8823529411764698E-2</v>
      </c>
      <c r="AV10" s="17">
        <v>3.5175879396984903E-2</v>
      </c>
      <c r="AW10" s="17">
        <v>4.5454545454545497E-2</v>
      </c>
      <c r="AX10" s="17">
        <v>1.6949152542372899E-2</v>
      </c>
      <c r="AY10" s="17">
        <v>2.4590163934426201E-2</v>
      </c>
      <c r="AZ10" s="17"/>
      <c r="BA10" s="17">
        <v>3.4375000000000003E-2</v>
      </c>
      <c r="BB10" s="17">
        <v>3.6144578313252997E-2</v>
      </c>
      <c r="BC10" s="17"/>
      <c r="BD10" s="17">
        <v>3.5353535353535401E-2</v>
      </c>
      <c r="BE10" s="17">
        <v>3.4843205574912897E-2</v>
      </c>
      <c r="BF10" s="17"/>
      <c r="BG10" s="17">
        <v>3.0898876404494399E-2</v>
      </c>
      <c r="BH10" s="17">
        <v>3.3613445378151301E-2</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238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232</v>
      </c>
      <c r="C8" s="15">
        <v>0.28542094455852202</v>
      </c>
      <c r="D8" s="15">
        <v>0.190184049079755</v>
      </c>
      <c r="E8" s="15">
        <v>0.33333333333333298</v>
      </c>
      <c r="F8" s="15"/>
      <c r="G8" s="15">
        <v>0.35643564356435598</v>
      </c>
      <c r="H8" s="15">
        <v>0.26683937823834197</v>
      </c>
      <c r="I8" s="15"/>
      <c r="J8" s="15">
        <v>0.25925925925925902</v>
      </c>
      <c r="K8" s="15">
        <v>0.28846153846153799</v>
      </c>
      <c r="L8" s="15">
        <v>0.31472081218274101</v>
      </c>
      <c r="M8" s="15">
        <v>0.24761904761904799</v>
      </c>
      <c r="N8" s="15"/>
      <c r="O8" s="15">
        <v>0.27118644067796599</v>
      </c>
      <c r="P8" s="15">
        <v>0.34375</v>
      </c>
      <c r="Q8" s="15">
        <v>0.231884057971014</v>
      </c>
      <c r="R8" s="15">
        <v>0.28846153846153799</v>
      </c>
      <c r="S8" s="15"/>
      <c r="T8" s="15">
        <v>0.28389830508474601</v>
      </c>
      <c r="U8" s="15">
        <v>0.25242718446601897</v>
      </c>
      <c r="V8" s="15">
        <v>0.27368421052631597</v>
      </c>
      <c r="W8" s="15">
        <v>0.42105263157894701</v>
      </c>
      <c r="X8" s="15">
        <v>0.28571428571428598</v>
      </c>
      <c r="Y8" s="15"/>
      <c r="Z8" s="15">
        <v>0.329192546583851</v>
      </c>
      <c r="AA8" s="15">
        <v>0.27647058823529402</v>
      </c>
      <c r="AB8" s="15"/>
      <c r="AC8" s="15">
        <v>0.336585365853659</v>
      </c>
      <c r="AD8" s="15">
        <v>0.23404255319148901</v>
      </c>
      <c r="AE8" s="15"/>
      <c r="AF8" s="15">
        <v>0.27419354838709697</v>
      </c>
      <c r="AG8" s="15">
        <v>0.26027397260273999</v>
      </c>
      <c r="AH8" s="15">
        <v>0.26250000000000001</v>
      </c>
      <c r="AI8" s="15" t="s">
        <v>117</v>
      </c>
      <c r="AJ8" s="15">
        <v>0.375</v>
      </c>
      <c r="AK8" s="15">
        <v>0.323943661971831</v>
      </c>
      <c r="AL8" s="15">
        <v>0.5</v>
      </c>
      <c r="AM8" s="15"/>
      <c r="AN8" s="15">
        <v>0.22279792746113999</v>
      </c>
      <c r="AO8" s="15">
        <v>0.289719626168224</v>
      </c>
      <c r="AP8" s="15">
        <v>0.45454545454545497</v>
      </c>
      <c r="AQ8" s="15">
        <v>0.319148936170213</v>
      </c>
      <c r="AR8" s="15">
        <v>0.36283185840707999</v>
      </c>
      <c r="AS8" s="15">
        <v>0.25</v>
      </c>
      <c r="AT8" s="15"/>
      <c r="AU8" s="15">
        <v>0.317647058823529</v>
      </c>
      <c r="AV8" s="15">
        <v>0.25125628140703499</v>
      </c>
      <c r="AW8" s="15">
        <v>0.27272727272727298</v>
      </c>
      <c r="AX8" s="15">
        <v>0.25423728813559299</v>
      </c>
      <c r="AY8" s="15">
        <v>0.33606557377049201</v>
      </c>
      <c r="AZ8" s="15"/>
      <c r="BA8" s="15">
        <v>0.30937500000000001</v>
      </c>
      <c r="BB8" s="15">
        <v>0.240963855421687</v>
      </c>
      <c r="BC8" s="15"/>
      <c r="BD8" s="15">
        <v>0.34848484848484901</v>
      </c>
      <c r="BE8" s="15">
        <v>0.24390243902438999</v>
      </c>
      <c r="BF8" s="15"/>
      <c r="BG8" s="15">
        <v>0.297752808988764</v>
      </c>
      <c r="BH8" s="15">
        <v>0.26890756302521002</v>
      </c>
    </row>
    <row r="9" spans="2:60" x14ac:dyDescent="0.35">
      <c r="B9" s="16" t="s">
        <v>233</v>
      </c>
      <c r="C9" s="15">
        <v>0.67351129363449702</v>
      </c>
      <c r="D9" s="15">
        <v>0.76073619631901801</v>
      </c>
      <c r="E9" s="15">
        <v>0.62962962962962998</v>
      </c>
      <c r="F9" s="15"/>
      <c r="G9" s="15">
        <v>0.61386138613861396</v>
      </c>
      <c r="H9" s="15">
        <v>0.68911917098445596</v>
      </c>
      <c r="I9" s="15"/>
      <c r="J9" s="15">
        <v>0.74074074074074103</v>
      </c>
      <c r="K9" s="15">
        <v>0.65384615384615397</v>
      </c>
      <c r="L9" s="15">
        <v>0.63959390862944199</v>
      </c>
      <c r="M9" s="15">
        <v>0.70476190476190503</v>
      </c>
      <c r="N9" s="15"/>
      <c r="O9" s="15">
        <v>0.70338983050847503</v>
      </c>
      <c r="P9" s="15">
        <v>0.5703125</v>
      </c>
      <c r="Q9" s="15">
        <v>0.73913043478260898</v>
      </c>
      <c r="R9" s="15">
        <v>0.68589743589743601</v>
      </c>
      <c r="S9" s="15"/>
      <c r="T9" s="15">
        <v>0.677966101694915</v>
      </c>
      <c r="U9" s="15">
        <v>0.70873786407767003</v>
      </c>
      <c r="V9" s="15">
        <v>0.673684210526316</v>
      </c>
      <c r="W9" s="15">
        <v>0.55263157894736803</v>
      </c>
      <c r="X9" s="15">
        <v>0.71428571428571397</v>
      </c>
      <c r="Y9" s="15"/>
      <c r="Z9" s="15">
        <v>0.62732919254658404</v>
      </c>
      <c r="AA9" s="15">
        <v>0.67647058823529405</v>
      </c>
      <c r="AB9" s="15"/>
      <c r="AC9" s="15">
        <v>0.61463414634146296</v>
      </c>
      <c r="AD9" s="15">
        <v>0.72872340425531901</v>
      </c>
      <c r="AE9" s="15"/>
      <c r="AF9" s="15">
        <v>0.66129032258064502</v>
      </c>
      <c r="AG9" s="15">
        <v>0.71232876712328796</v>
      </c>
      <c r="AH9" s="15">
        <v>0.71250000000000002</v>
      </c>
      <c r="AI9" s="15" t="s">
        <v>117</v>
      </c>
      <c r="AJ9" s="15">
        <v>0.59375</v>
      </c>
      <c r="AK9" s="15">
        <v>0.61971830985915499</v>
      </c>
      <c r="AL9" s="15">
        <v>0.5</v>
      </c>
      <c r="AM9" s="15"/>
      <c r="AN9" s="15">
        <v>0.72020725388601003</v>
      </c>
      <c r="AO9" s="15">
        <v>0.70093457943925197</v>
      </c>
      <c r="AP9" s="15">
        <v>0.45454545454545497</v>
      </c>
      <c r="AQ9" s="15">
        <v>0.659574468085106</v>
      </c>
      <c r="AR9" s="15">
        <v>0.60176991150442505</v>
      </c>
      <c r="AS9" s="15">
        <v>0.625</v>
      </c>
      <c r="AT9" s="15"/>
      <c r="AU9" s="15">
        <v>0.61176470588235299</v>
      </c>
      <c r="AV9" s="15">
        <v>0.723618090452261</v>
      </c>
      <c r="AW9" s="15">
        <v>0.72727272727272696</v>
      </c>
      <c r="AX9" s="15">
        <v>0.677966101694915</v>
      </c>
      <c r="AY9" s="15">
        <v>0.62295081967213095</v>
      </c>
      <c r="AZ9" s="15"/>
      <c r="BA9" s="15">
        <v>0.65312499999999996</v>
      </c>
      <c r="BB9" s="15">
        <v>0.71084337349397597</v>
      </c>
      <c r="BC9" s="15"/>
      <c r="BD9" s="15">
        <v>0.61616161616161602</v>
      </c>
      <c r="BE9" s="15">
        <v>0.71080139372822304</v>
      </c>
      <c r="BF9" s="15"/>
      <c r="BG9" s="15">
        <v>0.66292134831460703</v>
      </c>
      <c r="BH9" s="15">
        <v>0.68067226890756305</v>
      </c>
    </row>
    <row r="10" spans="2:60" x14ac:dyDescent="0.35">
      <c r="B10" s="16" t="s">
        <v>81</v>
      </c>
      <c r="C10" s="17">
        <v>4.1067761806981497E-2</v>
      </c>
      <c r="D10" s="17">
        <v>4.9079754601227002E-2</v>
      </c>
      <c r="E10" s="17">
        <v>3.7037037037037E-2</v>
      </c>
      <c r="F10" s="17"/>
      <c r="G10" s="17">
        <v>2.9702970297029702E-2</v>
      </c>
      <c r="H10" s="17">
        <v>4.4041450777202097E-2</v>
      </c>
      <c r="I10" s="17"/>
      <c r="J10" s="17">
        <v>0</v>
      </c>
      <c r="K10" s="17">
        <v>5.7692307692307702E-2</v>
      </c>
      <c r="L10" s="17">
        <v>4.5685279187817299E-2</v>
      </c>
      <c r="M10" s="17">
        <v>4.7619047619047603E-2</v>
      </c>
      <c r="N10" s="17"/>
      <c r="O10" s="17">
        <v>2.5423728813559299E-2</v>
      </c>
      <c r="P10" s="17">
        <v>8.59375E-2</v>
      </c>
      <c r="Q10" s="17">
        <v>2.8985507246376802E-2</v>
      </c>
      <c r="R10" s="17">
        <v>2.5641025641025599E-2</v>
      </c>
      <c r="S10" s="17"/>
      <c r="T10" s="17">
        <v>3.8135593220338999E-2</v>
      </c>
      <c r="U10" s="17">
        <v>3.8834951456310697E-2</v>
      </c>
      <c r="V10" s="17">
        <v>5.2631578947368397E-2</v>
      </c>
      <c r="W10" s="17">
        <v>2.6315789473684199E-2</v>
      </c>
      <c r="X10" s="17">
        <v>0</v>
      </c>
      <c r="Y10" s="17"/>
      <c r="Z10" s="17">
        <v>4.3478260869565202E-2</v>
      </c>
      <c r="AA10" s="17">
        <v>4.7058823529411799E-2</v>
      </c>
      <c r="AB10" s="17"/>
      <c r="AC10" s="17">
        <v>4.8780487804878099E-2</v>
      </c>
      <c r="AD10" s="17">
        <v>3.7234042553191501E-2</v>
      </c>
      <c r="AE10" s="17"/>
      <c r="AF10" s="17">
        <v>6.4516129032258104E-2</v>
      </c>
      <c r="AG10" s="17">
        <v>2.7397260273972601E-2</v>
      </c>
      <c r="AH10" s="17">
        <v>2.5000000000000001E-2</v>
      </c>
      <c r="AI10" s="17" t="s">
        <v>117</v>
      </c>
      <c r="AJ10" s="17">
        <v>3.125E-2</v>
      </c>
      <c r="AK10" s="17">
        <v>5.63380281690141E-2</v>
      </c>
      <c r="AL10" s="17">
        <v>0</v>
      </c>
      <c r="AM10" s="17"/>
      <c r="AN10" s="17">
        <v>5.6994818652849701E-2</v>
      </c>
      <c r="AO10" s="17">
        <v>9.3457943925233603E-3</v>
      </c>
      <c r="AP10" s="17">
        <v>9.0909090909090898E-2</v>
      </c>
      <c r="AQ10" s="17">
        <v>2.1276595744680899E-2</v>
      </c>
      <c r="AR10" s="17">
        <v>3.5398230088495602E-2</v>
      </c>
      <c r="AS10" s="17">
        <v>0.125</v>
      </c>
      <c r="AT10" s="17"/>
      <c r="AU10" s="17">
        <v>7.0588235294117604E-2</v>
      </c>
      <c r="AV10" s="17">
        <v>2.5125628140703501E-2</v>
      </c>
      <c r="AW10" s="17">
        <v>0</v>
      </c>
      <c r="AX10" s="17">
        <v>6.7796610169491497E-2</v>
      </c>
      <c r="AY10" s="17">
        <v>4.0983606557376998E-2</v>
      </c>
      <c r="AZ10" s="17"/>
      <c r="BA10" s="17">
        <v>3.7499999999999999E-2</v>
      </c>
      <c r="BB10" s="17">
        <v>4.81927710843374E-2</v>
      </c>
      <c r="BC10" s="17"/>
      <c r="BD10" s="17">
        <v>3.5353535353535401E-2</v>
      </c>
      <c r="BE10" s="17">
        <v>4.5296167247386797E-2</v>
      </c>
      <c r="BF10" s="17"/>
      <c r="BG10" s="17">
        <v>3.9325842696629199E-2</v>
      </c>
      <c r="BH10" s="17">
        <v>5.0420168067226899E-2</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239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232</v>
      </c>
      <c r="C8" s="15">
        <v>0.11088295687885</v>
      </c>
      <c r="D8" s="15">
        <v>9.2024539877300596E-2</v>
      </c>
      <c r="E8" s="15">
        <v>0.12037037037037</v>
      </c>
      <c r="F8" s="15"/>
      <c r="G8" s="15">
        <v>0.13861386138613899</v>
      </c>
      <c r="H8" s="15">
        <v>0.10362694300518099</v>
      </c>
      <c r="I8" s="15"/>
      <c r="J8" s="15">
        <v>7.4074074074074098E-2</v>
      </c>
      <c r="K8" s="15">
        <v>0.115384615384615</v>
      </c>
      <c r="L8" s="15">
        <v>0.121827411167513</v>
      </c>
      <c r="M8" s="15">
        <v>0.114285714285714</v>
      </c>
      <c r="N8" s="15"/>
      <c r="O8" s="15">
        <v>5.93220338983051E-2</v>
      </c>
      <c r="P8" s="15">
        <v>0.1015625</v>
      </c>
      <c r="Q8" s="15">
        <v>0.13043478260869601</v>
      </c>
      <c r="R8" s="15">
        <v>0.147435897435897</v>
      </c>
      <c r="S8" s="15"/>
      <c r="T8" s="15">
        <v>9.3220338983050793E-2</v>
      </c>
      <c r="U8" s="15">
        <v>8.7378640776699004E-2</v>
      </c>
      <c r="V8" s="15">
        <v>0.115789473684211</v>
      </c>
      <c r="W8" s="15">
        <v>0.26315789473684198</v>
      </c>
      <c r="X8" s="15">
        <v>0.28571428571428598</v>
      </c>
      <c r="Y8" s="15"/>
      <c r="Z8" s="15">
        <v>0.111801242236025</v>
      </c>
      <c r="AA8" s="15">
        <v>0.14705882352941199</v>
      </c>
      <c r="AB8" s="15"/>
      <c r="AC8" s="15">
        <v>0.12195121951219499</v>
      </c>
      <c r="AD8" s="15">
        <v>0.13297872340425501</v>
      </c>
      <c r="AE8" s="15"/>
      <c r="AF8" s="15">
        <v>6.4516129032258104E-2</v>
      </c>
      <c r="AG8" s="15">
        <v>9.5890410958904104E-2</v>
      </c>
      <c r="AH8" s="15">
        <v>0.16250000000000001</v>
      </c>
      <c r="AI8" s="15" t="s">
        <v>117</v>
      </c>
      <c r="AJ8" s="15">
        <v>0.1875</v>
      </c>
      <c r="AK8" s="15">
        <v>0.11267605633802801</v>
      </c>
      <c r="AL8" s="15">
        <v>0.33333333333333298</v>
      </c>
      <c r="AM8" s="15"/>
      <c r="AN8" s="15">
        <v>0.119170984455959</v>
      </c>
      <c r="AO8" s="15">
        <v>0.10280373831775701</v>
      </c>
      <c r="AP8" s="15">
        <v>9.0909090909090898E-2</v>
      </c>
      <c r="AQ8" s="15">
        <v>6.3829787234042507E-2</v>
      </c>
      <c r="AR8" s="15">
        <v>0.132743362831858</v>
      </c>
      <c r="AS8" s="15">
        <v>6.25E-2</v>
      </c>
      <c r="AT8" s="15"/>
      <c r="AU8" s="15">
        <v>8.2352941176470601E-2</v>
      </c>
      <c r="AV8" s="15">
        <v>0.120603015075377</v>
      </c>
      <c r="AW8" s="15">
        <v>4.5454545454545497E-2</v>
      </c>
      <c r="AX8" s="15">
        <v>8.4745762711864403E-2</v>
      </c>
      <c r="AY8" s="15">
        <v>0.13934426229508201</v>
      </c>
      <c r="AZ8" s="15"/>
      <c r="BA8" s="15">
        <v>0.12812499999999999</v>
      </c>
      <c r="BB8" s="15">
        <v>7.8313253012048195E-2</v>
      </c>
      <c r="BC8" s="15"/>
      <c r="BD8" s="15">
        <v>0.11616161616161599</v>
      </c>
      <c r="BE8" s="15">
        <v>0.10801393728222999</v>
      </c>
      <c r="BF8" s="15"/>
      <c r="BG8" s="15">
        <v>0.10955056179775299</v>
      </c>
      <c r="BH8" s="15">
        <v>0.109243697478992</v>
      </c>
    </row>
    <row r="9" spans="2:60" x14ac:dyDescent="0.35">
      <c r="B9" s="16" t="s">
        <v>233</v>
      </c>
      <c r="C9" s="15">
        <v>0.852156057494867</v>
      </c>
      <c r="D9" s="15">
        <v>0.89570552147239302</v>
      </c>
      <c r="E9" s="15">
        <v>0.83024691358024705</v>
      </c>
      <c r="F9" s="15"/>
      <c r="G9" s="15">
        <v>0.82178217821782196</v>
      </c>
      <c r="H9" s="15">
        <v>0.86010362694300502</v>
      </c>
      <c r="I9" s="15"/>
      <c r="J9" s="15">
        <v>0.92592592592592604</v>
      </c>
      <c r="K9" s="15">
        <v>0.83653846153846201</v>
      </c>
      <c r="L9" s="15">
        <v>0.84263959390862897</v>
      </c>
      <c r="M9" s="15">
        <v>0.82857142857142896</v>
      </c>
      <c r="N9" s="15"/>
      <c r="O9" s="15">
        <v>0.89830508474576298</v>
      </c>
      <c r="P9" s="15">
        <v>0.8515625</v>
      </c>
      <c r="Q9" s="15">
        <v>0.84057971014492705</v>
      </c>
      <c r="R9" s="15">
        <v>0.82051282051282004</v>
      </c>
      <c r="S9" s="15"/>
      <c r="T9" s="15">
        <v>0.87711864406779705</v>
      </c>
      <c r="U9" s="15">
        <v>0.84466019417475702</v>
      </c>
      <c r="V9" s="15">
        <v>0.86315789473684201</v>
      </c>
      <c r="W9" s="15">
        <v>0.68421052631578905</v>
      </c>
      <c r="X9" s="15">
        <v>0.71428571428571397</v>
      </c>
      <c r="Y9" s="15"/>
      <c r="Z9" s="15">
        <v>0.84472049689440998</v>
      </c>
      <c r="AA9" s="15">
        <v>0.8</v>
      </c>
      <c r="AB9" s="15"/>
      <c r="AC9" s="15">
        <v>0.83902439024390196</v>
      </c>
      <c r="AD9" s="15">
        <v>0.82978723404255295</v>
      </c>
      <c r="AE9" s="15"/>
      <c r="AF9" s="15">
        <v>0.89516129032258096</v>
      </c>
      <c r="AG9" s="15">
        <v>0.89041095890411004</v>
      </c>
      <c r="AH9" s="15">
        <v>0.82499999999999996</v>
      </c>
      <c r="AI9" s="15" t="s">
        <v>117</v>
      </c>
      <c r="AJ9" s="15">
        <v>0.78125</v>
      </c>
      <c r="AK9" s="15">
        <v>0.83098591549295797</v>
      </c>
      <c r="AL9" s="15">
        <v>0.66666666666666696</v>
      </c>
      <c r="AM9" s="15"/>
      <c r="AN9" s="15">
        <v>0.84974093264248696</v>
      </c>
      <c r="AO9" s="15">
        <v>0.85046728971962604</v>
      </c>
      <c r="AP9" s="15">
        <v>0.81818181818181801</v>
      </c>
      <c r="AQ9" s="15">
        <v>0.93617021276595702</v>
      </c>
      <c r="AR9" s="15">
        <v>0.82300884955752196</v>
      </c>
      <c r="AS9" s="15">
        <v>0.875</v>
      </c>
      <c r="AT9" s="15"/>
      <c r="AU9" s="15">
        <v>0.85882352941176499</v>
      </c>
      <c r="AV9" s="15">
        <v>0.84924623115577902</v>
      </c>
      <c r="AW9" s="15">
        <v>0.95454545454545503</v>
      </c>
      <c r="AX9" s="15">
        <v>0.88135593220339004</v>
      </c>
      <c r="AY9" s="15">
        <v>0.81967213114754101</v>
      </c>
      <c r="AZ9" s="15"/>
      <c r="BA9" s="15">
        <v>0.83437499999999998</v>
      </c>
      <c r="BB9" s="15">
        <v>0.88554216867469904</v>
      </c>
      <c r="BC9" s="15"/>
      <c r="BD9" s="15">
        <v>0.85353535353535304</v>
      </c>
      <c r="BE9" s="15">
        <v>0.85017421602787502</v>
      </c>
      <c r="BF9" s="15"/>
      <c r="BG9" s="15">
        <v>0.851123595505618</v>
      </c>
      <c r="BH9" s="15">
        <v>0.86554621848739499</v>
      </c>
    </row>
    <row r="10" spans="2:60" x14ac:dyDescent="0.35">
      <c r="B10" s="16" t="s">
        <v>81</v>
      </c>
      <c r="C10" s="17">
        <v>3.6960985626283402E-2</v>
      </c>
      <c r="D10" s="17">
        <v>1.22699386503067E-2</v>
      </c>
      <c r="E10" s="17">
        <v>4.9382716049382699E-2</v>
      </c>
      <c r="F10" s="17"/>
      <c r="G10" s="17">
        <v>3.9603960396039598E-2</v>
      </c>
      <c r="H10" s="17">
        <v>3.6269430051813503E-2</v>
      </c>
      <c r="I10" s="17"/>
      <c r="J10" s="17">
        <v>0</v>
      </c>
      <c r="K10" s="17">
        <v>4.80769230769231E-2</v>
      </c>
      <c r="L10" s="17">
        <v>3.5532994923857898E-2</v>
      </c>
      <c r="M10" s="17">
        <v>5.7142857142857099E-2</v>
      </c>
      <c r="N10" s="17"/>
      <c r="O10" s="17">
        <v>4.2372881355932202E-2</v>
      </c>
      <c r="P10" s="17">
        <v>4.6875E-2</v>
      </c>
      <c r="Q10" s="17">
        <v>2.8985507246376802E-2</v>
      </c>
      <c r="R10" s="17">
        <v>3.2051282051282E-2</v>
      </c>
      <c r="S10" s="17"/>
      <c r="T10" s="17">
        <v>2.9661016949152502E-2</v>
      </c>
      <c r="U10" s="17">
        <v>6.7961165048543701E-2</v>
      </c>
      <c r="V10" s="17">
        <v>2.1052631578947399E-2</v>
      </c>
      <c r="W10" s="17">
        <v>5.2631578947368397E-2</v>
      </c>
      <c r="X10" s="17">
        <v>0</v>
      </c>
      <c r="Y10" s="17"/>
      <c r="Z10" s="17">
        <v>4.3478260869565202E-2</v>
      </c>
      <c r="AA10" s="17">
        <v>5.29411764705882E-2</v>
      </c>
      <c r="AB10" s="17"/>
      <c r="AC10" s="17">
        <v>3.9024390243902397E-2</v>
      </c>
      <c r="AD10" s="17">
        <v>3.7234042553191501E-2</v>
      </c>
      <c r="AE10" s="17"/>
      <c r="AF10" s="17">
        <v>4.0322580645161303E-2</v>
      </c>
      <c r="AG10" s="17">
        <v>1.3698630136986301E-2</v>
      </c>
      <c r="AH10" s="17">
        <v>1.2500000000000001E-2</v>
      </c>
      <c r="AI10" s="17" t="s">
        <v>117</v>
      </c>
      <c r="AJ10" s="17">
        <v>3.125E-2</v>
      </c>
      <c r="AK10" s="17">
        <v>5.63380281690141E-2</v>
      </c>
      <c r="AL10" s="17">
        <v>0</v>
      </c>
      <c r="AM10" s="17"/>
      <c r="AN10" s="17">
        <v>3.10880829015544E-2</v>
      </c>
      <c r="AO10" s="17">
        <v>4.67289719626168E-2</v>
      </c>
      <c r="AP10" s="17">
        <v>9.0909090909090898E-2</v>
      </c>
      <c r="AQ10" s="17">
        <v>0</v>
      </c>
      <c r="AR10" s="17">
        <v>4.4247787610619503E-2</v>
      </c>
      <c r="AS10" s="17">
        <v>6.25E-2</v>
      </c>
      <c r="AT10" s="17"/>
      <c r="AU10" s="17">
        <v>5.8823529411764698E-2</v>
      </c>
      <c r="AV10" s="17">
        <v>3.0150753768844199E-2</v>
      </c>
      <c r="AW10" s="17">
        <v>0</v>
      </c>
      <c r="AX10" s="17">
        <v>3.3898305084745797E-2</v>
      </c>
      <c r="AY10" s="17">
        <v>4.0983606557376998E-2</v>
      </c>
      <c r="AZ10" s="17"/>
      <c r="BA10" s="17">
        <v>3.7499999999999999E-2</v>
      </c>
      <c r="BB10" s="17">
        <v>3.6144578313252997E-2</v>
      </c>
      <c r="BC10" s="17"/>
      <c r="BD10" s="17">
        <v>3.03030303030303E-2</v>
      </c>
      <c r="BE10" s="17">
        <v>4.1811846689895502E-2</v>
      </c>
      <c r="BF10" s="17"/>
      <c r="BG10" s="17">
        <v>3.9325842696629199E-2</v>
      </c>
      <c r="BH10" s="17">
        <v>2.5210084033613401E-2</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240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232</v>
      </c>
      <c r="C8" s="15">
        <v>0.11088295687885</v>
      </c>
      <c r="D8" s="15">
        <v>7.3619631901840496E-2</v>
      </c>
      <c r="E8" s="15">
        <v>0.12962962962963001</v>
      </c>
      <c r="F8" s="15"/>
      <c r="G8" s="15">
        <v>0.14851485148514901</v>
      </c>
      <c r="H8" s="15">
        <v>0.10103626943005201</v>
      </c>
      <c r="I8" s="15"/>
      <c r="J8" s="15">
        <v>8.6419753086419707E-2</v>
      </c>
      <c r="K8" s="15">
        <v>8.6538461538461495E-2</v>
      </c>
      <c r="L8" s="15">
        <v>0.131979695431472</v>
      </c>
      <c r="M8" s="15">
        <v>0.114285714285714</v>
      </c>
      <c r="N8" s="15"/>
      <c r="O8" s="15">
        <v>0.110169491525424</v>
      </c>
      <c r="P8" s="15">
        <v>0.109375</v>
      </c>
      <c r="Q8" s="15">
        <v>0.14492753623188401</v>
      </c>
      <c r="R8" s="15">
        <v>9.6153846153846201E-2</v>
      </c>
      <c r="S8" s="15"/>
      <c r="T8" s="15">
        <v>0.101694915254237</v>
      </c>
      <c r="U8" s="15">
        <v>7.7669902912621394E-2</v>
      </c>
      <c r="V8" s="15">
        <v>0.14736842105263201</v>
      </c>
      <c r="W8" s="15">
        <v>0.13157894736842099</v>
      </c>
      <c r="X8" s="15">
        <v>0.28571428571428598</v>
      </c>
      <c r="Y8" s="15"/>
      <c r="Z8" s="15">
        <v>0.118012422360248</v>
      </c>
      <c r="AA8" s="15">
        <v>0.111764705882353</v>
      </c>
      <c r="AB8" s="15"/>
      <c r="AC8" s="15">
        <v>0.11219512195122</v>
      </c>
      <c r="AD8" s="15">
        <v>0.10638297872340401</v>
      </c>
      <c r="AE8" s="15"/>
      <c r="AF8" s="15">
        <v>8.8709677419354802E-2</v>
      </c>
      <c r="AG8" s="15">
        <v>0.164383561643836</v>
      </c>
      <c r="AH8" s="15">
        <v>7.4999999999999997E-2</v>
      </c>
      <c r="AI8" s="15" t="s">
        <v>117</v>
      </c>
      <c r="AJ8" s="15">
        <v>0.15625</v>
      </c>
      <c r="AK8" s="15">
        <v>9.85915492957746E-2</v>
      </c>
      <c r="AL8" s="15">
        <v>0.33333333333333298</v>
      </c>
      <c r="AM8" s="15"/>
      <c r="AN8" s="15">
        <v>9.8445595854922296E-2</v>
      </c>
      <c r="AO8" s="15">
        <v>9.34579439252336E-2</v>
      </c>
      <c r="AP8" s="15">
        <v>9.0909090909090898E-2</v>
      </c>
      <c r="AQ8" s="15">
        <v>0.170212765957447</v>
      </c>
      <c r="AR8" s="15">
        <v>0.132743362831858</v>
      </c>
      <c r="AS8" s="15">
        <v>6.25E-2</v>
      </c>
      <c r="AT8" s="15"/>
      <c r="AU8" s="15">
        <v>0.105882352941176</v>
      </c>
      <c r="AV8" s="15">
        <v>0.10552763819095499</v>
      </c>
      <c r="AW8" s="15">
        <v>9.0909090909090898E-2</v>
      </c>
      <c r="AX8" s="15">
        <v>0.101694915254237</v>
      </c>
      <c r="AY8" s="15">
        <v>0.13114754098360701</v>
      </c>
      <c r="AZ8" s="15"/>
      <c r="BA8" s="15">
        <v>0.10625</v>
      </c>
      <c r="BB8" s="15">
        <v>0.120481927710843</v>
      </c>
      <c r="BC8" s="15"/>
      <c r="BD8" s="15">
        <v>0.10101010101010099</v>
      </c>
      <c r="BE8" s="15">
        <v>0.118466898954704</v>
      </c>
      <c r="BF8" s="15"/>
      <c r="BG8" s="15">
        <v>0.10955056179775299</v>
      </c>
      <c r="BH8" s="15">
        <v>0.10084033613445401</v>
      </c>
    </row>
    <row r="9" spans="2:60" x14ac:dyDescent="0.35">
      <c r="B9" s="16" t="s">
        <v>233</v>
      </c>
      <c r="C9" s="15">
        <v>0.85010266940451795</v>
      </c>
      <c r="D9" s="15">
        <v>0.91411042944785303</v>
      </c>
      <c r="E9" s="15">
        <v>0.81790123456790098</v>
      </c>
      <c r="F9" s="15"/>
      <c r="G9" s="15">
        <v>0.78217821782178198</v>
      </c>
      <c r="H9" s="15">
        <v>0.86787564766839398</v>
      </c>
      <c r="I9" s="15"/>
      <c r="J9" s="15">
        <v>0.88888888888888895</v>
      </c>
      <c r="K9" s="15">
        <v>0.875</v>
      </c>
      <c r="L9" s="15">
        <v>0.82233502538071102</v>
      </c>
      <c r="M9" s="15">
        <v>0.84761904761904805</v>
      </c>
      <c r="N9" s="15"/>
      <c r="O9" s="15">
        <v>0.83898305084745795</v>
      </c>
      <c r="P9" s="15">
        <v>0.84375</v>
      </c>
      <c r="Q9" s="15">
        <v>0.82608695652173902</v>
      </c>
      <c r="R9" s="15">
        <v>0.87179487179487203</v>
      </c>
      <c r="S9" s="15"/>
      <c r="T9" s="15">
        <v>0.86440677966101698</v>
      </c>
      <c r="U9" s="15">
        <v>0.84466019417475702</v>
      </c>
      <c r="V9" s="15">
        <v>0.83157894736842097</v>
      </c>
      <c r="W9" s="15">
        <v>0.84210526315789502</v>
      </c>
      <c r="X9" s="15">
        <v>0.71428571428571397</v>
      </c>
      <c r="Y9" s="15"/>
      <c r="Z9" s="15">
        <v>0.85093167701863404</v>
      </c>
      <c r="AA9" s="15">
        <v>0.82941176470588196</v>
      </c>
      <c r="AB9" s="15"/>
      <c r="AC9" s="15">
        <v>0.85853658536585398</v>
      </c>
      <c r="AD9" s="15">
        <v>0.840425531914894</v>
      </c>
      <c r="AE9" s="15"/>
      <c r="AF9" s="15">
        <v>0.88709677419354804</v>
      </c>
      <c r="AG9" s="15">
        <v>0.82191780821917804</v>
      </c>
      <c r="AH9" s="15">
        <v>0.92500000000000004</v>
      </c>
      <c r="AI9" s="15" t="s">
        <v>117</v>
      </c>
      <c r="AJ9" s="15">
        <v>0.75</v>
      </c>
      <c r="AK9" s="15">
        <v>0.85915492957746498</v>
      </c>
      <c r="AL9" s="15">
        <v>0.5</v>
      </c>
      <c r="AM9" s="15"/>
      <c r="AN9" s="15">
        <v>0.87046632124352297</v>
      </c>
      <c r="AO9" s="15">
        <v>0.87850467289719603</v>
      </c>
      <c r="AP9" s="15">
        <v>0.81818181818181801</v>
      </c>
      <c r="AQ9" s="15">
        <v>0.80851063829787195</v>
      </c>
      <c r="AR9" s="15">
        <v>0.79646017699115002</v>
      </c>
      <c r="AS9" s="15">
        <v>0.9375</v>
      </c>
      <c r="AT9" s="15"/>
      <c r="AU9" s="15">
        <v>0.83529411764705896</v>
      </c>
      <c r="AV9" s="15">
        <v>0.86432160804020097</v>
      </c>
      <c r="AW9" s="15">
        <v>0.90909090909090895</v>
      </c>
      <c r="AX9" s="15">
        <v>0.88135593220339004</v>
      </c>
      <c r="AY9" s="15">
        <v>0.81147540983606603</v>
      </c>
      <c r="AZ9" s="15"/>
      <c r="BA9" s="15">
        <v>0.85</v>
      </c>
      <c r="BB9" s="15">
        <v>0.84939759036144602</v>
      </c>
      <c r="BC9" s="15"/>
      <c r="BD9" s="15">
        <v>0.84343434343434298</v>
      </c>
      <c r="BE9" s="15">
        <v>0.85365853658536595</v>
      </c>
      <c r="BF9" s="15"/>
      <c r="BG9" s="15">
        <v>0.85674157303370801</v>
      </c>
      <c r="BH9" s="15">
        <v>0.84873949579831898</v>
      </c>
    </row>
    <row r="10" spans="2:60" x14ac:dyDescent="0.35">
      <c r="B10" s="16" t="s">
        <v>81</v>
      </c>
      <c r="C10" s="17">
        <v>3.9014373716632397E-2</v>
      </c>
      <c r="D10" s="17">
        <v>1.22699386503067E-2</v>
      </c>
      <c r="E10" s="17">
        <v>5.2469135802469098E-2</v>
      </c>
      <c r="F10" s="17"/>
      <c r="G10" s="17">
        <v>6.9306930693069299E-2</v>
      </c>
      <c r="H10" s="17">
        <v>3.10880829015544E-2</v>
      </c>
      <c r="I10" s="17"/>
      <c r="J10" s="17">
        <v>2.4691358024691398E-2</v>
      </c>
      <c r="K10" s="17">
        <v>3.8461538461538498E-2</v>
      </c>
      <c r="L10" s="17">
        <v>4.5685279187817299E-2</v>
      </c>
      <c r="M10" s="17">
        <v>3.8095238095238099E-2</v>
      </c>
      <c r="N10" s="17"/>
      <c r="O10" s="17">
        <v>5.0847457627118599E-2</v>
      </c>
      <c r="P10" s="17">
        <v>4.6875E-2</v>
      </c>
      <c r="Q10" s="17">
        <v>2.8985507246376802E-2</v>
      </c>
      <c r="R10" s="17">
        <v>3.2051282051282E-2</v>
      </c>
      <c r="S10" s="17"/>
      <c r="T10" s="17">
        <v>3.3898305084745797E-2</v>
      </c>
      <c r="U10" s="17">
        <v>7.7669902912621394E-2</v>
      </c>
      <c r="V10" s="17">
        <v>2.1052631578947399E-2</v>
      </c>
      <c r="W10" s="17">
        <v>2.6315789473684199E-2</v>
      </c>
      <c r="X10" s="17">
        <v>0</v>
      </c>
      <c r="Y10" s="17"/>
      <c r="Z10" s="17">
        <v>3.1055900621118002E-2</v>
      </c>
      <c r="AA10" s="17">
        <v>5.8823529411764698E-2</v>
      </c>
      <c r="AB10" s="17"/>
      <c r="AC10" s="17">
        <v>2.92682926829268E-2</v>
      </c>
      <c r="AD10" s="17">
        <v>5.31914893617021E-2</v>
      </c>
      <c r="AE10" s="17"/>
      <c r="AF10" s="17">
        <v>2.4193548387096801E-2</v>
      </c>
      <c r="AG10" s="17">
        <v>1.3698630136986301E-2</v>
      </c>
      <c r="AH10" s="17">
        <v>0</v>
      </c>
      <c r="AI10" s="17" t="s">
        <v>117</v>
      </c>
      <c r="AJ10" s="17">
        <v>9.375E-2</v>
      </c>
      <c r="AK10" s="17">
        <v>4.2253521126760597E-2</v>
      </c>
      <c r="AL10" s="17">
        <v>0.16666666666666699</v>
      </c>
      <c r="AM10" s="17"/>
      <c r="AN10" s="17">
        <v>3.10880829015544E-2</v>
      </c>
      <c r="AO10" s="17">
        <v>2.80373831775701E-2</v>
      </c>
      <c r="AP10" s="17">
        <v>9.0909090909090898E-2</v>
      </c>
      <c r="AQ10" s="17">
        <v>2.1276595744680899E-2</v>
      </c>
      <c r="AR10" s="17">
        <v>7.0796460176991094E-2</v>
      </c>
      <c r="AS10" s="17">
        <v>0</v>
      </c>
      <c r="AT10" s="17"/>
      <c r="AU10" s="17">
        <v>5.8823529411764698E-2</v>
      </c>
      <c r="AV10" s="17">
        <v>3.0150753768844199E-2</v>
      </c>
      <c r="AW10" s="17">
        <v>0</v>
      </c>
      <c r="AX10" s="17">
        <v>1.6949152542372899E-2</v>
      </c>
      <c r="AY10" s="17">
        <v>5.7377049180327898E-2</v>
      </c>
      <c r="AZ10" s="17"/>
      <c r="BA10" s="17">
        <v>4.3749999999999997E-2</v>
      </c>
      <c r="BB10" s="17">
        <v>3.0120481927710802E-2</v>
      </c>
      <c r="BC10" s="17"/>
      <c r="BD10" s="17">
        <v>5.5555555555555601E-2</v>
      </c>
      <c r="BE10" s="17">
        <v>2.78745644599303E-2</v>
      </c>
      <c r="BF10" s="17"/>
      <c r="BG10" s="17">
        <v>3.3707865168539297E-2</v>
      </c>
      <c r="BH10" s="17">
        <v>5.0420168067226899E-2</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246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241</v>
      </c>
      <c r="C8" s="15">
        <v>7.2487644151565098E-2</v>
      </c>
      <c r="D8" s="15">
        <v>4.3478260869565202E-2</v>
      </c>
      <c r="E8" s="15">
        <v>8.7499999999999994E-2</v>
      </c>
      <c r="F8" s="15"/>
      <c r="G8" s="15">
        <v>0.111888111888112</v>
      </c>
      <c r="H8" s="15">
        <v>6.0344827586206899E-2</v>
      </c>
      <c r="I8" s="15"/>
      <c r="J8" s="15">
        <v>2.8571428571428598E-2</v>
      </c>
      <c r="K8" s="15">
        <v>0.112903225806452</v>
      </c>
      <c r="L8" s="15">
        <v>7.3170731707317097E-2</v>
      </c>
      <c r="M8" s="15">
        <v>6.8181818181818205E-2</v>
      </c>
      <c r="N8" s="15"/>
      <c r="O8" s="15">
        <v>8.6419753086419707E-2</v>
      </c>
      <c r="P8" s="15">
        <v>7.69230769230769E-2</v>
      </c>
      <c r="Q8" s="15">
        <v>6.8181818181818205E-2</v>
      </c>
      <c r="R8" s="15">
        <v>6.8965517241379296E-2</v>
      </c>
      <c r="S8" s="15"/>
      <c r="T8" s="15">
        <v>6.7092651757188496E-2</v>
      </c>
      <c r="U8" s="15">
        <v>0.12396694214876</v>
      </c>
      <c r="V8" s="15">
        <v>9.1743119266055103E-3</v>
      </c>
      <c r="W8" s="15">
        <v>9.0909090909090898E-2</v>
      </c>
      <c r="X8" s="15">
        <v>0.14285714285714299</v>
      </c>
      <c r="Y8" s="15"/>
      <c r="Z8" s="15">
        <v>3.98009950248756E-2</v>
      </c>
      <c r="AA8" s="15">
        <v>6.7961165048543701E-2</v>
      </c>
      <c r="AB8" s="15"/>
      <c r="AC8" s="15">
        <v>3.6734693877551003E-2</v>
      </c>
      <c r="AD8" s="15">
        <v>8.3700440528634401E-2</v>
      </c>
      <c r="AE8" s="15"/>
      <c r="AF8" s="15">
        <v>5.9701492537313397E-2</v>
      </c>
      <c r="AG8" s="15">
        <v>5.2631578947368397E-2</v>
      </c>
      <c r="AH8" s="15">
        <v>0.05</v>
      </c>
      <c r="AI8" s="15">
        <v>0.04</v>
      </c>
      <c r="AJ8" s="15">
        <v>0.14705882352941199</v>
      </c>
      <c r="AK8" s="15">
        <v>0.11688311688311701</v>
      </c>
      <c r="AL8" s="15">
        <v>0</v>
      </c>
      <c r="AM8" s="15"/>
      <c r="AN8" s="15">
        <v>7.4235807860262001E-2</v>
      </c>
      <c r="AO8" s="15">
        <v>5.34351145038168E-2</v>
      </c>
      <c r="AP8" s="15">
        <v>0.2</v>
      </c>
      <c r="AQ8" s="15">
        <v>4.6875E-2</v>
      </c>
      <c r="AR8" s="15">
        <v>7.8571428571428598E-2</v>
      </c>
      <c r="AS8" s="15">
        <v>0.13043478260869601</v>
      </c>
      <c r="AT8" s="15"/>
      <c r="AU8" s="15">
        <v>6.9565217391304293E-2</v>
      </c>
      <c r="AV8" s="15">
        <v>7.28744939271255E-2</v>
      </c>
      <c r="AW8" s="15">
        <v>7.1428571428571397E-2</v>
      </c>
      <c r="AX8" s="15">
        <v>1.4705882352941201E-2</v>
      </c>
      <c r="AY8" s="15">
        <v>0.100671140939597</v>
      </c>
      <c r="AZ8" s="15"/>
      <c r="BA8" s="15">
        <v>8.13648293963255E-2</v>
      </c>
      <c r="BB8" s="15">
        <v>5.8558558558558599E-2</v>
      </c>
      <c r="BC8" s="15"/>
      <c r="BD8" s="15">
        <v>0.102127659574468</v>
      </c>
      <c r="BE8" s="15">
        <v>5.4054054054054099E-2</v>
      </c>
      <c r="BF8" s="15"/>
      <c r="BG8" s="15">
        <v>7.8758949880668297E-2</v>
      </c>
      <c r="BH8" s="15">
        <v>6.5476190476190493E-2</v>
      </c>
    </row>
    <row r="9" spans="2:60" x14ac:dyDescent="0.35">
      <c r="B9" s="16" t="s">
        <v>242</v>
      </c>
      <c r="C9" s="15">
        <v>0.13838550247117001</v>
      </c>
      <c r="D9" s="15">
        <v>0.13043478260869601</v>
      </c>
      <c r="E9" s="15">
        <v>0.14249999999999999</v>
      </c>
      <c r="F9" s="15"/>
      <c r="G9" s="15">
        <v>9.0909090909090898E-2</v>
      </c>
      <c r="H9" s="15">
        <v>0.15301724137931</v>
      </c>
      <c r="I9" s="15"/>
      <c r="J9" s="15">
        <v>0.15238095238095201</v>
      </c>
      <c r="K9" s="15">
        <v>0.14516129032258099</v>
      </c>
      <c r="L9" s="15">
        <v>0.134146341463415</v>
      </c>
      <c r="M9" s="15">
        <v>0.12878787878787901</v>
      </c>
      <c r="N9" s="15"/>
      <c r="O9" s="15">
        <v>0.16666666666666699</v>
      </c>
      <c r="P9" s="15">
        <v>0.141025641025641</v>
      </c>
      <c r="Q9" s="15">
        <v>0.102272727272727</v>
      </c>
      <c r="R9" s="15">
        <v>0.13218390804597699</v>
      </c>
      <c r="S9" s="15"/>
      <c r="T9" s="15">
        <v>0.143769968051118</v>
      </c>
      <c r="U9" s="15">
        <v>0.13223140495867799</v>
      </c>
      <c r="V9" s="15">
        <v>0.146788990825688</v>
      </c>
      <c r="W9" s="15">
        <v>6.8181818181818205E-2</v>
      </c>
      <c r="X9" s="15">
        <v>0.14285714285714299</v>
      </c>
      <c r="Y9" s="15"/>
      <c r="Z9" s="15">
        <v>0.154228855721393</v>
      </c>
      <c r="AA9" s="15">
        <v>0.101941747572816</v>
      </c>
      <c r="AB9" s="15"/>
      <c r="AC9" s="15">
        <v>0.155102040816327</v>
      </c>
      <c r="AD9" s="15">
        <v>0.114537444933921</v>
      </c>
      <c r="AE9" s="15"/>
      <c r="AF9" s="15">
        <v>0.20895522388059701</v>
      </c>
      <c r="AG9" s="15">
        <v>0.17105263157894701</v>
      </c>
      <c r="AH9" s="15">
        <v>0.125</v>
      </c>
      <c r="AI9" s="15">
        <v>0.10666666666666701</v>
      </c>
      <c r="AJ9" s="15">
        <v>8.8235294117647106E-2</v>
      </c>
      <c r="AK9" s="15">
        <v>0.103896103896104</v>
      </c>
      <c r="AL9" s="15">
        <v>0</v>
      </c>
      <c r="AM9" s="15"/>
      <c r="AN9" s="15">
        <v>0.148471615720524</v>
      </c>
      <c r="AO9" s="15">
        <v>0.12977099236641201</v>
      </c>
      <c r="AP9" s="15">
        <v>0.133333333333333</v>
      </c>
      <c r="AQ9" s="15">
        <v>9.375E-2</v>
      </c>
      <c r="AR9" s="15">
        <v>0.16428571428571401</v>
      </c>
      <c r="AS9" s="15">
        <v>8.6956521739130405E-2</v>
      </c>
      <c r="AT9" s="15"/>
      <c r="AU9" s="15">
        <v>0.121739130434783</v>
      </c>
      <c r="AV9" s="15">
        <v>0.165991902834008</v>
      </c>
      <c r="AW9" s="15">
        <v>0.214285714285714</v>
      </c>
      <c r="AX9" s="15">
        <v>5.8823529411764698E-2</v>
      </c>
      <c r="AY9" s="15">
        <v>0.12751677852349</v>
      </c>
      <c r="AZ9" s="15"/>
      <c r="BA9" s="15">
        <v>0.15748031496063</v>
      </c>
      <c r="BB9" s="15">
        <v>0.108108108108108</v>
      </c>
      <c r="BC9" s="15"/>
      <c r="BD9" s="15">
        <v>0.17872340425531899</v>
      </c>
      <c r="BE9" s="15">
        <v>0.11351351351351401</v>
      </c>
      <c r="BF9" s="15"/>
      <c r="BG9" s="15">
        <v>0.15990453460620499</v>
      </c>
      <c r="BH9" s="15">
        <v>9.5238095238095205E-2</v>
      </c>
    </row>
    <row r="10" spans="2:60" x14ac:dyDescent="0.35">
      <c r="B10" s="16" t="s">
        <v>243</v>
      </c>
      <c r="C10" s="15">
        <v>0.36573311367380601</v>
      </c>
      <c r="D10" s="15">
        <v>0.40096618357487901</v>
      </c>
      <c r="E10" s="15">
        <v>0.34749999999999998</v>
      </c>
      <c r="F10" s="15"/>
      <c r="G10" s="15">
        <v>0.36363636363636398</v>
      </c>
      <c r="H10" s="15">
        <v>0.36637931034482801</v>
      </c>
      <c r="I10" s="15"/>
      <c r="J10" s="15">
        <v>0.371428571428571</v>
      </c>
      <c r="K10" s="15">
        <v>0.32258064516128998</v>
      </c>
      <c r="L10" s="15">
        <v>0.37398373983739802</v>
      </c>
      <c r="M10" s="15">
        <v>0.38636363636363602</v>
      </c>
      <c r="N10" s="15"/>
      <c r="O10" s="15">
        <v>0.34567901234567899</v>
      </c>
      <c r="P10" s="15">
        <v>0.32692307692307698</v>
      </c>
      <c r="Q10" s="15">
        <v>0.39772727272727298</v>
      </c>
      <c r="R10" s="15">
        <v>0.390804597701149</v>
      </c>
      <c r="S10" s="15"/>
      <c r="T10" s="15">
        <v>0.34504792332268402</v>
      </c>
      <c r="U10" s="15">
        <v>0.413223140495868</v>
      </c>
      <c r="V10" s="15">
        <v>0.36697247706421998</v>
      </c>
      <c r="W10" s="15">
        <v>0.47727272727272702</v>
      </c>
      <c r="X10" s="15">
        <v>0.28571428571428598</v>
      </c>
      <c r="Y10" s="15"/>
      <c r="Z10" s="15">
        <v>0.35323383084577098</v>
      </c>
      <c r="AA10" s="15">
        <v>0.37378640776699001</v>
      </c>
      <c r="AB10" s="15"/>
      <c r="AC10" s="15">
        <v>0.37959183673469399</v>
      </c>
      <c r="AD10" s="15">
        <v>0.34361233480176201</v>
      </c>
      <c r="AE10" s="15"/>
      <c r="AF10" s="15">
        <v>0.37313432835820898</v>
      </c>
      <c r="AG10" s="15">
        <v>0.38157894736842102</v>
      </c>
      <c r="AH10" s="15">
        <v>0.38750000000000001</v>
      </c>
      <c r="AI10" s="15">
        <v>0.37333333333333302</v>
      </c>
      <c r="AJ10" s="15">
        <v>0.41176470588235298</v>
      </c>
      <c r="AK10" s="15">
        <v>0.31168831168831201</v>
      </c>
      <c r="AL10" s="15">
        <v>0.5</v>
      </c>
      <c r="AM10" s="15"/>
      <c r="AN10" s="15">
        <v>0.36244541484716197</v>
      </c>
      <c r="AO10" s="15">
        <v>0.38167938931297701</v>
      </c>
      <c r="AP10" s="15">
        <v>0.33333333333333298</v>
      </c>
      <c r="AQ10" s="15">
        <v>0.40625</v>
      </c>
      <c r="AR10" s="15">
        <v>0.35</v>
      </c>
      <c r="AS10" s="15">
        <v>0.39130434782608697</v>
      </c>
      <c r="AT10" s="15"/>
      <c r="AU10" s="15">
        <v>0.39130434782608697</v>
      </c>
      <c r="AV10" s="15">
        <v>0.35627530364372501</v>
      </c>
      <c r="AW10" s="15">
        <v>0.32142857142857101</v>
      </c>
      <c r="AX10" s="15">
        <v>0.45588235294117602</v>
      </c>
      <c r="AY10" s="15">
        <v>0.32885906040268498</v>
      </c>
      <c r="AZ10" s="15"/>
      <c r="BA10" s="15">
        <v>0.40944881889763801</v>
      </c>
      <c r="BB10" s="15">
        <v>0.29729729729729698</v>
      </c>
      <c r="BC10" s="15"/>
      <c r="BD10" s="15">
        <v>0.41702127659574501</v>
      </c>
      <c r="BE10" s="15">
        <v>0.33243243243243198</v>
      </c>
      <c r="BF10" s="15"/>
      <c r="BG10" s="15">
        <v>0.35322195704057302</v>
      </c>
      <c r="BH10" s="15">
        <v>0.39285714285714302</v>
      </c>
    </row>
    <row r="11" spans="2:60" x14ac:dyDescent="0.35">
      <c r="B11" s="16" t="s">
        <v>244</v>
      </c>
      <c r="C11" s="15">
        <v>0.204283360790774</v>
      </c>
      <c r="D11" s="15">
        <v>0.16908212560386501</v>
      </c>
      <c r="E11" s="15">
        <v>0.2225</v>
      </c>
      <c r="F11" s="15"/>
      <c r="G11" s="15">
        <v>0.188811188811189</v>
      </c>
      <c r="H11" s="15">
        <v>0.20905172413793099</v>
      </c>
      <c r="I11" s="15"/>
      <c r="J11" s="15">
        <v>0.238095238095238</v>
      </c>
      <c r="K11" s="15">
        <v>0.217741935483871</v>
      </c>
      <c r="L11" s="15">
        <v>0.16666666666666699</v>
      </c>
      <c r="M11" s="15">
        <v>0.234848484848485</v>
      </c>
      <c r="N11" s="15"/>
      <c r="O11" s="15">
        <v>0.148148148148148</v>
      </c>
      <c r="P11" s="15">
        <v>0.243589743589744</v>
      </c>
      <c r="Q11" s="15">
        <v>0.25</v>
      </c>
      <c r="R11" s="15">
        <v>0.20114942528735599</v>
      </c>
      <c r="S11" s="15"/>
      <c r="T11" s="15">
        <v>0.198083067092652</v>
      </c>
      <c r="U11" s="15">
        <v>0.18181818181818199</v>
      </c>
      <c r="V11" s="15">
        <v>0.25688073394495398</v>
      </c>
      <c r="W11" s="15">
        <v>0.22727272727272699</v>
      </c>
      <c r="X11" s="15">
        <v>0.28571428571428598</v>
      </c>
      <c r="Y11" s="15"/>
      <c r="Z11" s="15">
        <v>0.25373134328358199</v>
      </c>
      <c r="AA11" s="15">
        <v>0.218446601941748</v>
      </c>
      <c r="AB11" s="15"/>
      <c r="AC11" s="15">
        <v>0.240816326530612</v>
      </c>
      <c r="AD11" s="15">
        <v>0.20704845814978001</v>
      </c>
      <c r="AE11" s="15"/>
      <c r="AF11" s="15">
        <v>0.23134328358209</v>
      </c>
      <c r="AG11" s="15">
        <v>0.17105263157894701</v>
      </c>
      <c r="AH11" s="15">
        <v>0.25</v>
      </c>
      <c r="AI11" s="15">
        <v>0.18666666666666701</v>
      </c>
      <c r="AJ11" s="15">
        <v>0.23529411764705899</v>
      </c>
      <c r="AK11" s="15">
        <v>0.168831168831169</v>
      </c>
      <c r="AL11" s="15">
        <v>0.33333333333333298</v>
      </c>
      <c r="AM11" s="15"/>
      <c r="AN11" s="15">
        <v>0.21834061135371199</v>
      </c>
      <c r="AO11" s="15">
        <v>0.236641221374046</v>
      </c>
      <c r="AP11" s="15">
        <v>0.133333333333333</v>
      </c>
      <c r="AQ11" s="15">
        <v>0.15625</v>
      </c>
      <c r="AR11" s="15">
        <v>0.192857142857143</v>
      </c>
      <c r="AS11" s="15">
        <v>0.13043478260869601</v>
      </c>
      <c r="AT11" s="15"/>
      <c r="AU11" s="15">
        <v>0.2</v>
      </c>
      <c r="AV11" s="15">
        <v>0.20242914979757101</v>
      </c>
      <c r="AW11" s="15">
        <v>0.214285714285714</v>
      </c>
      <c r="AX11" s="15">
        <v>0.191176470588235</v>
      </c>
      <c r="AY11" s="15">
        <v>0.21476510067114099</v>
      </c>
      <c r="AZ11" s="15"/>
      <c r="BA11" s="15">
        <v>0.17585301837270301</v>
      </c>
      <c r="BB11" s="15">
        <v>0.25225225225225201</v>
      </c>
      <c r="BC11" s="15"/>
      <c r="BD11" s="15">
        <v>0.17446808510638301</v>
      </c>
      <c r="BE11" s="15">
        <v>0.224324324324324</v>
      </c>
      <c r="BF11" s="15"/>
      <c r="BG11" s="15">
        <v>0.200477326968974</v>
      </c>
      <c r="BH11" s="15">
        <v>0.214285714285714</v>
      </c>
    </row>
    <row r="12" spans="2:60" x14ac:dyDescent="0.35">
      <c r="B12" s="16" t="s">
        <v>245</v>
      </c>
      <c r="C12" s="15">
        <v>0.16639209225700199</v>
      </c>
      <c r="D12" s="15">
        <v>0.19323671497584499</v>
      </c>
      <c r="E12" s="15">
        <v>0.1525</v>
      </c>
      <c r="F12" s="15"/>
      <c r="G12" s="15">
        <v>0.18181818181818199</v>
      </c>
      <c r="H12" s="15">
        <v>0.16163793103448301</v>
      </c>
      <c r="I12" s="15"/>
      <c r="J12" s="15">
        <v>0.15238095238095201</v>
      </c>
      <c r="K12" s="15">
        <v>0.15322580645161299</v>
      </c>
      <c r="L12" s="15">
        <v>0.19512195121951201</v>
      </c>
      <c r="M12" s="15">
        <v>0.13636363636363599</v>
      </c>
      <c r="N12" s="15"/>
      <c r="O12" s="15">
        <v>0.19135802469135799</v>
      </c>
      <c r="P12" s="15">
        <v>0.17948717948717899</v>
      </c>
      <c r="Q12" s="15">
        <v>0.13636363636363599</v>
      </c>
      <c r="R12" s="15">
        <v>0.160919540229885</v>
      </c>
      <c r="S12" s="15"/>
      <c r="T12" s="15">
        <v>0.18530351437699699</v>
      </c>
      <c r="U12" s="15">
        <v>0.107438016528926</v>
      </c>
      <c r="V12" s="15">
        <v>0.16513761467889901</v>
      </c>
      <c r="W12" s="15">
        <v>0.13636363636363599</v>
      </c>
      <c r="X12" s="15">
        <v>0.14285714285714299</v>
      </c>
      <c r="Y12" s="15"/>
      <c r="Z12" s="15">
        <v>0.14925373134328401</v>
      </c>
      <c r="AA12" s="15">
        <v>0.19902912621359201</v>
      </c>
      <c r="AB12" s="15"/>
      <c r="AC12" s="15">
        <v>0.13877551020408199</v>
      </c>
      <c r="AD12" s="15">
        <v>0.20704845814978001</v>
      </c>
      <c r="AE12" s="15"/>
      <c r="AF12" s="15">
        <v>8.9552238805970102E-2</v>
      </c>
      <c r="AG12" s="15">
        <v>0.17105263157894701</v>
      </c>
      <c r="AH12" s="15">
        <v>0.1875</v>
      </c>
      <c r="AI12" s="15">
        <v>0.16</v>
      </c>
      <c r="AJ12" s="15">
        <v>8.8235294117647106E-2</v>
      </c>
      <c r="AK12" s="15">
        <v>0.25974025974025999</v>
      </c>
      <c r="AL12" s="15">
        <v>0</v>
      </c>
      <c r="AM12" s="15"/>
      <c r="AN12" s="15">
        <v>0.16157205240174699</v>
      </c>
      <c r="AO12" s="15">
        <v>0.13740458015267201</v>
      </c>
      <c r="AP12" s="15">
        <v>0.133333333333333</v>
      </c>
      <c r="AQ12" s="15">
        <v>0.234375</v>
      </c>
      <c r="AR12" s="15">
        <v>0.17857142857142899</v>
      </c>
      <c r="AS12" s="15">
        <v>8.6956521739130405E-2</v>
      </c>
      <c r="AT12" s="15"/>
      <c r="AU12" s="15">
        <v>0.182608695652174</v>
      </c>
      <c r="AV12" s="15">
        <v>0.165991902834008</v>
      </c>
      <c r="AW12" s="15">
        <v>0.107142857142857</v>
      </c>
      <c r="AX12" s="15">
        <v>0.220588235294118</v>
      </c>
      <c r="AY12" s="15">
        <v>0.14093959731543601</v>
      </c>
      <c r="AZ12" s="15"/>
      <c r="BA12" s="15">
        <v>0.14173228346456701</v>
      </c>
      <c r="BB12" s="15">
        <v>0.20270270270270299</v>
      </c>
      <c r="BC12" s="15"/>
      <c r="BD12" s="15">
        <v>0.11063829787234</v>
      </c>
      <c r="BE12" s="15">
        <v>0.2</v>
      </c>
      <c r="BF12" s="15"/>
      <c r="BG12" s="15">
        <v>0.174224343675418</v>
      </c>
      <c r="BH12" s="15">
        <v>0.160714285714286</v>
      </c>
    </row>
    <row r="13" spans="2:60" x14ac:dyDescent="0.35">
      <c r="B13" s="16" t="s">
        <v>81</v>
      </c>
      <c r="C13" s="17">
        <v>5.2718286655683698E-2</v>
      </c>
      <c r="D13" s="17">
        <v>6.2801932367149801E-2</v>
      </c>
      <c r="E13" s="17">
        <v>4.7500000000000001E-2</v>
      </c>
      <c r="F13" s="17"/>
      <c r="G13" s="17">
        <v>6.2937062937062901E-2</v>
      </c>
      <c r="H13" s="17">
        <v>4.9568965517241402E-2</v>
      </c>
      <c r="I13" s="17"/>
      <c r="J13" s="17">
        <v>5.7142857142857099E-2</v>
      </c>
      <c r="K13" s="17">
        <v>4.8387096774193498E-2</v>
      </c>
      <c r="L13" s="17">
        <v>5.6910569105691103E-2</v>
      </c>
      <c r="M13" s="17">
        <v>4.5454545454545497E-2</v>
      </c>
      <c r="N13" s="17"/>
      <c r="O13" s="17">
        <v>6.1728395061728399E-2</v>
      </c>
      <c r="P13" s="17">
        <v>3.2051282051282E-2</v>
      </c>
      <c r="Q13" s="17">
        <v>4.5454545454545497E-2</v>
      </c>
      <c r="R13" s="17">
        <v>4.5977011494252901E-2</v>
      </c>
      <c r="S13" s="17"/>
      <c r="T13" s="17">
        <v>6.0702875399360999E-2</v>
      </c>
      <c r="U13" s="17">
        <v>4.1322314049586799E-2</v>
      </c>
      <c r="V13" s="17">
        <v>5.5045871559633003E-2</v>
      </c>
      <c r="W13" s="17">
        <v>0</v>
      </c>
      <c r="X13" s="17">
        <v>0</v>
      </c>
      <c r="Y13" s="17"/>
      <c r="Z13" s="17">
        <v>4.9751243781094502E-2</v>
      </c>
      <c r="AA13" s="17">
        <v>3.8834951456310697E-2</v>
      </c>
      <c r="AB13" s="17"/>
      <c r="AC13" s="17">
        <v>4.8979591836734698E-2</v>
      </c>
      <c r="AD13" s="17">
        <v>4.4052863436123399E-2</v>
      </c>
      <c r="AE13" s="17"/>
      <c r="AF13" s="17">
        <v>3.7313432835820899E-2</v>
      </c>
      <c r="AG13" s="17">
        <v>5.2631578947368397E-2</v>
      </c>
      <c r="AH13" s="17">
        <v>0</v>
      </c>
      <c r="AI13" s="17">
        <v>0.133333333333333</v>
      </c>
      <c r="AJ13" s="17">
        <v>2.9411764705882401E-2</v>
      </c>
      <c r="AK13" s="17">
        <v>3.8961038961039002E-2</v>
      </c>
      <c r="AL13" s="17">
        <v>0.16666666666666699</v>
      </c>
      <c r="AM13" s="17"/>
      <c r="AN13" s="17">
        <v>3.4934497816593899E-2</v>
      </c>
      <c r="AO13" s="17">
        <v>6.1068702290076299E-2</v>
      </c>
      <c r="AP13" s="17">
        <v>6.6666666666666693E-2</v>
      </c>
      <c r="AQ13" s="17">
        <v>6.25E-2</v>
      </c>
      <c r="AR13" s="17">
        <v>3.5714285714285698E-2</v>
      </c>
      <c r="AS13" s="17">
        <v>0.173913043478261</v>
      </c>
      <c r="AT13" s="17"/>
      <c r="AU13" s="17">
        <v>3.4782608695652202E-2</v>
      </c>
      <c r="AV13" s="17">
        <v>3.6437246963562701E-2</v>
      </c>
      <c r="AW13" s="17">
        <v>7.1428571428571397E-2</v>
      </c>
      <c r="AX13" s="17">
        <v>5.8823529411764698E-2</v>
      </c>
      <c r="AY13" s="17">
        <v>8.7248322147651006E-2</v>
      </c>
      <c r="AZ13" s="17"/>
      <c r="BA13" s="17">
        <v>3.4120734908136503E-2</v>
      </c>
      <c r="BB13" s="17">
        <v>8.1081081081081099E-2</v>
      </c>
      <c r="BC13" s="17"/>
      <c r="BD13" s="17">
        <v>1.7021276595744698E-2</v>
      </c>
      <c r="BE13" s="17">
        <v>7.5675675675675694E-2</v>
      </c>
      <c r="BF13" s="17"/>
      <c r="BG13" s="17">
        <v>3.3412887828162298E-2</v>
      </c>
      <c r="BH13" s="17">
        <v>7.1428571428571397E-2</v>
      </c>
    </row>
    <row r="14" spans="2:60" x14ac:dyDescent="0.35">
      <c r="B14" s="14"/>
    </row>
    <row r="15" spans="2:60" x14ac:dyDescent="0.35">
      <c r="B15" t="s">
        <v>84</v>
      </c>
    </row>
    <row r="16" spans="2:60" x14ac:dyDescent="0.35">
      <c r="B16" t="s">
        <v>85</v>
      </c>
    </row>
    <row r="18" spans="2:2" x14ac:dyDescent="0.35">
      <c r="B18"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247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114</v>
      </c>
      <c r="C8" s="15">
        <v>0.16639209225700199</v>
      </c>
      <c r="D8" s="15">
        <v>0.120772946859903</v>
      </c>
      <c r="E8" s="15">
        <v>0.19</v>
      </c>
      <c r="F8" s="15"/>
      <c r="G8" s="15">
        <v>0.20979020979021001</v>
      </c>
      <c r="H8" s="15">
        <v>0.15301724137931</v>
      </c>
      <c r="I8" s="15"/>
      <c r="J8" s="15">
        <v>0.15238095238095201</v>
      </c>
      <c r="K8" s="15">
        <v>0.18548387096774199</v>
      </c>
      <c r="L8" s="15">
        <v>0.138211382113821</v>
      </c>
      <c r="M8" s="15">
        <v>0.21212121212121199</v>
      </c>
      <c r="N8" s="15"/>
      <c r="O8" s="15">
        <v>0.12345679012345701</v>
      </c>
      <c r="P8" s="15">
        <v>0.22435897435897401</v>
      </c>
      <c r="Q8" s="15">
        <v>0.21590909090909099</v>
      </c>
      <c r="R8" s="15">
        <v>0.13793103448275901</v>
      </c>
      <c r="S8" s="15"/>
      <c r="T8" s="15">
        <v>0.18849840255591099</v>
      </c>
      <c r="U8" s="15">
        <v>0.15702479338843001</v>
      </c>
      <c r="V8" s="15">
        <v>0.13761467889908299</v>
      </c>
      <c r="W8" s="15">
        <v>0.11363636363636399</v>
      </c>
      <c r="X8" s="15">
        <v>0</v>
      </c>
      <c r="Y8" s="15"/>
      <c r="Z8" s="15">
        <v>0.17910447761194001</v>
      </c>
      <c r="AA8" s="15">
        <v>0.16504854368932001</v>
      </c>
      <c r="AB8" s="15"/>
      <c r="AC8" s="15">
        <v>0.183673469387755</v>
      </c>
      <c r="AD8" s="15">
        <v>0.171806167400881</v>
      </c>
      <c r="AE8" s="15"/>
      <c r="AF8" s="15">
        <v>0.164179104477612</v>
      </c>
      <c r="AG8" s="15">
        <v>0.105263157894737</v>
      </c>
      <c r="AH8" s="15">
        <v>0.125</v>
      </c>
      <c r="AI8" s="15">
        <v>0.133333333333333</v>
      </c>
      <c r="AJ8" s="15">
        <v>0.11764705882352899</v>
      </c>
      <c r="AK8" s="15">
        <v>0.12987012987013</v>
      </c>
      <c r="AL8" s="15">
        <v>0.66666666666666696</v>
      </c>
      <c r="AM8" s="15"/>
      <c r="AN8" s="15">
        <v>0.157205240174672</v>
      </c>
      <c r="AO8" s="15">
        <v>0.19847328244274801</v>
      </c>
      <c r="AP8" s="15">
        <v>6.6666666666666693E-2</v>
      </c>
      <c r="AQ8" s="15">
        <v>0.125</v>
      </c>
      <c r="AR8" s="15">
        <v>0.17857142857142899</v>
      </c>
      <c r="AS8" s="15">
        <v>0.217391304347826</v>
      </c>
      <c r="AT8" s="15"/>
      <c r="AU8" s="15">
        <v>0.2</v>
      </c>
      <c r="AV8" s="15">
        <v>0.14979757085020201</v>
      </c>
      <c r="AW8" s="15">
        <v>0.214285714285714</v>
      </c>
      <c r="AX8" s="15">
        <v>0.10294117647058799</v>
      </c>
      <c r="AY8" s="15">
        <v>0.187919463087248</v>
      </c>
      <c r="AZ8" s="15"/>
      <c r="BA8" s="15">
        <v>0.19947506561679801</v>
      </c>
      <c r="BB8" s="15">
        <v>0.112612612612613</v>
      </c>
      <c r="BC8" s="15"/>
      <c r="BD8" s="15">
        <v>0.24680851063829801</v>
      </c>
      <c r="BE8" s="15">
        <v>0.11351351351351401</v>
      </c>
      <c r="BF8" s="15"/>
      <c r="BG8" s="15">
        <v>0.164677804295943</v>
      </c>
      <c r="BH8" s="15">
        <v>0.16666666666666699</v>
      </c>
    </row>
    <row r="9" spans="2:60" x14ac:dyDescent="0.35">
      <c r="B9" s="16" t="s">
        <v>115</v>
      </c>
      <c r="C9" s="15">
        <v>0.82701812191103796</v>
      </c>
      <c r="D9" s="15">
        <v>0.87439613526570004</v>
      </c>
      <c r="E9" s="15">
        <v>0.80249999999999999</v>
      </c>
      <c r="F9" s="15"/>
      <c r="G9" s="15">
        <v>0.79020979020978999</v>
      </c>
      <c r="H9" s="15">
        <v>0.83836206896551702</v>
      </c>
      <c r="I9" s="15"/>
      <c r="J9" s="15">
        <v>0.84761904761904805</v>
      </c>
      <c r="K9" s="15">
        <v>0.80645161290322598</v>
      </c>
      <c r="L9" s="15">
        <v>0.84959349593495903</v>
      </c>
      <c r="M9" s="15">
        <v>0.78787878787878796</v>
      </c>
      <c r="N9" s="15"/>
      <c r="O9" s="15">
        <v>0.86419753086419704</v>
      </c>
      <c r="P9" s="15">
        <v>0.76923076923076905</v>
      </c>
      <c r="Q9" s="15">
        <v>0.78409090909090895</v>
      </c>
      <c r="R9" s="15">
        <v>0.86206896551724099</v>
      </c>
      <c r="S9" s="15"/>
      <c r="T9" s="15">
        <v>0.801916932907348</v>
      </c>
      <c r="U9" s="15">
        <v>0.84297520661156999</v>
      </c>
      <c r="V9" s="15">
        <v>0.85321100917431203</v>
      </c>
      <c r="W9" s="15">
        <v>0.88636363636363602</v>
      </c>
      <c r="X9" s="15">
        <v>1</v>
      </c>
      <c r="Y9" s="15"/>
      <c r="Z9" s="15">
        <v>0.81592039800994998</v>
      </c>
      <c r="AA9" s="15">
        <v>0.83495145631068002</v>
      </c>
      <c r="AB9" s="15"/>
      <c r="AC9" s="15">
        <v>0.81632653061224503</v>
      </c>
      <c r="AD9" s="15">
        <v>0.82819383259911905</v>
      </c>
      <c r="AE9" s="15"/>
      <c r="AF9" s="15">
        <v>0.83582089552238803</v>
      </c>
      <c r="AG9" s="15">
        <v>0.89473684210526305</v>
      </c>
      <c r="AH9" s="15">
        <v>0.875</v>
      </c>
      <c r="AI9" s="15">
        <v>0.85333333333333306</v>
      </c>
      <c r="AJ9" s="15">
        <v>0.88235294117647101</v>
      </c>
      <c r="AK9" s="15">
        <v>0.85714285714285698</v>
      </c>
      <c r="AL9" s="15">
        <v>0.33333333333333298</v>
      </c>
      <c r="AM9" s="15"/>
      <c r="AN9" s="15">
        <v>0.84279475982532703</v>
      </c>
      <c r="AO9" s="15">
        <v>0.80152671755725202</v>
      </c>
      <c r="AP9" s="15">
        <v>0.93333333333333302</v>
      </c>
      <c r="AQ9" s="15">
        <v>0.84375</v>
      </c>
      <c r="AR9" s="15">
        <v>0.81428571428571395</v>
      </c>
      <c r="AS9" s="15">
        <v>0.73913043478260898</v>
      </c>
      <c r="AT9" s="15"/>
      <c r="AU9" s="15">
        <v>0.78260869565217395</v>
      </c>
      <c r="AV9" s="15">
        <v>0.84615384615384603</v>
      </c>
      <c r="AW9" s="15">
        <v>0.78571428571428603</v>
      </c>
      <c r="AX9" s="15">
        <v>0.88235294117647101</v>
      </c>
      <c r="AY9" s="15">
        <v>0.81208053691275195</v>
      </c>
      <c r="AZ9" s="15"/>
      <c r="BA9" s="15">
        <v>0.79265091863517101</v>
      </c>
      <c r="BB9" s="15">
        <v>0.88738738738738698</v>
      </c>
      <c r="BC9" s="15"/>
      <c r="BD9" s="15">
        <v>0.74042553191489402</v>
      </c>
      <c r="BE9" s="15">
        <v>0.88378378378378397</v>
      </c>
      <c r="BF9" s="15"/>
      <c r="BG9" s="15">
        <v>0.83293556085918896</v>
      </c>
      <c r="BH9" s="15">
        <v>0.83333333333333304</v>
      </c>
    </row>
    <row r="10" spans="2:60" x14ac:dyDescent="0.35">
      <c r="B10" s="16" t="s">
        <v>119</v>
      </c>
      <c r="C10" s="17">
        <v>6.5897858319604596E-3</v>
      </c>
      <c r="D10" s="17">
        <v>4.8309178743961402E-3</v>
      </c>
      <c r="E10" s="17">
        <v>7.4999999999999997E-3</v>
      </c>
      <c r="F10" s="17"/>
      <c r="G10" s="17">
        <v>0</v>
      </c>
      <c r="H10" s="17">
        <v>8.6206896551724102E-3</v>
      </c>
      <c r="I10" s="17"/>
      <c r="J10" s="17">
        <v>0</v>
      </c>
      <c r="K10" s="17">
        <v>8.0645161290322596E-3</v>
      </c>
      <c r="L10" s="17">
        <v>1.21951219512195E-2</v>
      </c>
      <c r="M10" s="17">
        <v>0</v>
      </c>
      <c r="N10" s="17"/>
      <c r="O10" s="17">
        <v>1.2345679012345699E-2</v>
      </c>
      <c r="P10" s="17">
        <v>6.41025641025641E-3</v>
      </c>
      <c r="Q10" s="17">
        <v>0</v>
      </c>
      <c r="R10" s="17">
        <v>0</v>
      </c>
      <c r="S10" s="17"/>
      <c r="T10" s="17">
        <v>9.5846645367412102E-3</v>
      </c>
      <c r="U10" s="17">
        <v>0</v>
      </c>
      <c r="V10" s="17">
        <v>9.1743119266055103E-3</v>
      </c>
      <c r="W10" s="17">
        <v>0</v>
      </c>
      <c r="X10" s="17">
        <v>0</v>
      </c>
      <c r="Y10" s="17"/>
      <c r="Z10" s="17">
        <v>4.97512437810945E-3</v>
      </c>
      <c r="AA10" s="17">
        <v>0</v>
      </c>
      <c r="AB10" s="17"/>
      <c r="AC10" s="17">
        <v>0</v>
      </c>
      <c r="AD10" s="17">
        <v>0</v>
      </c>
      <c r="AE10" s="17"/>
      <c r="AF10" s="17">
        <v>0</v>
      </c>
      <c r="AG10" s="17">
        <v>0</v>
      </c>
      <c r="AH10" s="17">
        <v>0</v>
      </c>
      <c r="AI10" s="17">
        <v>1.3333333333333299E-2</v>
      </c>
      <c r="AJ10" s="17">
        <v>0</v>
      </c>
      <c r="AK10" s="17">
        <v>1.2987012987013E-2</v>
      </c>
      <c r="AL10" s="17">
        <v>0</v>
      </c>
      <c r="AM10" s="17"/>
      <c r="AN10" s="17">
        <v>0</v>
      </c>
      <c r="AO10" s="17">
        <v>0</v>
      </c>
      <c r="AP10" s="17">
        <v>0</v>
      </c>
      <c r="AQ10" s="17">
        <v>3.125E-2</v>
      </c>
      <c r="AR10" s="17">
        <v>7.14285714285714E-3</v>
      </c>
      <c r="AS10" s="17">
        <v>4.3478260869565202E-2</v>
      </c>
      <c r="AT10" s="17"/>
      <c r="AU10" s="17">
        <v>1.7391304347826101E-2</v>
      </c>
      <c r="AV10" s="17">
        <v>4.0485829959514196E-3</v>
      </c>
      <c r="AW10" s="17">
        <v>0</v>
      </c>
      <c r="AX10" s="17">
        <v>1.4705882352941201E-2</v>
      </c>
      <c r="AY10" s="17">
        <v>0</v>
      </c>
      <c r="AZ10" s="17"/>
      <c r="BA10" s="17">
        <v>7.8740157480314994E-3</v>
      </c>
      <c r="BB10" s="17">
        <v>0</v>
      </c>
      <c r="BC10" s="17"/>
      <c r="BD10" s="17">
        <v>1.27659574468085E-2</v>
      </c>
      <c r="BE10" s="17">
        <v>2.7027027027026998E-3</v>
      </c>
      <c r="BF10" s="17"/>
      <c r="BG10" s="17">
        <v>2.38663484486874E-3</v>
      </c>
      <c r="BH10" s="17">
        <v>0</v>
      </c>
    </row>
    <row r="11" spans="2:60" x14ac:dyDescent="0.35">
      <c r="B11" s="14"/>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H19"/>
  <sheetViews>
    <sheetView showGridLines="0" topLeftCell="A8"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254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101</v>
      </c>
      <c r="D7" s="10">
        <v>25</v>
      </c>
      <c r="E7" s="10">
        <v>76</v>
      </c>
      <c r="F7" s="10"/>
      <c r="G7" s="10">
        <v>30</v>
      </c>
      <c r="H7" s="10">
        <v>71</v>
      </c>
      <c r="I7" s="10"/>
      <c r="J7" s="10">
        <v>16</v>
      </c>
      <c r="K7" s="10">
        <v>23</v>
      </c>
      <c r="L7" s="10">
        <v>34</v>
      </c>
      <c r="M7" s="10">
        <v>28</v>
      </c>
      <c r="N7" s="10"/>
      <c r="O7" s="10">
        <v>20</v>
      </c>
      <c r="P7" s="10">
        <v>35</v>
      </c>
      <c r="Q7" s="10">
        <v>19</v>
      </c>
      <c r="R7" s="10">
        <v>24</v>
      </c>
      <c r="S7" s="10"/>
      <c r="T7" s="10">
        <v>59</v>
      </c>
      <c r="U7" s="10">
        <v>19</v>
      </c>
      <c r="V7" s="10">
        <v>15</v>
      </c>
      <c r="W7" s="10">
        <v>5</v>
      </c>
      <c r="X7" s="10" t="s">
        <v>116</v>
      </c>
      <c r="Y7" s="10"/>
      <c r="Z7" s="10">
        <v>36</v>
      </c>
      <c r="AA7" s="10">
        <v>34</v>
      </c>
      <c r="AB7" s="10"/>
      <c r="AC7" s="10">
        <v>45</v>
      </c>
      <c r="AD7" s="10">
        <v>39</v>
      </c>
      <c r="AE7" s="10"/>
      <c r="AF7" s="10">
        <v>22</v>
      </c>
      <c r="AG7" s="10">
        <v>8</v>
      </c>
      <c r="AH7" s="10">
        <v>10</v>
      </c>
      <c r="AI7" s="10">
        <v>10</v>
      </c>
      <c r="AJ7" s="10">
        <v>4</v>
      </c>
      <c r="AK7" s="10">
        <v>10</v>
      </c>
      <c r="AL7" s="10">
        <v>4</v>
      </c>
      <c r="AM7" s="10"/>
      <c r="AN7" s="10">
        <v>36</v>
      </c>
      <c r="AO7" s="10">
        <v>26</v>
      </c>
      <c r="AP7" s="10">
        <v>1</v>
      </c>
      <c r="AQ7" s="10">
        <v>8</v>
      </c>
      <c r="AR7" s="10">
        <v>25</v>
      </c>
      <c r="AS7" s="10">
        <v>5</v>
      </c>
      <c r="AT7" s="10"/>
      <c r="AU7" s="10">
        <v>23</v>
      </c>
      <c r="AV7" s="10">
        <v>37</v>
      </c>
      <c r="AW7" s="10">
        <v>6</v>
      </c>
      <c r="AX7" s="10">
        <v>7</v>
      </c>
      <c r="AY7" s="10">
        <v>28</v>
      </c>
      <c r="AZ7" s="10"/>
      <c r="BA7" s="10">
        <v>76</v>
      </c>
      <c r="BB7" s="10">
        <v>25</v>
      </c>
      <c r="BC7" s="10"/>
      <c r="BD7" s="10">
        <v>58</v>
      </c>
      <c r="BE7" s="10">
        <v>42</v>
      </c>
      <c r="BF7" s="10"/>
      <c r="BG7" s="10">
        <v>69</v>
      </c>
      <c r="BH7" s="10">
        <v>28</v>
      </c>
    </row>
    <row r="8" spans="2:60" x14ac:dyDescent="0.35">
      <c r="B8" s="16" t="s">
        <v>248</v>
      </c>
      <c r="C8" s="15">
        <v>0.27722772277227697</v>
      </c>
      <c r="D8" s="15">
        <v>0.16</v>
      </c>
      <c r="E8" s="15">
        <v>0.31578947368421101</v>
      </c>
      <c r="F8" s="15"/>
      <c r="G8" s="15">
        <v>0.2</v>
      </c>
      <c r="H8" s="15">
        <v>0.309859154929577</v>
      </c>
      <c r="I8" s="15"/>
      <c r="J8" s="15">
        <v>0.1875</v>
      </c>
      <c r="K8" s="15">
        <v>0.34782608695652201</v>
      </c>
      <c r="L8" s="15">
        <v>0.32352941176470601</v>
      </c>
      <c r="M8" s="15">
        <v>0.214285714285714</v>
      </c>
      <c r="N8" s="15"/>
      <c r="O8" s="15">
        <v>0.25</v>
      </c>
      <c r="P8" s="15">
        <v>0.28571428571428598</v>
      </c>
      <c r="Q8" s="15">
        <v>0.42105263157894701</v>
      </c>
      <c r="R8" s="15">
        <v>0.20833333333333301</v>
      </c>
      <c r="S8" s="15"/>
      <c r="T8" s="15">
        <v>0.28813559322033899</v>
      </c>
      <c r="U8" s="15">
        <v>0.42105263157894701</v>
      </c>
      <c r="V8" s="15">
        <v>0.133333333333333</v>
      </c>
      <c r="W8" s="15">
        <v>0.2</v>
      </c>
      <c r="X8" s="15" t="s">
        <v>117</v>
      </c>
      <c r="Y8" s="15"/>
      <c r="Z8" s="15">
        <v>0.25</v>
      </c>
      <c r="AA8" s="15">
        <v>0.32352941176470601</v>
      </c>
      <c r="AB8" s="15"/>
      <c r="AC8" s="15">
        <v>0.2</v>
      </c>
      <c r="AD8" s="15">
        <v>0.33333333333333298</v>
      </c>
      <c r="AE8" s="15"/>
      <c r="AF8" s="15">
        <v>0.40909090909090901</v>
      </c>
      <c r="AG8" s="15">
        <v>0.25</v>
      </c>
      <c r="AH8" s="15">
        <v>0.3</v>
      </c>
      <c r="AI8" s="15">
        <v>0.3</v>
      </c>
      <c r="AJ8" s="15">
        <v>0.5</v>
      </c>
      <c r="AK8" s="15">
        <v>0.3</v>
      </c>
      <c r="AL8" s="15">
        <v>0.25</v>
      </c>
      <c r="AM8" s="15"/>
      <c r="AN8" s="15">
        <v>0.27777777777777801</v>
      </c>
      <c r="AO8" s="15">
        <v>0.230769230769231</v>
      </c>
      <c r="AP8" s="15">
        <v>0</v>
      </c>
      <c r="AQ8" s="15">
        <v>0.375</v>
      </c>
      <c r="AR8" s="15">
        <v>0.32</v>
      </c>
      <c r="AS8" s="15">
        <v>0.2</v>
      </c>
      <c r="AT8" s="15"/>
      <c r="AU8" s="15">
        <v>0.34782608695652201</v>
      </c>
      <c r="AV8" s="15">
        <v>0.24324324324324301</v>
      </c>
      <c r="AW8" s="15">
        <v>0.33333333333333298</v>
      </c>
      <c r="AX8" s="15">
        <v>0.42857142857142899</v>
      </c>
      <c r="AY8" s="15">
        <v>0.214285714285714</v>
      </c>
      <c r="AZ8" s="15"/>
      <c r="BA8" s="15">
        <v>0.32894736842105299</v>
      </c>
      <c r="BB8" s="15">
        <v>0.12</v>
      </c>
      <c r="BC8" s="15"/>
      <c r="BD8" s="15">
        <v>0.431034482758621</v>
      </c>
      <c r="BE8" s="15">
        <v>7.1428571428571397E-2</v>
      </c>
      <c r="BF8" s="15"/>
      <c r="BG8" s="15">
        <v>0.30434782608695699</v>
      </c>
      <c r="BH8" s="15">
        <v>0.17857142857142899</v>
      </c>
    </row>
    <row r="9" spans="2:60" x14ac:dyDescent="0.35">
      <c r="B9" s="16" t="s">
        <v>249</v>
      </c>
      <c r="C9" s="15">
        <v>0.26732673267326701</v>
      </c>
      <c r="D9" s="15">
        <v>0.16</v>
      </c>
      <c r="E9" s="15">
        <v>0.30263157894736797</v>
      </c>
      <c r="F9" s="15"/>
      <c r="G9" s="15">
        <v>0.46666666666666701</v>
      </c>
      <c r="H9" s="15">
        <v>0.183098591549296</v>
      </c>
      <c r="I9" s="15"/>
      <c r="J9" s="15">
        <v>0.5</v>
      </c>
      <c r="K9" s="15">
        <v>0.26086956521739102</v>
      </c>
      <c r="L9" s="15">
        <v>0.20588235294117599</v>
      </c>
      <c r="M9" s="15">
        <v>0.214285714285714</v>
      </c>
      <c r="N9" s="15"/>
      <c r="O9" s="15">
        <v>0.25</v>
      </c>
      <c r="P9" s="15">
        <v>0.22857142857142901</v>
      </c>
      <c r="Q9" s="15">
        <v>0.36842105263157898</v>
      </c>
      <c r="R9" s="15">
        <v>0.25</v>
      </c>
      <c r="S9" s="15"/>
      <c r="T9" s="15">
        <v>0.25423728813559299</v>
      </c>
      <c r="U9" s="15">
        <v>0.31578947368421101</v>
      </c>
      <c r="V9" s="15">
        <v>0.4</v>
      </c>
      <c r="W9" s="15">
        <v>0</v>
      </c>
      <c r="X9" s="15" t="s">
        <v>117</v>
      </c>
      <c r="Y9" s="15"/>
      <c r="Z9" s="15">
        <v>0.30555555555555602</v>
      </c>
      <c r="AA9" s="15">
        <v>0.14705882352941199</v>
      </c>
      <c r="AB9" s="15"/>
      <c r="AC9" s="15">
        <v>0.31111111111111101</v>
      </c>
      <c r="AD9" s="15">
        <v>0.230769230769231</v>
      </c>
      <c r="AE9" s="15"/>
      <c r="AF9" s="15">
        <v>0.27272727272727298</v>
      </c>
      <c r="AG9" s="15">
        <v>0.125</v>
      </c>
      <c r="AH9" s="15">
        <v>0</v>
      </c>
      <c r="AI9" s="15">
        <v>0.3</v>
      </c>
      <c r="AJ9" s="15">
        <v>0.5</v>
      </c>
      <c r="AK9" s="15">
        <v>0.2</v>
      </c>
      <c r="AL9" s="15">
        <v>0.25</v>
      </c>
      <c r="AM9" s="15"/>
      <c r="AN9" s="15">
        <v>0.30555555555555602</v>
      </c>
      <c r="AO9" s="15">
        <v>0.230769230769231</v>
      </c>
      <c r="AP9" s="15">
        <v>0</v>
      </c>
      <c r="AQ9" s="15">
        <v>0.375</v>
      </c>
      <c r="AR9" s="15">
        <v>0.28000000000000003</v>
      </c>
      <c r="AS9" s="15">
        <v>0</v>
      </c>
      <c r="AT9" s="15"/>
      <c r="AU9" s="15">
        <v>0.26086956521739102</v>
      </c>
      <c r="AV9" s="15">
        <v>0.27027027027027001</v>
      </c>
      <c r="AW9" s="15">
        <v>0.33333333333333298</v>
      </c>
      <c r="AX9" s="15">
        <v>0.14285714285714299</v>
      </c>
      <c r="AY9" s="15">
        <v>0.28571428571428598</v>
      </c>
      <c r="AZ9" s="15"/>
      <c r="BA9" s="15">
        <v>0.355263157894737</v>
      </c>
      <c r="BB9" s="15">
        <v>0</v>
      </c>
      <c r="BC9" s="15"/>
      <c r="BD9" s="15">
        <v>0.32758620689655199</v>
      </c>
      <c r="BE9" s="15">
        <v>0.19047619047618999</v>
      </c>
      <c r="BF9" s="15"/>
      <c r="BG9" s="15">
        <v>0.26086956521739102</v>
      </c>
      <c r="BH9" s="15">
        <v>0.28571428571428598</v>
      </c>
    </row>
    <row r="10" spans="2:60" x14ac:dyDescent="0.35">
      <c r="B10" s="16" t="s">
        <v>250</v>
      </c>
      <c r="C10" s="15">
        <v>0.24752475247524799</v>
      </c>
      <c r="D10" s="15">
        <v>0.32</v>
      </c>
      <c r="E10" s="15">
        <v>0.22368421052631601</v>
      </c>
      <c r="F10" s="15"/>
      <c r="G10" s="15">
        <v>0.2</v>
      </c>
      <c r="H10" s="15">
        <v>0.26760563380281699</v>
      </c>
      <c r="I10" s="15"/>
      <c r="J10" s="15">
        <v>0.25</v>
      </c>
      <c r="K10" s="15">
        <v>0.217391304347826</v>
      </c>
      <c r="L10" s="15">
        <v>0.23529411764705899</v>
      </c>
      <c r="M10" s="15">
        <v>0.28571428571428598</v>
      </c>
      <c r="N10" s="15"/>
      <c r="O10" s="15">
        <v>0.2</v>
      </c>
      <c r="P10" s="15">
        <v>0.34285714285714303</v>
      </c>
      <c r="Q10" s="15">
        <v>0.105263157894737</v>
      </c>
      <c r="R10" s="15">
        <v>0.29166666666666702</v>
      </c>
      <c r="S10" s="15"/>
      <c r="T10" s="15">
        <v>0.22033898305084701</v>
      </c>
      <c r="U10" s="15">
        <v>0.105263157894737</v>
      </c>
      <c r="V10" s="15">
        <v>0.4</v>
      </c>
      <c r="W10" s="15">
        <v>0.6</v>
      </c>
      <c r="X10" s="15" t="s">
        <v>117</v>
      </c>
      <c r="Y10" s="15"/>
      <c r="Z10" s="15">
        <v>0.13888888888888901</v>
      </c>
      <c r="AA10" s="15">
        <v>0.35294117647058798</v>
      </c>
      <c r="AB10" s="15"/>
      <c r="AC10" s="15">
        <v>0.24444444444444399</v>
      </c>
      <c r="AD10" s="15">
        <v>0.35897435897435898</v>
      </c>
      <c r="AE10" s="15"/>
      <c r="AF10" s="15">
        <v>0.13636363636363599</v>
      </c>
      <c r="AG10" s="15">
        <v>0.25</v>
      </c>
      <c r="AH10" s="15">
        <v>0.5</v>
      </c>
      <c r="AI10" s="15">
        <v>0</v>
      </c>
      <c r="AJ10" s="15">
        <v>0.25</v>
      </c>
      <c r="AK10" s="15">
        <v>0.2</v>
      </c>
      <c r="AL10" s="15">
        <v>0.5</v>
      </c>
      <c r="AM10" s="15"/>
      <c r="AN10" s="15">
        <v>0.25</v>
      </c>
      <c r="AO10" s="15">
        <v>0.30769230769230799</v>
      </c>
      <c r="AP10" s="15">
        <v>0</v>
      </c>
      <c r="AQ10" s="15">
        <v>0</v>
      </c>
      <c r="AR10" s="15">
        <v>0.2</v>
      </c>
      <c r="AS10" s="15">
        <v>0.6</v>
      </c>
      <c r="AT10" s="15"/>
      <c r="AU10" s="15">
        <v>8.6956521739130405E-2</v>
      </c>
      <c r="AV10" s="15">
        <v>0.29729729729729698</v>
      </c>
      <c r="AW10" s="15">
        <v>0.16666666666666699</v>
      </c>
      <c r="AX10" s="15">
        <v>0.14285714285714299</v>
      </c>
      <c r="AY10" s="15">
        <v>0.35714285714285698</v>
      </c>
      <c r="AZ10" s="15"/>
      <c r="BA10" s="15">
        <v>0.197368421052632</v>
      </c>
      <c r="BB10" s="15">
        <v>0.4</v>
      </c>
      <c r="BC10" s="15"/>
      <c r="BD10" s="15">
        <v>0.15517241379310301</v>
      </c>
      <c r="BE10" s="15">
        <v>0.35714285714285698</v>
      </c>
      <c r="BF10" s="15"/>
      <c r="BG10" s="15">
        <v>0.24637681159420299</v>
      </c>
      <c r="BH10" s="15">
        <v>0.25</v>
      </c>
    </row>
    <row r="11" spans="2:60" x14ac:dyDescent="0.35">
      <c r="B11" s="16" t="s">
        <v>251</v>
      </c>
      <c r="C11" s="15">
        <v>0.17821782178217799</v>
      </c>
      <c r="D11" s="15">
        <v>0.2</v>
      </c>
      <c r="E11" s="15">
        <v>0.17105263157894701</v>
      </c>
      <c r="F11" s="15"/>
      <c r="G11" s="15">
        <v>0.16666666666666699</v>
      </c>
      <c r="H11" s="15">
        <v>0.183098591549296</v>
      </c>
      <c r="I11" s="15"/>
      <c r="J11" s="15">
        <v>6.25E-2</v>
      </c>
      <c r="K11" s="15">
        <v>0.173913043478261</v>
      </c>
      <c r="L11" s="15">
        <v>0.17647058823529399</v>
      </c>
      <c r="M11" s="15">
        <v>0.25</v>
      </c>
      <c r="N11" s="15"/>
      <c r="O11" s="15">
        <v>0.1</v>
      </c>
      <c r="P11" s="15">
        <v>0.14285714285714299</v>
      </c>
      <c r="Q11" s="15">
        <v>0.21052631578947401</v>
      </c>
      <c r="R11" s="15">
        <v>0.25</v>
      </c>
      <c r="S11" s="15"/>
      <c r="T11" s="15">
        <v>0.169491525423729</v>
      </c>
      <c r="U11" s="15">
        <v>0.21052631578947401</v>
      </c>
      <c r="V11" s="15">
        <v>0.2</v>
      </c>
      <c r="W11" s="15">
        <v>0</v>
      </c>
      <c r="X11" s="15" t="s">
        <v>117</v>
      </c>
      <c r="Y11" s="15"/>
      <c r="Z11" s="15">
        <v>0.22222222222222199</v>
      </c>
      <c r="AA11" s="15">
        <v>0.20588235294117599</v>
      </c>
      <c r="AB11" s="15"/>
      <c r="AC11" s="15">
        <v>0.2</v>
      </c>
      <c r="AD11" s="15">
        <v>0.15384615384615399</v>
      </c>
      <c r="AE11" s="15"/>
      <c r="AF11" s="15">
        <v>0.13636363636363599</v>
      </c>
      <c r="AG11" s="15">
        <v>0.25</v>
      </c>
      <c r="AH11" s="15">
        <v>0.2</v>
      </c>
      <c r="AI11" s="15">
        <v>0.4</v>
      </c>
      <c r="AJ11" s="15">
        <v>0</v>
      </c>
      <c r="AK11" s="15">
        <v>0</v>
      </c>
      <c r="AL11" s="15">
        <v>0.25</v>
      </c>
      <c r="AM11" s="15"/>
      <c r="AN11" s="15">
        <v>8.3333333333333301E-2</v>
      </c>
      <c r="AO11" s="15">
        <v>0.230769230769231</v>
      </c>
      <c r="AP11" s="15">
        <v>1</v>
      </c>
      <c r="AQ11" s="15">
        <v>0.125</v>
      </c>
      <c r="AR11" s="15">
        <v>0.28000000000000003</v>
      </c>
      <c r="AS11" s="15">
        <v>0</v>
      </c>
      <c r="AT11" s="15"/>
      <c r="AU11" s="15">
        <v>0.26086956521739102</v>
      </c>
      <c r="AV11" s="15">
        <v>0.18918918918918901</v>
      </c>
      <c r="AW11" s="15">
        <v>0.16666666666666699</v>
      </c>
      <c r="AX11" s="15">
        <v>0.14285714285714299</v>
      </c>
      <c r="AY11" s="15">
        <v>0.107142857142857</v>
      </c>
      <c r="AZ11" s="15"/>
      <c r="BA11" s="15">
        <v>0.157894736842105</v>
      </c>
      <c r="BB11" s="15">
        <v>0.24</v>
      </c>
      <c r="BC11" s="15"/>
      <c r="BD11" s="15">
        <v>0.13793103448275901</v>
      </c>
      <c r="BE11" s="15">
        <v>0.238095238095238</v>
      </c>
      <c r="BF11" s="15"/>
      <c r="BG11" s="15">
        <v>0.13043478260869601</v>
      </c>
      <c r="BH11" s="15">
        <v>0.32142857142857101</v>
      </c>
    </row>
    <row r="12" spans="2:60" ht="29" x14ac:dyDescent="0.35">
      <c r="B12" s="16" t="s">
        <v>252</v>
      </c>
      <c r="C12" s="15">
        <v>3.9603960396039598E-2</v>
      </c>
      <c r="D12" s="15">
        <v>0</v>
      </c>
      <c r="E12" s="15">
        <v>5.2631578947368397E-2</v>
      </c>
      <c r="F12" s="15"/>
      <c r="G12" s="15">
        <v>6.6666666666666693E-2</v>
      </c>
      <c r="H12" s="15">
        <v>2.8169014084507001E-2</v>
      </c>
      <c r="I12" s="15"/>
      <c r="J12" s="15">
        <v>6.25E-2</v>
      </c>
      <c r="K12" s="15">
        <v>0</v>
      </c>
      <c r="L12" s="15">
        <v>2.9411764705882401E-2</v>
      </c>
      <c r="M12" s="15">
        <v>7.1428571428571397E-2</v>
      </c>
      <c r="N12" s="15"/>
      <c r="O12" s="15">
        <v>0.05</v>
      </c>
      <c r="P12" s="15">
        <v>0</v>
      </c>
      <c r="Q12" s="15">
        <v>5.2631578947368397E-2</v>
      </c>
      <c r="R12" s="15">
        <v>4.1666666666666699E-2</v>
      </c>
      <c r="S12" s="15"/>
      <c r="T12" s="15">
        <v>3.3898305084745797E-2</v>
      </c>
      <c r="U12" s="15">
        <v>5.2631578947368397E-2</v>
      </c>
      <c r="V12" s="15">
        <v>0</v>
      </c>
      <c r="W12" s="15">
        <v>0.2</v>
      </c>
      <c r="X12" s="15" t="s">
        <v>117</v>
      </c>
      <c r="Y12" s="15"/>
      <c r="Z12" s="15">
        <v>8.3333333333333301E-2</v>
      </c>
      <c r="AA12" s="15">
        <v>0</v>
      </c>
      <c r="AB12" s="15"/>
      <c r="AC12" s="15">
        <v>6.6666666666666693E-2</v>
      </c>
      <c r="AD12" s="15">
        <v>2.5641025641025599E-2</v>
      </c>
      <c r="AE12" s="15"/>
      <c r="AF12" s="15">
        <v>4.5454545454545497E-2</v>
      </c>
      <c r="AG12" s="15">
        <v>0</v>
      </c>
      <c r="AH12" s="15">
        <v>0</v>
      </c>
      <c r="AI12" s="15">
        <v>0.2</v>
      </c>
      <c r="AJ12" s="15">
        <v>0</v>
      </c>
      <c r="AK12" s="15">
        <v>0</v>
      </c>
      <c r="AL12" s="15">
        <v>0</v>
      </c>
      <c r="AM12" s="15"/>
      <c r="AN12" s="15">
        <v>2.7777777777777801E-2</v>
      </c>
      <c r="AO12" s="15">
        <v>3.8461538461538498E-2</v>
      </c>
      <c r="AP12" s="15">
        <v>0</v>
      </c>
      <c r="AQ12" s="15">
        <v>0.125</v>
      </c>
      <c r="AR12" s="15">
        <v>0</v>
      </c>
      <c r="AS12" s="15">
        <v>0.2</v>
      </c>
      <c r="AT12" s="15"/>
      <c r="AU12" s="15">
        <v>8.6956521739130405E-2</v>
      </c>
      <c r="AV12" s="15">
        <v>5.4054054054054099E-2</v>
      </c>
      <c r="AW12" s="15">
        <v>0</v>
      </c>
      <c r="AX12" s="15">
        <v>0</v>
      </c>
      <c r="AY12" s="15">
        <v>0</v>
      </c>
      <c r="AZ12" s="15"/>
      <c r="BA12" s="15">
        <v>5.2631578947368397E-2</v>
      </c>
      <c r="BB12" s="15">
        <v>0</v>
      </c>
      <c r="BC12" s="15"/>
      <c r="BD12" s="15">
        <v>3.4482758620689703E-2</v>
      </c>
      <c r="BE12" s="15">
        <v>4.7619047619047603E-2</v>
      </c>
      <c r="BF12" s="15"/>
      <c r="BG12" s="15">
        <v>5.7971014492753603E-2</v>
      </c>
      <c r="BH12" s="15">
        <v>0</v>
      </c>
    </row>
    <row r="13" spans="2:60" ht="29" x14ac:dyDescent="0.35">
      <c r="B13" s="16" t="s">
        <v>253</v>
      </c>
      <c r="C13" s="15">
        <v>1.9801980198019799E-2</v>
      </c>
      <c r="D13" s="15">
        <v>0.08</v>
      </c>
      <c r="E13" s="15">
        <v>0</v>
      </c>
      <c r="F13" s="15"/>
      <c r="G13" s="15">
        <v>0</v>
      </c>
      <c r="H13" s="15">
        <v>2.8169014084507001E-2</v>
      </c>
      <c r="I13" s="15"/>
      <c r="J13" s="15">
        <v>0</v>
      </c>
      <c r="K13" s="15">
        <v>0</v>
      </c>
      <c r="L13" s="15">
        <v>2.9411764705882401E-2</v>
      </c>
      <c r="M13" s="15">
        <v>3.5714285714285698E-2</v>
      </c>
      <c r="N13" s="15"/>
      <c r="O13" s="15">
        <v>0.05</v>
      </c>
      <c r="P13" s="15">
        <v>2.8571428571428598E-2</v>
      </c>
      <c r="Q13" s="15">
        <v>0</v>
      </c>
      <c r="R13" s="15">
        <v>0</v>
      </c>
      <c r="S13" s="15"/>
      <c r="T13" s="15">
        <v>3.3898305084745797E-2</v>
      </c>
      <c r="U13" s="15">
        <v>0</v>
      </c>
      <c r="V13" s="15">
        <v>0</v>
      </c>
      <c r="W13" s="15">
        <v>0</v>
      </c>
      <c r="X13" s="15" t="s">
        <v>117</v>
      </c>
      <c r="Y13" s="15"/>
      <c r="Z13" s="15">
        <v>0</v>
      </c>
      <c r="AA13" s="15">
        <v>2.9411764705882401E-2</v>
      </c>
      <c r="AB13" s="15"/>
      <c r="AC13" s="15">
        <v>0</v>
      </c>
      <c r="AD13" s="15">
        <v>2.5641025641025599E-2</v>
      </c>
      <c r="AE13" s="15"/>
      <c r="AF13" s="15">
        <v>0</v>
      </c>
      <c r="AG13" s="15">
        <v>0.125</v>
      </c>
      <c r="AH13" s="15">
        <v>0</v>
      </c>
      <c r="AI13" s="15">
        <v>0</v>
      </c>
      <c r="AJ13" s="15">
        <v>0</v>
      </c>
      <c r="AK13" s="15">
        <v>0.1</v>
      </c>
      <c r="AL13" s="15">
        <v>0</v>
      </c>
      <c r="AM13" s="15"/>
      <c r="AN13" s="15">
        <v>2.7777777777777801E-2</v>
      </c>
      <c r="AO13" s="15">
        <v>0</v>
      </c>
      <c r="AP13" s="15">
        <v>0</v>
      </c>
      <c r="AQ13" s="15">
        <v>0.125</v>
      </c>
      <c r="AR13" s="15">
        <v>0</v>
      </c>
      <c r="AS13" s="15">
        <v>0</v>
      </c>
      <c r="AT13" s="15"/>
      <c r="AU13" s="15">
        <v>8.6956521739130405E-2</v>
      </c>
      <c r="AV13" s="15">
        <v>0</v>
      </c>
      <c r="AW13" s="15">
        <v>0</v>
      </c>
      <c r="AX13" s="15">
        <v>0</v>
      </c>
      <c r="AY13" s="15">
        <v>0</v>
      </c>
      <c r="AZ13" s="15"/>
      <c r="BA13" s="15">
        <v>0</v>
      </c>
      <c r="BB13" s="15">
        <v>0.08</v>
      </c>
      <c r="BC13" s="15"/>
      <c r="BD13" s="15">
        <v>0</v>
      </c>
      <c r="BE13" s="15">
        <v>4.7619047619047603E-2</v>
      </c>
      <c r="BF13" s="15"/>
      <c r="BG13" s="15">
        <v>2.8985507246376802E-2</v>
      </c>
      <c r="BH13" s="15">
        <v>0</v>
      </c>
    </row>
    <row r="14" spans="2:60" x14ac:dyDescent="0.35">
      <c r="B14" s="16" t="s">
        <v>141</v>
      </c>
      <c r="C14" s="17">
        <v>8.9108910891089105E-2</v>
      </c>
      <c r="D14" s="17">
        <v>0.16</v>
      </c>
      <c r="E14" s="17">
        <v>6.5789473684210495E-2</v>
      </c>
      <c r="F14" s="17"/>
      <c r="G14" s="17">
        <v>6.6666666666666693E-2</v>
      </c>
      <c r="H14" s="17">
        <v>9.85915492957746E-2</v>
      </c>
      <c r="I14" s="17"/>
      <c r="J14" s="17">
        <v>6.25E-2</v>
      </c>
      <c r="K14" s="17">
        <v>8.6956521739130405E-2</v>
      </c>
      <c r="L14" s="17">
        <v>0.11764705882352899</v>
      </c>
      <c r="M14" s="17">
        <v>7.1428571428571397E-2</v>
      </c>
      <c r="N14" s="17"/>
      <c r="O14" s="17">
        <v>0.2</v>
      </c>
      <c r="P14" s="17">
        <v>8.5714285714285701E-2</v>
      </c>
      <c r="Q14" s="17">
        <v>0</v>
      </c>
      <c r="R14" s="17">
        <v>8.3333333333333301E-2</v>
      </c>
      <c r="S14" s="17"/>
      <c r="T14" s="17">
        <v>0.11864406779661001</v>
      </c>
      <c r="U14" s="17">
        <v>5.2631578947368397E-2</v>
      </c>
      <c r="V14" s="17">
        <v>0</v>
      </c>
      <c r="W14" s="17">
        <v>0</v>
      </c>
      <c r="X14" s="17" t="s">
        <v>117</v>
      </c>
      <c r="Y14" s="17"/>
      <c r="Z14" s="17">
        <v>0.11111111111111099</v>
      </c>
      <c r="AA14" s="17">
        <v>8.8235294117647106E-2</v>
      </c>
      <c r="AB14" s="17"/>
      <c r="AC14" s="17">
        <v>6.6666666666666693E-2</v>
      </c>
      <c r="AD14" s="17">
        <v>5.1282051282051301E-2</v>
      </c>
      <c r="AE14" s="17"/>
      <c r="AF14" s="17">
        <v>9.0909090909090898E-2</v>
      </c>
      <c r="AG14" s="17">
        <v>0.125</v>
      </c>
      <c r="AH14" s="17">
        <v>0</v>
      </c>
      <c r="AI14" s="17">
        <v>0.1</v>
      </c>
      <c r="AJ14" s="17">
        <v>0</v>
      </c>
      <c r="AK14" s="17">
        <v>0.2</v>
      </c>
      <c r="AL14" s="17">
        <v>0</v>
      </c>
      <c r="AM14" s="17"/>
      <c r="AN14" s="17">
        <v>5.5555555555555601E-2</v>
      </c>
      <c r="AO14" s="17">
        <v>0.115384615384615</v>
      </c>
      <c r="AP14" s="17">
        <v>0</v>
      </c>
      <c r="AQ14" s="17">
        <v>0.25</v>
      </c>
      <c r="AR14" s="17">
        <v>0.08</v>
      </c>
      <c r="AS14" s="17">
        <v>0</v>
      </c>
      <c r="AT14" s="17"/>
      <c r="AU14" s="17">
        <v>4.3478260869565202E-2</v>
      </c>
      <c r="AV14" s="17">
        <v>8.1081081081081099E-2</v>
      </c>
      <c r="AW14" s="17">
        <v>0.16666666666666699</v>
      </c>
      <c r="AX14" s="17">
        <v>0.14285714285714299</v>
      </c>
      <c r="AY14" s="17">
        <v>0.107142857142857</v>
      </c>
      <c r="AZ14" s="17"/>
      <c r="BA14" s="17">
        <v>5.2631578947368397E-2</v>
      </c>
      <c r="BB14" s="17">
        <v>0.2</v>
      </c>
      <c r="BC14" s="17"/>
      <c r="BD14" s="17">
        <v>6.8965517241379296E-2</v>
      </c>
      <c r="BE14" s="17">
        <v>0.119047619047619</v>
      </c>
      <c r="BF14" s="17"/>
      <c r="BG14" s="17">
        <v>8.6956521739130405E-2</v>
      </c>
      <c r="BH14" s="17">
        <v>7.1428571428571397E-2</v>
      </c>
    </row>
    <row r="15" spans="2:60" x14ac:dyDescent="0.35">
      <c r="B15" s="22" t="s">
        <v>264</v>
      </c>
    </row>
    <row r="16" spans="2:60" x14ac:dyDescent="0.35">
      <c r="B16" t="s">
        <v>84</v>
      </c>
    </row>
    <row r="17" spans="2:2" x14ac:dyDescent="0.35">
      <c r="B17" t="s">
        <v>85</v>
      </c>
    </row>
    <row r="19" spans="2:2" x14ac:dyDescent="0.35">
      <c r="B19"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H22"/>
  <sheetViews>
    <sheetView showGridLines="0" topLeftCell="A2"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263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28</v>
      </c>
      <c r="D7" s="10">
        <v>4</v>
      </c>
      <c r="E7" s="10">
        <v>24</v>
      </c>
      <c r="F7" s="10"/>
      <c r="G7" s="10">
        <v>6</v>
      </c>
      <c r="H7" s="10">
        <v>22</v>
      </c>
      <c r="I7" s="10"/>
      <c r="J7" s="10">
        <v>3</v>
      </c>
      <c r="K7" s="10">
        <v>8</v>
      </c>
      <c r="L7" s="10">
        <v>11</v>
      </c>
      <c r="M7" s="10">
        <v>6</v>
      </c>
      <c r="N7" s="10"/>
      <c r="O7" s="10">
        <v>5</v>
      </c>
      <c r="P7" s="10">
        <v>10</v>
      </c>
      <c r="Q7" s="10">
        <v>8</v>
      </c>
      <c r="R7" s="10">
        <v>5</v>
      </c>
      <c r="S7" s="10"/>
      <c r="T7" s="10">
        <v>17</v>
      </c>
      <c r="U7" s="10">
        <v>8</v>
      </c>
      <c r="V7" s="10">
        <v>2</v>
      </c>
      <c r="W7" s="10">
        <v>1</v>
      </c>
      <c r="X7" s="10" t="s">
        <v>116</v>
      </c>
      <c r="Y7" s="10"/>
      <c r="Z7" s="10">
        <v>9</v>
      </c>
      <c r="AA7" s="10">
        <v>11</v>
      </c>
      <c r="AB7" s="10"/>
      <c r="AC7" s="10">
        <v>9</v>
      </c>
      <c r="AD7" s="10">
        <v>13</v>
      </c>
      <c r="AE7" s="10"/>
      <c r="AF7" s="10">
        <v>9</v>
      </c>
      <c r="AG7" s="10">
        <v>2</v>
      </c>
      <c r="AH7" s="10">
        <v>3</v>
      </c>
      <c r="AI7" s="10">
        <v>3</v>
      </c>
      <c r="AJ7" s="10">
        <v>2</v>
      </c>
      <c r="AK7" s="10">
        <v>3</v>
      </c>
      <c r="AL7" s="10">
        <v>1</v>
      </c>
      <c r="AM7" s="10"/>
      <c r="AN7" s="10">
        <v>10</v>
      </c>
      <c r="AO7" s="10">
        <v>6</v>
      </c>
      <c r="AP7" s="10" t="s">
        <v>116</v>
      </c>
      <c r="AQ7" s="10">
        <v>3</v>
      </c>
      <c r="AR7" s="10">
        <v>8</v>
      </c>
      <c r="AS7" s="10">
        <v>1</v>
      </c>
      <c r="AT7" s="10"/>
      <c r="AU7" s="10">
        <v>8</v>
      </c>
      <c r="AV7" s="10">
        <v>9</v>
      </c>
      <c r="AW7" s="10">
        <v>2</v>
      </c>
      <c r="AX7" s="10">
        <v>3</v>
      </c>
      <c r="AY7" s="10">
        <v>6</v>
      </c>
      <c r="AZ7" s="10"/>
      <c r="BA7" s="10">
        <v>25</v>
      </c>
      <c r="BB7" s="10">
        <v>3</v>
      </c>
      <c r="BC7" s="10"/>
      <c r="BD7" s="10">
        <v>25</v>
      </c>
      <c r="BE7" s="10">
        <v>3</v>
      </c>
      <c r="BF7" s="10"/>
      <c r="BG7" s="10">
        <v>21</v>
      </c>
      <c r="BH7" s="10">
        <v>5</v>
      </c>
    </row>
    <row r="8" spans="2:60" ht="43.5" x14ac:dyDescent="0.35">
      <c r="B8" s="16" t="s">
        <v>255</v>
      </c>
      <c r="C8" s="15">
        <v>0.5</v>
      </c>
      <c r="D8" s="15">
        <v>0.25</v>
      </c>
      <c r="E8" s="15">
        <v>0.54166666666666696</v>
      </c>
      <c r="F8" s="15"/>
      <c r="G8" s="15">
        <v>0.66666666666666696</v>
      </c>
      <c r="H8" s="15">
        <v>0.45454545454545497</v>
      </c>
      <c r="I8" s="15"/>
      <c r="J8" s="15">
        <v>0.33333333333333298</v>
      </c>
      <c r="K8" s="15">
        <v>0.625</v>
      </c>
      <c r="L8" s="15">
        <v>0.36363636363636398</v>
      </c>
      <c r="M8" s="15">
        <v>0.66666666666666696</v>
      </c>
      <c r="N8" s="15"/>
      <c r="O8" s="15">
        <v>0.6</v>
      </c>
      <c r="P8" s="15">
        <v>0.3</v>
      </c>
      <c r="Q8" s="15">
        <v>0.5</v>
      </c>
      <c r="R8" s="15">
        <v>0.8</v>
      </c>
      <c r="S8" s="15"/>
      <c r="T8" s="15">
        <v>0.52941176470588203</v>
      </c>
      <c r="U8" s="15">
        <v>0.375</v>
      </c>
      <c r="V8" s="15">
        <v>1</v>
      </c>
      <c r="W8" s="15">
        <v>0</v>
      </c>
      <c r="X8" s="15" t="s">
        <v>117</v>
      </c>
      <c r="Y8" s="15"/>
      <c r="Z8" s="15">
        <v>0.22222222222222199</v>
      </c>
      <c r="AA8" s="15">
        <v>0.81818181818181801</v>
      </c>
      <c r="AB8" s="15"/>
      <c r="AC8" s="15">
        <v>0.33333333333333298</v>
      </c>
      <c r="AD8" s="15">
        <v>0.69230769230769196</v>
      </c>
      <c r="AE8" s="15"/>
      <c r="AF8" s="15">
        <v>0.44444444444444398</v>
      </c>
      <c r="AG8" s="15">
        <v>0.5</v>
      </c>
      <c r="AH8" s="15">
        <v>0.66666666666666696</v>
      </c>
      <c r="AI8" s="15">
        <v>0</v>
      </c>
      <c r="AJ8" s="15">
        <v>0.5</v>
      </c>
      <c r="AK8" s="15">
        <v>0.66666666666666696</v>
      </c>
      <c r="AL8" s="15">
        <v>1</v>
      </c>
      <c r="AM8" s="15"/>
      <c r="AN8" s="15">
        <v>0.6</v>
      </c>
      <c r="AO8" s="15">
        <v>0.33333333333333298</v>
      </c>
      <c r="AP8" s="15" t="s">
        <v>117</v>
      </c>
      <c r="AQ8" s="15">
        <v>0.33333333333333298</v>
      </c>
      <c r="AR8" s="15">
        <v>0.625</v>
      </c>
      <c r="AS8" s="15">
        <v>0</v>
      </c>
      <c r="AT8" s="15"/>
      <c r="AU8" s="15">
        <v>0.375</v>
      </c>
      <c r="AV8" s="15">
        <v>0.77777777777777801</v>
      </c>
      <c r="AW8" s="15">
        <v>0</v>
      </c>
      <c r="AX8" s="15">
        <v>0.33333333333333298</v>
      </c>
      <c r="AY8" s="15">
        <v>0.5</v>
      </c>
      <c r="AZ8" s="15"/>
      <c r="BA8" s="15">
        <v>0.52</v>
      </c>
      <c r="BB8" s="15">
        <v>0.33333333333333298</v>
      </c>
      <c r="BC8" s="15"/>
      <c r="BD8" s="15">
        <v>0.52</v>
      </c>
      <c r="BE8" s="15">
        <v>0.33333333333333298</v>
      </c>
      <c r="BF8" s="15"/>
      <c r="BG8" s="15">
        <v>0.52380952380952395</v>
      </c>
      <c r="BH8" s="15">
        <v>0.6</v>
      </c>
    </row>
    <row r="9" spans="2:60" x14ac:dyDescent="0.35">
      <c r="B9" s="16" t="s">
        <v>256</v>
      </c>
      <c r="C9" s="15">
        <v>0.35714285714285698</v>
      </c>
      <c r="D9" s="15">
        <v>0.5</v>
      </c>
      <c r="E9" s="15">
        <v>0.33333333333333298</v>
      </c>
      <c r="F9" s="15"/>
      <c r="G9" s="15">
        <v>0.5</v>
      </c>
      <c r="H9" s="15">
        <v>0.31818181818181801</v>
      </c>
      <c r="I9" s="15"/>
      <c r="J9" s="15">
        <v>0.33333333333333298</v>
      </c>
      <c r="K9" s="15">
        <v>0.375</v>
      </c>
      <c r="L9" s="15">
        <v>0.27272727272727298</v>
      </c>
      <c r="M9" s="15">
        <v>0.5</v>
      </c>
      <c r="N9" s="15"/>
      <c r="O9" s="15">
        <v>0.4</v>
      </c>
      <c r="P9" s="15">
        <v>0.2</v>
      </c>
      <c r="Q9" s="15">
        <v>0.25</v>
      </c>
      <c r="R9" s="15">
        <v>0.8</v>
      </c>
      <c r="S9" s="15"/>
      <c r="T9" s="15">
        <v>0.35294117647058798</v>
      </c>
      <c r="U9" s="15">
        <v>0.25</v>
      </c>
      <c r="V9" s="15">
        <v>1</v>
      </c>
      <c r="W9" s="15">
        <v>0</v>
      </c>
      <c r="X9" s="15" t="s">
        <v>117</v>
      </c>
      <c r="Y9" s="15"/>
      <c r="Z9" s="15">
        <v>0.22222222222222199</v>
      </c>
      <c r="AA9" s="15">
        <v>0.54545454545454497</v>
      </c>
      <c r="AB9" s="15"/>
      <c r="AC9" s="15">
        <v>0.33333333333333298</v>
      </c>
      <c r="AD9" s="15">
        <v>0.38461538461538503</v>
      </c>
      <c r="AE9" s="15"/>
      <c r="AF9" s="15">
        <v>0.22222222222222199</v>
      </c>
      <c r="AG9" s="15">
        <v>0</v>
      </c>
      <c r="AH9" s="15">
        <v>0.66666666666666696</v>
      </c>
      <c r="AI9" s="15">
        <v>0</v>
      </c>
      <c r="AJ9" s="15">
        <v>0.5</v>
      </c>
      <c r="AK9" s="15">
        <v>0.66666666666666696</v>
      </c>
      <c r="AL9" s="15">
        <v>1</v>
      </c>
      <c r="AM9" s="15"/>
      <c r="AN9" s="15">
        <v>0.3</v>
      </c>
      <c r="AO9" s="15">
        <v>0.33333333333333298</v>
      </c>
      <c r="AP9" s="15" t="s">
        <v>117</v>
      </c>
      <c r="AQ9" s="15">
        <v>0.33333333333333298</v>
      </c>
      <c r="AR9" s="15">
        <v>0.5</v>
      </c>
      <c r="AS9" s="15">
        <v>0</v>
      </c>
      <c r="AT9" s="15"/>
      <c r="AU9" s="15">
        <v>0.25</v>
      </c>
      <c r="AV9" s="15">
        <v>0.44444444444444398</v>
      </c>
      <c r="AW9" s="15">
        <v>0</v>
      </c>
      <c r="AX9" s="15">
        <v>0</v>
      </c>
      <c r="AY9" s="15">
        <v>0.66666666666666696</v>
      </c>
      <c r="AZ9" s="15"/>
      <c r="BA9" s="15">
        <v>0.4</v>
      </c>
      <c r="BB9" s="15">
        <v>0</v>
      </c>
      <c r="BC9" s="15"/>
      <c r="BD9" s="15">
        <v>0.4</v>
      </c>
      <c r="BE9" s="15">
        <v>0</v>
      </c>
      <c r="BF9" s="15"/>
      <c r="BG9" s="15">
        <v>0.38095238095238099</v>
      </c>
      <c r="BH9" s="15">
        <v>0.4</v>
      </c>
    </row>
    <row r="10" spans="2:60" ht="29" x14ac:dyDescent="0.35">
      <c r="B10" s="16" t="s">
        <v>257</v>
      </c>
      <c r="C10" s="15">
        <v>0.28571428571428598</v>
      </c>
      <c r="D10" s="15">
        <v>0.25</v>
      </c>
      <c r="E10" s="15">
        <v>0.29166666666666702</v>
      </c>
      <c r="F10" s="15"/>
      <c r="G10" s="15">
        <v>0.5</v>
      </c>
      <c r="H10" s="15">
        <v>0.22727272727272699</v>
      </c>
      <c r="I10" s="15"/>
      <c r="J10" s="15">
        <v>0.66666666666666696</v>
      </c>
      <c r="K10" s="15">
        <v>0.25</v>
      </c>
      <c r="L10" s="15">
        <v>0.27272727272727298</v>
      </c>
      <c r="M10" s="15">
        <v>0.16666666666666699</v>
      </c>
      <c r="N10" s="15"/>
      <c r="O10" s="15">
        <v>0.2</v>
      </c>
      <c r="P10" s="15">
        <v>0.3</v>
      </c>
      <c r="Q10" s="15">
        <v>0.375</v>
      </c>
      <c r="R10" s="15">
        <v>0.2</v>
      </c>
      <c r="S10" s="15"/>
      <c r="T10" s="15">
        <v>0.35294117647058798</v>
      </c>
      <c r="U10" s="15">
        <v>0.25</v>
      </c>
      <c r="V10" s="15">
        <v>0</v>
      </c>
      <c r="W10" s="15">
        <v>0</v>
      </c>
      <c r="X10" s="15" t="s">
        <v>117</v>
      </c>
      <c r="Y10" s="15"/>
      <c r="Z10" s="15">
        <v>0.22222222222222199</v>
      </c>
      <c r="AA10" s="15">
        <v>0.36363636363636398</v>
      </c>
      <c r="AB10" s="15"/>
      <c r="AC10" s="15">
        <v>0.22222222222222199</v>
      </c>
      <c r="AD10" s="15">
        <v>0.30769230769230799</v>
      </c>
      <c r="AE10" s="15"/>
      <c r="AF10" s="15">
        <v>0.33333333333333298</v>
      </c>
      <c r="AG10" s="15">
        <v>0</v>
      </c>
      <c r="AH10" s="15">
        <v>0.33333333333333298</v>
      </c>
      <c r="AI10" s="15">
        <v>0.33333333333333298</v>
      </c>
      <c r="AJ10" s="15">
        <v>0.5</v>
      </c>
      <c r="AK10" s="15">
        <v>0</v>
      </c>
      <c r="AL10" s="15">
        <v>0</v>
      </c>
      <c r="AM10" s="15"/>
      <c r="AN10" s="15">
        <v>0.2</v>
      </c>
      <c r="AO10" s="15">
        <v>0.33333333333333298</v>
      </c>
      <c r="AP10" s="15" t="s">
        <v>117</v>
      </c>
      <c r="AQ10" s="15">
        <v>0.33333333333333298</v>
      </c>
      <c r="AR10" s="15">
        <v>0.25</v>
      </c>
      <c r="AS10" s="15">
        <v>1</v>
      </c>
      <c r="AT10" s="15"/>
      <c r="AU10" s="15">
        <v>0.375</v>
      </c>
      <c r="AV10" s="15">
        <v>0.33333333333333298</v>
      </c>
      <c r="AW10" s="15">
        <v>0.5</v>
      </c>
      <c r="AX10" s="15">
        <v>0</v>
      </c>
      <c r="AY10" s="15">
        <v>0.16666666666666699</v>
      </c>
      <c r="AZ10" s="15"/>
      <c r="BA10" s="15">
        <v>0.28000000000000003</v>
      </c>
      <c r="BB10" s="15">
        <v>0.33333333333333298</v>
      </c>
      <c r="BC10" s="15"/>
      <c r="BD10" s="15">
        <v>0.28000000000000003</v>
      </c>
      <c r="BE10" s="15">
        <v>0.33333333333333298</v>
      </c>
      <c r="BF10" s="15"/>
      <c r="BG10" s="15">
        <v>0.28571428571428598</v>
      </c>
      <c r="BH10" s="15">
        <v>0.4</v>
      </c>
    </row>
    <row r="11" spans="2:60" ht="29" x14ac:dyDescent="0.35">
      <c r="B11" s="16" t="s">
        <v>258</v>
      </c>
      <c r="C11" s="15">
        <v>0.28571428571428598</v>
      </c>
      <c r="D11" s="15">
        <v>0</v>
      </c>
      <c r="E11" s="15">
        <v>0.33333333333333298</v>
      </c>
      <c r="F11" s="15"/>
      <c r="G11" s="15">
        <v>0.66666666666666696</v>
      </c>
      <c r="H11" s="15">
        <v>0.18181818181818199</v>
      </c>
      <c r="I11" s="15"/>
      <c r="J11" s="15">
        <v>0.33333333333333298</v>
      </c>
      <c r="K11" s="15">
        <v>0.125</v>
      </c>
      <c r="L11" s="15">
        <v>0.36363636363636398</v>
      </c>
      <c r="M11" s="15">
        <v>0.33333333333333298</v>
      </c>
      <c r="N11" s="15"/>
      <c r="O11" s="15">
        <v>0.4</v>
      </c>
      <c r="P11" s="15">
        <v>0.2</v>
      </c>
      <c r="Q11" s="15">
        <v>0.25</v>
      </c>
      <c r="R11" s="15">
        <v>0.4</v>
      </c>
      <c r="S11" s="15"/>
      <c r="T11" s="15">
        <v>0.29411764705882398</v>
      </c>
      <c r="U11" s="15">
        <v>0.25</v>
      </c>
      <c r="V11" s="15">
        <v>0.5</v>
      </c>
      <c r="W11" s="15">
        <v>0</v>
      </c>
      <c r="X11" s="15" t="s">
        <v>117</v>
      </c>
      <c r="Y11" s="15"/>
      <c r="Z11" s="15">
        <v>0.11111111111111099</v>
      </c>
      <c r="AA11" s="15">
        <v>0.45454545454545497</v>
      </c>
      <c r="AB11" s="15"/>
      <c r="AC11" s="15">
        <v>0.11111111111111099</v>
      </c>
      <c r="AD11" s="15">
        <v>0.38461538461538503</v>
      </c>
      <c r="AE11" s="15"/>
      <c r="AF11" s="15">
        <v>0.33333333333333298</v>
      </c>
      <c r="AG11" s="15">
        <v>0</v>
      </c>
      <c r="AH11" s="15">
        <v>0</v>
      </c>
      <c r="AI11" s="15">
        <v>0</v>
      </c>
      <c r="AJ11" s="15">
        <v>0.5</v>
      </c>
      <c r="AK11" s="15">
        <v>0.33333333333333298</v>
      </c>
      <c r="AL11" s="15">
        <v>1</v>
      </c>
      <c r="AM11" s="15"/>
      <c r="AN11" s="15">
        <v>0.2</v>
      </c>
      <c r="AO11" s="15">
        <v>0.16666666666666699</v>
      </c>
      <c r="AP11" s="15" t="s">
        <v>117</v>
      </c>
      <c r="AQ11" s="15">
        <v>0.33333333333333298</v>
      </c>
      <c r="AR11" s="15">
        <v>0.5</v>
      </c>
      <c r="AS11" s="15">
        <v>0</v>
      </c>
      <c r="AT11" s="15"/>
      <c r="AU11" s="15">
        <v>0.25</v>
      </c>
      <c r="AV11" s="15">
        <v>0.44444444444444398</v>
      </c>
      <c r="AW11" s="15">
        <v>0</v>
      </c>
      <c r="AX11" s="15">
        <v>0</v>
      </c>
      <c r="AY11" s="15">
        <v>0.33333333333333298</v>
      </c>
      <c r="AZ11" s="15"/>
      <c r="BA11" s="15">
        <v>0.32</v>
      </c>
      <c r="BB11" s="15">
        <v>0</v>
      </c>
      <c r="BC11" s="15"/>
      <c r="BD11" s="15">
        <v>0.32</v>
      </c>
      <c r="BE11" s="15">
        <v>0</v>
      </c>
      <c r="BF11" s="15"/>
      <c r="BG11" s="15">
        <v>0.33333333333333298</v>
      </c>
      <c r="BH11" s="15">
        <v>0.2</v>
      </c>
    </row>
    <row r="12" spans="2:60" ht="29" x14ac:dyDescent="0.35">
      <c r="B12" s="16" t="s">
        <v>259</v>
      </c>
      <c r="C12" s="15">
        <v>0.25</v>
      </c>
      <c r="D12" s="15">
        <v>0.5</v>
      </c>
      <c r="E12" s="15">
        <v>0.20833333333333301</v>
      </c>
      <c r="F12" s="15"/>
      <c r="G12" s="15">
        <v>0.33333333333333298</v>
      </c>
      <c r="H12" s="15">
        <v>0.22727272727272699</v>
      </c>
      <c r="I12" s="15"/>
      <c r="J12" s="15">
        <v>0.33333333333333298</v>
      </c>
      <c r="K12" s="15">
        <v>0.375</v>
      </c>
      <c r="L12" s="15">
        <v>0.27272727272727298</v>
      </c>
      <c r="M12" s="15">
        <v>0</v>
      </c>
      <c r="N12" s="15"/>
      <c r="O12" s="15">
        <v>0.2</v>
      </c>
      <c r="P12" s="15">
        <v>0.2</v>
      </c>
      <c r="Q12" s="15">
        <v>0.375</v>
      </c>
      <c r="R12" s="15">
        <v>0.2</v>
      </c>
      <c r="S12" s="15"/>
      <c r="T12" s="15">
        <v>0.29411764705882398</v>
      </c>
      <c r="U12" s="15">
        <v>0.25</v>
      </c>
      <c r="V12" s="15">
        <v>0</v>
      </c>
      <c r="W12" s="15">
        <v>0</v>
      </c>
      <c r="X12" s="15" t="s">
        <v>117</v>
      </c>
      <c r="Y12" s="15"/>
      <c r="Z12" s="15">
        <v>0.11111111111111099</v>
      </c>
      <c r="AA12" s="15">
        <v>0.36363636363636398</v>
      </c>
      <c r="AB12" s="15"/>
      <c r="AC12" s="15">
        <v>0.11111111111111099</v>
      </c>
      <c r="AD12" s="15">
        <v>0.30769230769230799</v>
      </c>
      <c r="AE12" s="15"/>
      <c r="AF12" s="15">
        <v>0.11111111111111099</v>
      </c>
      <c r="AG12" s="15">
        <v>0</v>
      </c>
      <c r="AH12" s="15">
        <v>0.66666666666666696</v>
      </c>
      <c r="AI12" s="15">
        <v>0</v>
      </c>
      <c r="AJ12" s="15">
        <v>0</v>
      </c>
      <c r="AK12" s="15">
        <v>0.66666666666666696</v>
      </c>
      <c r="AL12" s="15">
        <v>0</v>
      </c>
      <c r="AM12" s="15"/>
      <c r="AN12" s="15">
        <v>0.1</v>
      </c>
      <c r="AO12" s="15">
        <v>0.33333333333333298</v>
      </c>
      <c r="AP12" s="15" t="s">
        <v>117</v>
      </c>
      <c r="AQ12" s="15">
        <v>0.66666666666666696</v>
      </c>
      <c r="AR12" s="15">
        <v>0.25</v>
      </c>
      <c r="AS12" s="15">
        <v>0</v>
      </c>
      <c r="AT12" s="15"/>
      <c r="AU12" s="15">
        <v>0.25</v>
      </c>
      <c r="AV12" s="15">
        <v>0.33333333333333298</v>
      </c>
      <c r="AW12" s="15">
        <v>0</v>
      </c>
      <c r="AX12" s="15">
        <v>0</v>
      </c>
      <c r="AY12" s="15">
        <v>0.33333333333333298</v>
      </c>
      <c r="AZ12" s="15"/>
      <c r="BA12" s="15">
        <v>0.28000000000000003</v>
      </c>
      <c r="BB12" s="15">
        <v>0</v>
      </c>
      <c r="BC12" s="15"/>
      <c r="BD12" s="15">
        <v>0.28000000000000003</v>
      </c>
      <c r="BE12" s="15">
        <v>0</v>
      </c>
      <c r="BF12" s="15"/>
      <c r="BG12" s="15">
        <v>0.28571428571428598</v>
      </c>
      <c r="BH12" s="15">
        <v>0.2</v>
      </c>
    </row>
    <row r="13" spans="2:60" ht="43.5" x14ac:dyDescent="0.35">
      <c r="B13" s="16" t="s">
        <v>260</v>
      </c>
      <c r="C13" s="15">
        <v>0.25</v>
      </c>
      <c r="D13" s="15">
        <v>0.5</v>
      </c>
      <c r="E13" s="15">
        <v>0.20833333333333301</v>
      </c>
      <c r="F13" s="15"/>
      <c r="G13" s="15">
        <v>0.5</v>
      </c>
      <c r="H13" s="15">
        <v>0.18181818181818199</v>
      </c>
      <c r="I13" s="15"/>
      <c r="J13" s="15">
        <v>0.33333333333333298</v>
      </c>
      <c r="K13" s="15">
        <v>0.125</v>
      </c>
      <c r="L13" s="15">
        <v>0.36363636363636398</v>
      </c>
      <c r="M13" s="15">
        <v>0.16666666666666699</v>
      </c>
      <c r="N13" s="15"/>
      <c r="O13" s="15">
        <v>0.2</v>
      </c>
      <c r="P13" s="15">
        <v>0.4</v>
      </c>
      <c r="Q13" s="15">
        <v>0.25</v>
      </c>
      <c r="R13" s="15">
        <v>0</v>
      </c>
      <c r="S13" s="15"/>
      <c r="T13" s="15">
        <v>0.23529411764705899</v>
      </c>
      <c r="U13" s="15">
        <v>0.25</v>
      </c>
      <c r="V13" s="15">
        <v>0</v>
      </c>
      <c r="W13" s="15">
        <v>1</v>
      </c>
      <c r="X13" s="15" t="s">
        <v>117</v>
      </c>
      <c r="Y13" s="15"/>
      <c r="Z13" s="15">
        <v>0.33333333333333298</v>
      </c>
      <c r="AA13" s="15">
        <v>0.36363636363636398</v>
      </c>
      <c r="AB13" s="15"/>
      <c r="AC13" s="15">
        <v>0.22222222222222199</v>
      </c>
      <c r="AD13" s="15">
        <v>0.30769230769230799</v>
      </c>
      <c r="AE13" s="15"/>
      <c r="AF13" s="15">
        <v>0.44444444444444398</v>
      </c>
      <c r="AG13" s="15">
        <v>0.5</v>
      </c>
      <c r="AH13" s="15">
        <v>0</v>
      </c>
      <c r="AI13" s="15">
        <v>0</v>
      </c>
      <c r="AJ13" s="15">
        <v>0.5</v>
      </c>
      <c r="AK13" s="15">
        <v>0</v>
      </c>
      <c r="AL13" s="15">
        <v>0</v>
      </c>
      <c r="AM13" s="15"/>
      <c r="AN13" s="15">
        <v>0.3</v>
      </c>
      <c r="AO13" s="15">
        <v>0.33333333333333298</v>
      </c>
      <c r="AP13" s="15" t="s">
        <v>117</v>
      </c>
      <c r="AQ13" s="15">
        <v>0</v>
      </c>
      <c r="AR13" s="15">
        <v>0.25</v>
      </c>
      <c r="AS13" s="15">
        <v>0</v>
      </c>
      <c r="AT13" s="15"/>
      <c r="AU13" s="15">
        <v>0.25</v>
      </c>
      <c r="AV13" s="15">
        <v>0.22222222222222199</v>
      </c>
      <c r="AW13" s="15">
        <v>0</v>
      </c>
      <c r="AX13" s="15">
        <v>0.33333333333333298</v>
      </c>
      <c r="AY13" s="15">
        <v>0.33333333333333298</v>
      </c>
      <c r="AZ13" s="15"/>
      <c r="BA13" s="15">
        <v>0.28000000000000003</v>
      </c>
      <c r="BB13" s="15">
        <v>0</v>
      </c>
      <c r="BC13" s="15"/>
      <c r="BD13" s="15">
        <v>0.28000000000000003</v>
      </c>
      <c r="BE13" s="15">
        <v>0</v>
      </c>
      <c r="BF13" s="15"/>
      <c r="BG13" s="15">
        <v>0.28571428571428598</v>
      </c>
      <c r="BH13" s="15">
        <v>0.2</v>
      </c>
    </row>
    <row r="14" spans="2:60" ht="43.5" x14ac:dyDescent="0.35">
      <c r="B14" s="16" t="s">
        <v>261</v>
      </c>
      <c r="C14" s="15">
        <v>0.14285714285714299</v>
      </c>
      <c r="D14" s="15">
        <v>0</v>
      </c>
      <c r="E14" s="15">
        <v>0.16666666666666699</v>
      </c>
      <c r="F14" s="15"/>
      <c r="G14" s="15">
        <v>0</v>
      </c>
      <c r="H14" s="15">
        <v>0.18181818181818199</v>
      </c>
      <c r="I14" s="15"/>
      <c r="J14" s="15">
        <v>0.33333333333333298</v>
      </c>
      <c r="K14" s="15">
        <v>0</v>
      </c>
      <c r="L14" s="15">
        <v>9.0909090909090898E-2</v>
      </c>
      <c r="M14" s="15">
        <v>0.33333333333333298</v>
      </c>
      <c r="N14" s="15"/>
      <c r="O14" s="15">
        <v>0.2</v>
      </c>
      <c r="P14" s="15">
        <v>0.1</v>
      </c>
      <c r="Q14" s="15">
        <v>0</v>
      </c>
      <c r="R14" s="15">
        <v>0.4</v>
      </c>
      <c r="S14" s="15"/>
      <c r="T14" s="15">
        <v>0.17647058823529399</v>
      </c>
      <c r="U14" s="15">
        <v>0.125</v>
      </c>
      <c r="V14" s="15">
        <v>0</v>
      </c>
      <c r="W14" s="15">
        <v>0</v>
      </c>
      <c r="X14" s="15" t="s">
        <v>117</v>
      </c>
      <c r="Y14" s="15"/>
      <c r="Z14" s="15">
        <v>0.22222222222222199</v>
      </c>
      <c r="AA14" s="15">
        <v>9.0909090909090898E-2</v>
      </c>
      <c r="AB14" s="15"/>
      <c r="AC14" s="15">
        <v>0.22222222222222199</v>
      </c>
      <c r="AD14" s="15">
        <v>7.69230769230769E-2</v>
      </c>
      <c r="AE14" s="15"/>
      <c r="AF14" s="15">
        <v>0.33333333333333298</v>
      </c>
      <c r="AG14" s="15">
        <v>0</v>
      </c>
      <c r="AH14" s="15">
        <v>0</v>
      </c>
      <c r="AI14" s="15">
        <v>0.33333333333333298</v>
      </c>
      <c r="AJ14" s="15">
        <v>0</v>
      </c>
      <c r="AK14" s="15">
        <v>0</v>
      </c>
      <c r="AL14" s="15">
        <v>0</v>
      </c>
      <c r="AM14" s="15"/>
      <c r="AN14" s="15">
        <v>0.1</v>
      </c>
      <c r="AO14" s="15">
        <v>0.16666666666666699</v>
      </c>
      <c r="AP14" s="15" t="s">
        <v>117</v>
      </c>
      <c r="AQ14" s="15">
        <v>0</v>
      </c>
      <c r="AR14" s="15">
        <v>0.25</v>
      </c>
      <c r="AS14" s="15">
        <v>0</v>
      </c>
      <c r="AT14" s="15"/>
      <c r="AU14" s="15">
        <v>0.25</v>
      </c>
      <c r="AV14" s="15">
        <v>0</v>
      </c>
      <c r="AW14" s="15">
        <v>0.5</v>
      </c>
      <c r="AX14" s="15">
        <v>0.33333333333333298</v>
      </c>
      <c r="AY14" s="15">
        <v>0</v>
      </c>
      <c r="AZ14" s="15"/>
      <c r="BA14" s="15">
        <v>0.16</v>
      </c>
      <c r="BB14" s="15">
        <v>0</v>
      </c>
      <c r="BC14" s="15"/>
      <c r="BD14" s="15">
        <v>0.16</v>
      </c>
      <c r="BE14" s="15">
        <v>0</v>
      </c>
      <c r="BF14" s="15"/>
      <c r="BG14" s="15">
        <v>9.5238095238095205E-2</v>
      </c>
      <c r="BH14" s="15">
        <v>0.2</v>
      </c>
    </row>
    <row r="15" spans="2:60" ht="72.5" x14ac:dyDescent="0.35">
      <c r="B15" s="16" t="s">
        <v>262</v>
      </c>
      <c r="C15" s="15">
        <v>7.1428571428571397E-2</v>
      </c>
      <c r="D15" s="15">
        <v>0</v>
      </c>
      <c r="E15" s="15">
        <v>8.3333333333333301E-2</v>
      </c>
      <c r="F15" s="15"/>
      <c r="G15" s="15">
        <v>0</v>
      </c>
      <c r="H15" s="15">
        <v>9.0909090909090898E-2</v>
      </c>
      <c r="I15" s="15"/>
      <c r="J15" s="15">
        <v>0</v>
      </c>
      <c r="K15" s="15">
        <v>0</v>
      </c>
      <c r="L15" s="15">
        <v>9.0909090909090898E-2</v>
      </c>
      <c r="M15" s="15">
        <v>0.16666666666666699</v>
      </c>
      <c r="N15" s="15"/>
      <c r="O15" s="15">
        <v>0</v>
      </c>
      <c r="P15" s="15">
        <v>0.2</v>
      </c>
      <c r="Q15" s="15">
        <v>0</v>
      </c>
      <c r="R15" s="15">
        <v>0</v>
      </c>
      <c r="S15" s="15"/>
      <c r="T15" s="15">
        <v>0.11764705882352899</v>
      </c>
      <c r="U15" s="15">
        <v>0</v>
      </c>
      <c r="V15" s="15">
        <v>0</v>
      </c>
      <c r="W15" s="15">
        <v>0</v>
      </c>
      <c r="X15" s="15" t="s">
        <v>117</v>
      </c>
      <c r="Y15" s="15"/>
      <c r="Z15" s="15">
        <v>0</v>
      </c>
      <c r="AA15" s="15">
        <v>0</v>
      </c>
      <c r="AB15" s="15"/>
      <c r="AC15" s="15">
        <v>0</v>
      </c>
      <c r="AD15" s="15">
        <v>0</v>
      </c>
      <c r="AE15" s="15"/>
      <c r="AF15" s="15">
        <v>0</v>
      </c>
      <c r="AG15" s="15">
        <v>0</v>
      </c>
      <c r="AH15" s="15">
        <v>0</v>
      </c>
      <c r="AI15" s="15">
        <v>0.33333333333333298</v>
      </c>
      <c r="AJ15" s="15">
        <v>0</v>
      </c>
      <c r="AK15" s="15">
        <v>0.33333333333333298</v>
      </c>
      <c r="AL15" s="15">
        <v>0</v>
      </c>
      <c r="AM15" s="15"/>
      <c r="AN15" s="15">
        <v>0</v>
      </c>
      <c r="AO15" s="15">
        <v>0</v>
      </c>
      <c r="AP15" s="15" t="s">
        <v>117</v>
      </c>
      <c r="AQ15" s="15">
        <v>0.33333333333333298</v>
      </c>
      <c r="AR15" s="15">
        <v>0.125</v>
      </c>
      <c r="AS15" s="15">
        <v>0</v>
      </c>
      <c r="AT15" s="15"/>
      <c r="AU15" s="15">
        <v>0</v>
      </c>
      <c r="AV15" s="15">
        <v>0.11111111111111099</v>
      </c>
      <c r="AW15" s="15">
        <v>0.5</v>
      </c>
      <c r="AX15" s="15">
        <v>0</v>
      </c>
      <c r="AY15" s="15">
        <v>0</v>
      </c>
      <c r="AZ15" s="15"/>
      <c r="BA15" s="15">
        <v>0.08</v>
      </c>
      <c r="BB15" s="15">
        <v>0</v>
      </c>
      <c r="BC15" s="15"/>
      <c r="BD15" s="15">
        <v>0.08</v>
      </c>
      <c r="BE15" s="15">
        <v>0</v>
      </c>
      <c r="BF15" s="15"/>
      <c r="BG15" s="15">
        <v>4.7619047619047603E-2</v>
      </c>
      <c r="BH15" s="15">
        <v>0</v>
      </c>
    </row>
    <row r="16" spans="2:60" x14ac:dyDescent="0.35">
      <c r="B16" s="16" t="s">
        <v>81</v>
      </c>
      <c r="C16" s="15">
        <v>3.5714285714285698E-2</v>
      </c>
      <c r="D16" s="15">
        <v>0</v>
      </c>
      <c r="E16" s="15">
        <v>4.1666666666666699E-2</v>
      </c>
      <c r="F16" s="15"/>
      <c r="G16" s="15">
        <v>0</v>
      </c>
      <c r="H16" s="15">
        <v>4.5454545454545497E-2</v>
      </c>
      <c r="I16" s="15"/>
      <c r="J16" s="15">
        <v>0</v>
      </c>
      <c r="K16" s="15">
        <v>0.125</v>
      </c>
      <c r="L16" s="15">
        <v>0</v>
      </c>
      <c r="M16" s="15">
        <v>0</v>
      </c>
      <c r="N16" s="15"/>
      <c r="O16" s="15">
        <v>0</v>
      </c>
      <c r="P16" s="15">
        <v>0</v>
      </c>
      <c r="Q16" s="15">
        <v>0.125</v>
      </c>
      <c r="R16" s="15">
        <v>0</v>
      </c>
      <c r="S16" s="15"/>
      <c r="T16" s="15">
        <v>0</v>
      </c>
      <c r="U16" s="15">
        <v>0.125</v>
      </c>
      <c r="V16" s="15">
        <v>0</v>
      </c>
      <c r="W16" s="15">
        <v>0</v>
      </c>
      <c r="X16" s="15" t="s">
        <v>117</v>
      </c>
      <c r="Y16" s="15"/>
      <c r="Z16" s="15">
        <v>0.11111111111111099</v>
      </c>
      <c r="AA16" s="15">
        <v>0</v>
      </c>
      <c r="AB16" s="15"/>
      <c r="AC16" s="15">
        <v>0.11111111111111099</v>
      </c>
      <c r="AD16" s="15">
        <v>0</v>
      </c>
      <c r="AE16" s="15"/>
      <c r="AF16" s="15">
        <v>0</v>
      </c>
      <c r="AG16" s="15">
        <v>0</v>
      </c>
      <c r="AH16" s="15">
        <v>0</v>
      </c>
      <c r="AI16" s="15">
        <v>0</v>
      </c>
      <c r="AJ16" s="15">
        <v>0</v>
      </c>
      <c r="AK16" s="15">
        <v>0</v>
      </c>
      <c r="AL16" s="15">
        <v>0</v>
      </c>
      <c r="AM16" s="15"/>
      <c r="AN16" s="15">
        <v>0</v>
      </c>
      <c r="AO16" s="15">
        <v>0.16666666666666699</v>
      </c>
      <c r="AP16" s="15" t="s">
        <v>117</v>
      </c>
      <c r="AQ16" s="15">
        <v>0</v>
      </c>
      <c r="AR16" s="15">
        <v>0</v>
      </c>
      <c r="AS16" s="15">
        <v>0</v>
      </c>
      <c r="AT16" s="15"/>
      <c r="AU16" s="15">
        <v>0.125</v>
      </c>
      <c r="AV16" s="15">
        <v>0</v>
      </c>
      <c r="AW16" s="15">
        <v>0</v>
      </c>
      <c r="AX16" s="15">
        <v>0</v>
      </c>
      <c r="AY16" s="15">
        <v>0</v>
      </c>
      <c r="AZ16" s="15"/>
      <c r="BA16" s="15">
        <v>0</v>
      </c>
      <c r="BB16" s="15">
        <v>0.33333333333333298</v>
      </c>
      <c r="BC16" s="15"/>
      <c r="BD16" s="15">
        <v>0</v>
      </c>
      <c r="BE16" s="15">
        <v>0.33333333333333298</v>
      </c>
      <c r="BF16" s="15"/>
      <c r="BG16" s="15">
        <v>0</v>
      </c>
      <c r="BH16" s="15">
        <v>0.2</v>
      </c>
    </row>
    <row r="17" spans="2:60" x14ac:dyDescent="0.35">
      <c r="B17" s="16" t="s">
        <v>104</v>
      </c>
      <c r="C17" s="17">
        <v>7.1428571428571397E-2</v>
      </c>
      <c r="D17" s="17">
        <v>0</v>
      </c>
      <c r="E17" s="17">
        <v>8.3333333333333301E-2</v>
      </c>
      <c r="F17" s="17"/>
      <c r="G17" s="17">
        <v>0</v>
      </c>
      <c r="H17" s="17">
        <v>9.0909090909090898E-2</v>
      </c>
      <c r="I17" s="17"/>
      <c r="J17" s="17">
        <v>0.33333333333333298</v>
      </c>
      <c r="K17" s="17">
        <v>0</v>
      </c>
      <c r="L17" s="17">
        <v>9.0909090909090898E-2</v>
      </c>
      <c r="M17" s="17">
        <v>0</v>
      </c>
      <c r="N17" s="17"/>
      <c r="O17" s="17">
        <v>0.2</v>
      </c>
      <c r="P17" s="17">
        <v>0</v>
      </c>
      <c r="Q17" s="17">
        <v>0.125</v>
      </c>
      <c r="R17" s="17">
        <v>0</v>
      </c>
      <c r="S17" s="17"/>
      <c r="T17" s="17">
        <v>0.11764705882352899</v>
      </c>
      <c r="U17" s="17">
        <v>0</v>
      </c>
      <c r="V17" s="17">
        <v>0</v>
      </c>
      <c r="W17" s="17">
        <v>0</v>
      </c>
      <c r="X17" s="17" t="s">
        <v>117</v>
      </c>
      <c r="Y17" s="17"/>
      <c r="Z17" s="17">
        <v>0</v>
      </c>
      <c r="AA17" s="17">
        <v>0</v>
      </c>
      <c r="AB17" s="17"/>
      <c r="AC17" s="17">
        <v>0</v>
      </c>
      <c r="AD17" s="17">
        <v>0.15384615384615399</v>
      </c>
      <c r="AE17" s="17"/>
      <c r="AF17" s="17">
        <v>0</v>
      </c>
      <c r="AG17" s="17">
        <v>0</v>
      </c>
      <c r="AH17" s="17">
        <v>0</v>
      </c>
      <c r="AI17" s="17">
        <v>0.33333333333333298</v>
      </c>
      <c r="AJ17" s="17">
        <v>0</v>
      </c>
      <c r="AK17" s="17">
        <v>0</v>
      </c>
      <c r="AL17" s="17">
        <v>0</v>
      </c>
      <c r="AM17" s="17"/>
      <c r="AN17" s="17">
        <v>0.1</v>
      </c>
      <c r="AO17" s="17">
        <v>0</v>
      </c>
      <c r="AP17" s="17" t="s">
        <v>117</v>
      </c>
      <c r="AQ17" s="17">
        <v>0.33333333333333298</v>
      </c>
      <c r="AR17" s="17">
        <v>0</v>
      </c>
      <c r="AS17" s="17">
        <v>0</v>
      </c>
      <c r="AT17" s="17"/>
      <c r="AU17" s="17">
        <v>0.125</v>
      </c>
      <c r="AV17" s="17">
        <v>0</v>
      </c>
      <c r="AW17" s="17">
        <v>0</v>
      </c>
      <c r="AX17" s="17">
        <v>0</v>
      </c>
      <c r="AY17" s="17">
        <v>0.16666666666666699</v>
      </c>
      <c r="AZ17" s="17"/>
      <c r="BA17" s="17">
        <v>0.08</v>
      </c>
      <c r="BB17" s="17">
        <v>0</v>
      </c>
      <c r="BC17" s="17"/>
      <c r="BD17" s="17">
        <v>0.08</v>
      </c>
      <c r="BE17" s="17">
        <v>0</v>
      </c>
      <c r="BF17" s="17"/>
      <c r="BG17" s="17">
        <v>4.7619047619047603E-2</v>
      </c>
      <c r="BH17" s="17">
        <v>0</v>
      </c>
    </row>
    <row r="18" spans="2:60" x14ac:dyDescent="0.35">
      <c r="B18" s="22" t="s">
        <v>273</v>
      </c>
    </row>
    <row r="19" spans="2:60" x14ac:dyDescent="0.35">
      <c r="B19" t="s">
        <v>84</v>
      </c>
    </row>
    <row r="20" spans="2:60" x14ac:dyDescent="0.35">
      <c r="B20" t="s">
        <v>85</v>
      </c>
    </row>
    <row r="22" spans="2:60" x14ac:dyDescent="0.35">
      <c r="B22"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H15"/>
  <sheetViews>
    <sheetView showGridLines="0" topLeftCell="A8"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265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101</v>
      </c>
      <c r="D7" s="10">
        <v>25</v>
      </c>
      <c r="E7" s="10">
        <v>76</v>
      </c>
      <c r="F7" s="10"/>
      <c r="G7" s="10">
        <v>30</v>
      </c>
      <c r="H7" s="10">
        <v>71</v>
      </c>
      <c r="I7" s="10"/>
      <c r="J7" s="10">
        <v>16</v>
      </c>
      <c r="K7" s="10">
        <v>23</v>
      </c>
      <c r="L7" s="10">
        <v>34</v>
      </c>
      <c r="M7" s="10">
        <v>28</v>
      </c>
      <c r="N7" s="10"/>
      <c r="O7" s="10">
        <v>20</v>
      </c>
      <c r="P7" s="10">
        <v>35</v>
      </c>
      <c r="Q7" s="10">
        <v>19</v>
      </c>
      <c r="R7" s="10">
        <v>24</v>
      </c>
      <c r="S7" s="10"/>
      <c r="T7" s="10">
        <v>59</v>
      </c>
      <c r="U7" s="10">
        <v>19</v>
      </c>
      <c r="V7" s="10">
        <v>15</v>
      </c>
      <c r="W7" s="10">
        <v>5</v>
      </c>
      <c r="X7" s="10" t="s">
        <v>116</v>
      </c>
      <c r="Y7" s="10"/>
      <c r="Z7" s="10">
        <v>36</v>
      </c>
      <c r="AA7" s="10">
        <v>34</v>
      </c>
      <c r="AB7" s="10"/>
      <c r="AC7" s="10">
        <v>45</v>
      </c>
      <c r="AD7" s="10">
        <v>39</v>
      </c>
      <c r="AE7" s="10"/>
      <c r="AF7" s="10">
        <v>22</v>
      </c>
      <c r="AG7" s="10">
        <v>8</v>
      </c>
      <c r="AH7" s="10">
        <v>10</v>
      </c>
      <c r="AI7" s="10">
        <v>10</v>
      </c>
      <c r="AJ7" s="10">
        <v>4</v>
      </c>
      <c r="AK7" s="10">
        <v>10</v>
      </c>
      <c r="AL7" s="10">
        <v>4</v>
      </c>
      <c r="AM7" s="10"/>
      <c r="AN7" s="10">
        <v>36</v>
      </c>
      <c r="AO7" s="10">
        <v>26</v>
      </c>
      <c r="AP7" s="10">
        <v>1</v>
      </c>
      <c r="AQ7" s="10">
        <v>8</v>
      </c>
      <c r="AR7" s="10">
        <v>25</v>
      </c>
      <c r="AS7" s="10">
        <v>5</v>
      </c>
      <c r="AT7" s="10"/>
      <c r="AU7" s="10">
        <v>23</v>
      </c>
      <c r="AV7" s="10">
        <v>37</v>
      </c>
      <c r="AW7" s="10">
        <v>6</v>
      </c>
      <c r="AX7" s="10">
        <v>7</v>
      </c>
      <c r="AY7" s="10">
        <v>28</v>
      </c>
      <c r="AZ7" s="10"/>
      <c r="BA7" s="10">
        <v>76</v>
      </c>
      <c r="BB7" s="10">
        <v>25</v>
      </c>
      <c r="BC7" s="10"/>
      <c r="BD7" s="10">
        <v>58</v>
      </c>
      <c r="BE7" s="10">
        <v>42</v>
      </c>
      <c r="BF7" s="10"/>
      <c r="BG7" s="10">
        <v>69</v>
      </c>
      <c r="BH7" s="10">
        <v>28</v>
      </c>
    </row>
    <row r="8" spans="2:60" x14ac:dyDescent="0.35">
      <c r="B8" s="16" t="s">
        <v>114</v>
      </c>
      <c r="C8" s="15">
        <v>0.25742574257425699</v>
      </c>
      <c r="D8" s="15">
        <v>0.28000000000000003</v>
      </c>
      <c r="E8" s="15">
        <v>0.25</v>
      </c>
      <c r="F8" s="15"/>
      <c r="G8" s="15">
        <v>0.233333333333333</v>
      </c>
      <c r="H8" s="15">
        <v>0.26760563380281699</v>
      </c>
      <c r="I8" s="15"/>
      <c r="J8" s="15">
        <v>0.3125</v>
      </c>
      <c r="K8" s="15">
        <v>0.173913043478261</v>
      </c>
      <c r="L8" s="15">
        <v>0.26470588235294101</v>
      </c>
      <c r="M8" s="15">
        <v>0.28571428571428598</v>
      </c>
      <c r="N8" s="15"/>
      <c r="O8" s="15">
        <v>0.35</v>
      </c>
      <c r="P8" s="15">
        <v>0.25714285714285701</v>
      </c>
      <c r="Q8" s="15">
        <v>0.105263157894737</v>
      </c>
      <c r="R8" s="15">
        <v>0.33333333333333298</v>
      </c>
      <c r="S8" s="15"/>
      <c r="T8" s="15">
        <v>0.22033898305084701</v>
      </c>
      <c r="U8" s="15">
        <v>0.36842105263157898</v>
      </c>
      <c r="V8" s="15">
        <v>0.2</v>
      </c>
      <c r="W8" s="15">
        <v>0.4</v>
      </c>
      <c r="X8" s="15" t="s">
        <v>117</v>
      </c>
      <c r="Y8" s="15"/>
      <c r="Z8" s="15">
        <v>0.41666666666666702</v>
      </c>
      <c r="AA8" s="15">
        <v>0.14705882352941199</v>
      </c>
      <c r="AB8" s="15"/>
      <c r="AC8" s="15">
        <v>0.31111111111111101</v>
      </c>
      <c r="AD8" s="15">
        <v>0.17948717948717899</v>
      </c>
      <c r="AE8" s="15"/>
      <c r="AF8" s="15">
        <v>0.18181818181818199</v>
      </c>
      <c r="AG8" s="15">
        <v>0</v>
      </c>
      <c r="AH8" s="15">
        <v>0.2</v>
      </c>
      <c r="AI8" s="15">
        <v>0.8</v>
      </c>
      <c r="AJ8" s="15">
        <v>0</v>
      </c>
      <c r="AK8" s="15">
        <v>0.1</v>
      </c>
      <c r="AL8" s="15">
        <v>0.25</v>
      </c>
      <c r="AM8" s="15"/>
      <c r="AN8" s="15">
        <v>0.25</v>
      </c>
      <c r="AO8" s="15">
        <v>0.19230769230769201</v>
      </c>
      <c r="AP8" s="15">
        <v>0</v>
      </c>
      <c r="AQ8" s="15">
        <v>0.375</v>
      </c>
      <c r="AR8" s="15">
        <v>0.28000000000000003</v>
      </c>
      <c r="AS8" s="15">
        <v>0.4</v>
      </c>
      <c r="AT8" s="15"/>
      <c r="AU8" s="15">
        <v>0.217391304347826</v>
      </c>
      <c r="AV8" s="15">
        <v>0.29729729729729698</v>
      </c>
      <c r="AW8" s="15">
        <v>0.33333333333333298</v>
      </c>
      <c r="AX8" s="15">
        <v>0.14285714285714299</v>
      </c>
      <c r="AY8" s="15">
        <v>0.25</v>
      </c>
      <c r="AZ8" s="15"/>
      <c r="BA8" s="15">
        <v>0.197368421052632</v>
      </c>
      <c r="BB8" s="15">
        <v>0.44</v>
      </c>
      <c r="BC8" s="15"/>
      <c r="BD8" s="15">
        <v>0.18965517241379301</v>
      </c>
      <c r="BE8" s="15">
        <v>0.35714285714285698</v>
      </c>
      <c r="BF8" s="15"/>
      <c r="BG8" s="15">
        <v>0.202898550724638</v>
      </c>
      <c r="BH8" s="15">
        <v>0.35714285714285698</v>
      </c>
    </row>
    <row r="9" spans="2:60" x14ac:dyDescent="0.35">
      <c r="B9" s="16" t="s">
        <v>115</v>
      </c>
      <c r="C9" s="15">
        <v>0.54455445544554504</v>
      </c>
      <c r="D9" s="15">
        <v>0.6</v>
      </c>
      <c r="E9" s="15">
        <v>0.52631578947368396</v>
      </c>
      <c r="F9" s="15"/>
      <c r="G9" s="15">
        <v>0.63333333333333297</v>
      </c>
      <c r="H9" s="15">
        <v>0.50704225352112697</v>
      </c>
      <c r="I9" s="15"/>
      <c r="J9" s="15">
        <v>0.4375</v>
      </c>
      <c r="K9" s="15">
        <v>0.52173913043478304</v>
      </c>
      <c r="L9" s="15">
        <v>0.55882352941176505</v>
      </c>
      <c r="M9" s="15">
        <v>0.60714285714285698</v>
      </c>
      <c r="N9" s="15"/>
      <c r="O9" s="15">
        <v>0.6</v>
      </c>
      <c r="P9" s="15">
        <v>0.54285714285714304</v>
      </c>
      <c r="Q9" s="15">
        <v>0.68421052631578905</v>
      </c>
      <c r="R9" s="15">
        <v>0.45833333333333298</v>
      </c>
      <c r="S9" s="15"/>
      <c r="T9" s="15">
        <v>0.61016949152542399</v>
      </c>
      <c r="U9" s="15">
        <v>0.52631578947368396</v>
      </c>
      <c r="V9" s="15">
        <v>0.4</v>
      </c>
      <c r="W9" s="15">
        <v>0.4</v>
      </c>
      <c r="X9" s="15" t="s">
        <v>117</v>
      </c>
      <c r="Y9" s="15"/>
      <c r="Z9" s="15">
        <v>0.33333333333333298</v>
      </c>
      <c r="AA9" s="15">
        <v>0.67647058823529405</v>
      </c>
      <c r="AB9" s="15"/>
      <c r="AC9" s="15">
        <v>0.44444444444444398</v>
      </c>
      <c r="AD9" s="15">
        <v>0.69230769230769196</v>
      </c>
      <c r="AE9" s="15"/>
      <c r="AF9" s="15">
        <v>0.72727272727272696</v>
      </c>
      <c r="AG9" s="15">
        <v>0.75</v>
      </c>
      <c r="AH9" s="15">
        <v>0.6</v>
      </c>
      <c r="AI9" s="15">
        <v>0.1</v>
      </c>
      <c r="AJ9" s="15">
        <v>0.75</v>
      </c>
      <c r="AK9" s="15">
        <v>0.9</v>
      </c>
      <c r="AL9" s="15">
        <v>0.25</v>
      </c>
      <c r="AM9" s="15"/>
      <c r="AN9" s="15">
        <v>0.52777777777777801</v>
      </c>
      <c r="AO9" s="15">
        <v>0.46153846153846201</v>
      </c>
      <c r="AP9" s="15">
        <v>0</v>
      </c>
      <c r="AQ9" s="15">
        <v>0.625</v>
      </c>
      <c r="AR9" s="15">
        <v>0.64</v>
      </c>
      <c r="AS9" s="15">
        <v>0.6</v>
      </c>
      <c r="AT9" s="15"/>
      <c r="AU9" s="15">
        <v>0.78260869565217395</v>
      </c>
      <c r="AV9" s="15">
        <v>0.43243243243243201</v>
      </c>
      <c r="AW9" s="15">
        <v>0.33333333333333298</v>
      </c>
      <c r="AX9" s="15">
        <v>0.85714285714285698</v>
      </c>
      <c r="AY9" s="15">
        <v>0.46428571428571402</v>
      </c>
      <c r="AZ9" s="15"/>
      <c r="BA9" s="15">
        <v>0.64473684210526305</v>
      </c>
      <c r="BB9" s="15">
        <v>0.24</v>
      </c>
      <c r="BC9" s="15"/>
      <c r="BD9" s="15">
        <v>0.70689655172413801</v>
      </c>
      <c r="BE9" s="15">
        <v>0.30952380952380998</v>
      </c>
      <c r="BF9" s="15"/>
      <c r="BG9" s="15">
        <v>0.65217391304347805</v>
      </c>
      <c r="BH9" s="15">
        <v>0.35714285714285698</v>
      </c>
    </row>
    <row r="10" spans="2:60" x14ac:dyDescent="0.35">
      <c r="B10" s="16" t="s">
        <v>119</v>
      </c>
      <c r="C10" s="17">
        <v>0.198019801980198</v>
      </c>
      <c r="D10" s="17">
        <v>0.12</v>
      </c>
      <c r="E10" s="17">
        <v>0.22368421052631601</v>
      </c>
      <c r="F10" s="17"/>
      <c r="G10" s="17">
        <v>0.133333333333333</v>
      </c>
      <c r="H10" s="17">
        <v>0.22535211267605601</v>
      </c>
      <c r="I10" s="17"/>
      <c r="J10" s="17">
        <v>0.25</v>
      </c>
      <c r="K10" s="17">
        <v>0.30434782608695699</v>
      </c>
      <c r="L10" s="17">
        <v>0.17647058823529399</v>
      </c>
      <c r="M10" s="17">
        <v>0.107142857142857</v>
      </c>
      <c r="N10" s="17"/>
      <c r="O10" s="17">
        <v>0.05</v>
      </c>
      <c r="P10" s="17">
        <v>0.2</v>
      </c>
      <c r="Q10" s="17">
        <v>0.21052631578947401</v>
      </c>
      <c r="R10" s="17">
        <v>0.20833333333333301</v>
      </c>
      <c r="S10" s="17"/>
      <c r="T10" s="17">
        <v>0.169491525423729</v>
      </c>
      <c r="U10" s="17">
        <v>0.105263157894737</v>
      </c>
      <c r="V10" s="17">
        <v>0.4</v>
      </c>
      <c r="W10" s="17">
        <v>0.2</v>
      </c>
      <c r="X10" s="17" t="s">
        <v>117</v>
      </c>
      <c r="Y10" s="17"/>
      <c r="Z10" s="17">
        <v>0.25</v>
      </c>
      <c r="AA10" s="17">
        <v>0.17647058823529399</v>
      </c>
      <c r="AB10" s="17"/>
      <c r="AC10" s="17">
        <v>0.24444444444444399</v>
      </c>
      <c r="AD10" s="17">
        <v>0.128205128205128</v>
      </c>
      <c r="AE10" s="17"/>
      <c r="AF10" s="17">
        <v>9.0909090909090898E-2</v>
      </c>
      <c r="AG10" s="17">
        <v>0.25</v>
      </c>
      <c r="AH10" s="17">
        <v>0.2</v>
      </c>
      <c r="AI10" s="17">
        <v>0.1</v>
      </c>
      <c r="AJ10" s="17">
        <v>0.25</v>
      </c>
      <c r="AK10" s="17">
        <v>0</v>
      </c>
      <c r="AL10" s="17">
        <v>0.5</v>
      </c>
      <c r="AM10" s="17"/>
      <c r="AN10" s="17">
        <v>0.22222222222222199</v>
      </c>
      <c r="AO10" s="17">
        <v>0.34615384615384598</v>
      </c>
      <c r="AP10" s="17">
        <v>1</v>
      </c>
      <c r="AQ10" s="17">
        <v>0</v>
      </c>
      <c r="AR10" s="17">
        <v>0.08</v>
      </c>
      <c r="AS10" s="17">
        <v>0</v>
      </c>
      <c r="AT10" s="17"/>
      <c r="AU10" s="17">
        <v>0</v>
      </c>
      <c r="AV10" s="17">
        <v>0.27027027027027001</v>
      </c>
      <c r="AW10" s="17">
        <v>0.33333333333333298</v>
      </c>
      <c r="AX10" s="17">
        <v>0</v>
      </c>
      <c r="AY10" s="17">
        <v>0.28571428571428598</v>
      </c>
      <c r="AZ10" s="17"/>
      <c r="BA10" s="17">
        <v>0.157894736842105</v>
      </c>
      <c r="BB10" s="17">
        <v>0.32</v>
      </c>
      <c r="BC10" s="17"/>
      <c r="BD10" s="17">
        <v>0.10344827586206901</v>
      </c>
      <c r="BE10" s="17">
        <v>0.33333333333333298</v>
      </c>
      <c r="BF10" s="17"/>
      <c r="BG10" s="17">
        <v>0.14492753623188401</v>
      </c>
      <c r="BH10" s="17">
        <v>0.28571428571428598</v>
      </c>
    </row>
    <row r="11" spans="2:60" x14ac:dyDescent="0.35">
      <c r="B11" s="22" t="s">
        <v>264</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271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ht="29" x14ac:dyDescent="0.35">
      <c r="B8" s="16" t="s">
        <v>266</v>
      </c>
      <c r="C8" s="15">
        <v>8.0724876441515603E-2</v>
      </c>
      <c r="D8" s="15">
        <v>5.7971014492753603E-2</v>
      </c>
      <c r="E8" s="15">
        <v>9.2499999999999999E-2</v>
      </c>
      <c r="F8" s="15"/>
      <c r="G8" s="15">
        <v>0.111888111888112</v>
      </c>
      <c r="H8" s="15">
        <v>7.1120689655172403E-2</v>
      </c>
      <c r="I8" s="15"/>
      <c r="J8" s="15">
        <v>4.7619047619047603E-2</v>
      </c>
      <c r="K8" s="15">
        <v>0.104838709677419</v>
      </c>
      <c r="L8" s="15">
        <v>8.5365853658536606E-2</v>
      </c>
      <c r="M8" s="15">
        <v>7.5757575757575801E-2</v>
      </c>
      <c r="N8" s="15"/>
      <c r="O8" s="15">
        <v>8.6419753086419707E-2</v>
      </c>
      <c r="P8" s="15">
        <v>7.0512820512820498E-2</v>
      </c>
      <c r="Q8" s="15">
        <v>7.9545454545454503E-2</v>
      </c>
      <c r="R8" s="15">
        <v>8.6206896551724102E-2</v>
      </c>
      <c r="S8" s="15"/>
      <c r="T8" s="15">
        <v>8.9456869009584702E-2</v>
      </c>
      <c r="U8" s="15">
        <v>4.1322314049586799E-2</v>
      </c>
      <c r="V8" s="15">
        <v>8.2568807339449504E-2</v>
      </c>
      <c r="W8" s="15">
        <v>9.0909090909090898E-2</v>
      </c>
      <c r="X8" s="15">
        <v>0.14285714285714299</v>
      </c>
      <c r="Y8" s="15"/>
      <c r="Z8" s="15">
        <v>7.9601990049751201E-2</v>
      </c>
      <c r="AA8" s="15">
        <v>6.7961165048543701E-2</v>
      </c>
      <c r="AB8" s="15"/>
      <c r="AC8" s="15">
        <v>8.9795918367346905E-2</v>
      </c>
      <c r="AD8" s="15">
        <v>6.6079295154184994E-2</v>
      </c>
      <c r="AE8" s="15"/>
      <c r="AF8" s="15">
        <v>7.4626865671641798E-2</v>
      </c>
      <c r="AG8" s="15">
        <v>5.2631578947368397E-2</v>
      </c>
      <c r="AH8" s="15">
        <v>0.05</v>
      </c>
      <c r="AI8" s="15">
        <v>6.6666666666666693E-2</v>
      </c>
      <c r="AJ8" s="15">
        <v>8.8235294117647106E-2</v>
      </c>
      <c r="AK8" s="15">
        <v>6.4935064935064901E-2</v>
      </c>
      <c r="AL8" s="15">
        <v>0.5</v>
      </c>
      <c r="AM8" s="15"/>
      <c r="AN8" s="15">
        <v>7.4235807860262001E-2</v>
      </c>
      <c r="AO8" s="15">
        <v>9.1603053435114504E-2</v>
      </c>
      <c r="AP8" s="15">
        <v>6.6666666666666693E-2</v>
      </c>
      <c r="AQ8" s="15">
        <v>7.8125E-2</v>
      </c>
      <c r="AR8" s="15">
        <v>7.1428571428571397E-2</v>
      </c>
      <c r="AS8" s="15">
        <v>0.173913043478261</v>
      </c>
      <c r="AT8" s="15"/>
      <c r="AU8" s="15">
        <v>7.8260869565217397E-2</v>
      </c>
      <c r="AV8" s="15">
        <v>9.3117408906882596E-2</v>
      </c>
      <c r="AW8" s="15">
        <v>0.17857142857142899</v>
      </c>
      <c r="AX8" s="15">
        <v>5.8823529411764698E-2</v>
      </c>
      <c r="AY8" s="15">
        <v>5.3691275167785199E-2</v>
      </c>
      <c r="AZ8" s="15"/>
      <c r="BA8" s="15">
        <v>9.7112860892388506E-2</v>
      </c>
      <c r="BB8" s="15">
        <v>4.9549549549549501E-2</v>
      </c>
      <c r="BC8" s="15"/>
      <c r="BD8" s="15">
        <v>0.10638297872340401</v>
      </c>
      <c r="BE8" s="15">
        <v>6.21621621621622E-2</v>
      </c>
      <c r="BF8" s="15"/>
      <c r="BG8" s="15">
        <v>8.1145584725536998E-2</v>
      </c>
      <c r="BH8" s="15">
        <v>6.5476190476190493E-2</v>
      </c>
    </row>
    <row r="9" spans="2:60" ht="29" x14ac:dyDescent="0.35">
      <c r="B9" s="16" t="s">
        <v>267</v>
      </c>
      <c r="C9" s="15">
        <v>6.9192751235584798E-2</v>
      </c>
      <c r="D9" s="15">
        <v>5.3140096618357502E-2</v>
      </c>
      <c r="E9" s="15">
        <v>7.7499999999999999E-2</v>
      </c>
      <c r="F9" s="15"/>
      <c r="G9" s="15">
        <v>9.0909090909090898E-2</v>
      </c>
      <c r="H9" s="15">
        <v>6.25E-2</v>
      </c>
      <c r="I9" s="15"/>
      <c r="J9" s="15">
        <v>6.6666666666666693E-2</v>
      </c>
      <c r="K9" s="15">
        <v>9.6774193548387094E-2</v>
      </c>
      <c r="L9" s="15">
        <v>4.8780487804878099E-2</v>
      </c>
      <c r="M9" s="15">
        <v>8.3333333333333301E-2</v>
      </c>
      <c r="N9" s="15"/>
      <c r="O9" s="15">
        <v>3.7037037037037E-2</v>
      </c>
      <c r="P9" s="15">
        <v>7.0512820512820498E-2</v>
      </c>
      <c r="Q9" s="15">
        <v>4.5454545454545497E-2</v>
      </c>
      <c r="R9" s="15">
        <v>0.12068965517241401</v>
      </c>
      <c r="S9" s="15"/>
      <c r="T9" s="15">
        <v>4.1533546325878599E-2</v>
      </c>
      <c r="U9" s="15">
        <v>7.43801652892562E-2</v>
      </c>
      <c r="V9" s="15">
        <v>0.11009174311926601</v>
      </c>
      <c r="W9" s="15">
        <v>0.18181818181818199</v>
      </c>
      <c r="X9" s="15">
        <v>0</v>
      </c>
      <c r="Y9" s="15"/>
      <c r="Z9" s="15">
        <v>7.9601990049751201E-2</v>
      </c>
      <c r="AA9" s="15">
        <v>6.7961165048543701E-2</v>
      </c>
      <c r="AB9" s="15"/>
      <c r="AC9" s="15">
        <v>8.9795918367346905E-2</v>
      </c>
      <c r="AD9" s="15">
        <v>5.2863436123347998E-2</v>
      </c>
      <c r="AE9" s="15"/>
      <c r="AF9" s="15">
        <v>7.4626865671641798E-2</v>
      </c>
      <c r="AG9" s="15">
        <v>5.2631578947368397E-2</v>
      </c>
      <c r="AH9" s="15">
        <v>0.1125</v>
      </c>
      <c r="AI9" s="15">
        <v>5.3333333333333302E-2</v>
      </c>
      <c r="AJ9" s="15">
        <v>0.11764705882352899</v>
      </c>
      <c r="AK9" s="15">
        <v>3.8961038961039002E-2</v>
      </c>
      <c r="AL9" s="15">
        <v>0</v>
      </c>
      <c r="AM9" s="15"/>
      <c r="AN9" s="15">
        <v>8.7336244541484698E-2</v>
      </c>
      <c r="AO9" s="15">
        <v>6.1068702290076299E-2</v>
      </c>
      <c r="AP9" s="15">
        <v>0</v>
      </c>
      <c r="AQ9" s="15">
        <v>4.6875E-2</v>
      </c>
      <c r="AR9" s="15">
        <v>6.4285714285714293E-2</v>
      </c>
      <c r="AS9" s="15">
        <v>8.6956521739130405E-2</v>
      </c>
      <c r="AT9" s="15"/>
      <c r="AU9" s="15">
        <v>4.3478260869565202E-2</v>
      </c>
      <c r="AV9" s="15">
        <v>7.28744939271255E-2</v>
      </c>
      <c r="AW9" s="15">
        <v>0.14285714285714299</v>
      </c>
      <c r="AX9" s="15">
        <v>5.8823529411764698E-2</v>
      </c>
      <c r="AY9" s="15">
        <v>7.3825503355704702E-2</v>
      </c>
      <c r="AZ9" s="15"/>
      <c r="BA9" s="15">
        <v>7.0866141732283505E-2</v>
      </c>
      <c r="BB9" s="15">
        <v>6.7567567567567599E-2</v>
      </c>
      <c r="BC9" s="15"/>
      <c r="BD9" s="15">
        <v>8.0851063829787198E-2</v>
      </c>
      <c r="BE9" s="15">
        <v>6.21621621621622E-2</v>
      </c>
      <c r="BF9" s="15"/>
      <c r="BG9" s="15">
        <v>6.4439140811455894E-2</v>
      </c>
      <c r="BH9" s="15">
        <v>8.9285714285714302E-2</v>
      </c>
    </row>
    <row r="10" spans="2:60" x14ac:dyDescent="0.35">
      <c r="B10" s="16" t="s">
        <v>268</v>
      </c>
      <c r="C10" s="15">
        <v>0.74629324546952203</v>
      </c>
      <c r="D10" s="15">
        <v>0.77777777777777801</v>
      </c>
      <c r="E10" s="15">
        <v>0.73</v>
      </c>
      <c r="F10" s="15"/>
      <c r="G10" s="15">
        <v>0.643356643356643</v>
      </c>
      <c r="H10" s="15">
        <v>0.77801724137931005</v>
      </c>
      <c r="I10" s="15"/>
      <c r="J10" s="15">
        <v>0.74285714285714299</v>
      </c>
      <c r="K10" s="15">
        <v>0.74193548387096797</v>
      </c>
      <c r="L10" s="15">
        <v>0.76016260162601601</v>
      </c>
      <c r="M10" s="15">
        <v>0.72727272727272696</v>
      </c>
      <c r="N10" s="15"/>
      <c r="O10" s="15">
        <v>0.69135802469135799</v>
      </c>
      <c r="P10" s="15">
        <v>0.75</v>
      </c>
      <c r="Q10" s="15">
        <v>0.78409090909090895</v>
      </c>
      <c r="R10" s="15">
        <v>0.77011494252873602</v>
      </c>
      <c r="S10" s="15"/>
      <c r="T10" s="15">
        <v>0.75399361022364197</v>
      </c>
      <c r="U10" s="15">
        <v>0.75206611570247905</v>
      </c>
      <c r="V10" s="15">
        <v>0.76146788990825698</v>
      </c>
      <c r="W10" s="15">
        <v>0.63636363636363602</v>
      </c>
      <c r="X10" s="15">
        <v>0.71428571428571397</v>
      </c>
      <c r="Y10" s="15"/>
      <c r="Z10" s="15">
        <v>0.72139303482587103</v>
      </c>
      <c r="AA10" s="15">
        <v>0.79126213592232997</v>
      </c>
      <c r="AB10" s="15"/>
      <c r="AC10" s="15">
        <v>0.73469387755102</v>
      </c>
      <c r="AD10" s="15">
        <v>0.80176211453744495</v>
      </c>
      <c r="AE10" s="15"/>
      <c r="AF10" s="15">
        <v>0.70895522388059695</v>
      </c>
      <c r="AG10" s="15">
        <v>0.82894736842105299</v>
      </c>
      <c r="AH10" s="15">
        <v>0.77500000000000002</v>
      </c>
      <c r="AI10" s="15">
        <v>0.76</v>
      </c>
      <c r="AJ10" s="15">
        <v>0.76470588235294101</v>
      </c>
      <c r="AK10" s="15">
        <v>0.72727272727272696</v>
      </c>
      <c r="AL10" s="15">
        <v>0.5</v>
      </c>
      <c r="AM10" s="15"/>
      <c r="AN10" s="15">
        <v>0.76855895196506596</v>
      </c>
      <c r="AO10" s="15">
        <v>0.78625954198473302</v>
      </c>
      <c r="AP10" s="15">
        <v>0.66666666666666696</v>
      </c>
      <c r="AQ10" s="15">
        <v>0.625</v>
      </c>
      <c r="AR10" s="15">
        <v>0.74285714285714299</v>
      </c>
      <c r="AS10" s="15">
        <v>0.73913043478260898</v>
      </c>
      <c r="AT10" s="15"/>
      <c r="AU10" s="15">
        <v>0.75652173913043497</v>
      </c>
      <c r="AV10" s="15">
        <v>0.76113360323886603</v>
      </c>
      <c r="AW10" s="15">
        <v>0.57142857142857095</v>
      </c>
      <c r="AX10" s="15">
        <v>0.77941176470588203</v>
      </c>
      <c r="AY10" s="15">
        <v>0.73154362416107399</v>
      </c>
      <c r="AZ10" s="15"/>
      <c r="BA10" s="15">
        <v>0.75328083989501304</v>
      </c>
      <c r="BB10" s="15">
        <v>0.74324324324324298</v>
      </c>
      <c r="BC10" s="15"/>
      <c r="BD10" s="15">
        <v>0.72765957446808505</v>
      </c>
      <c r="BE10" s="15">
        <v>0.75945945945945903</v>
      </c>
      <c r="BF10" s="15"/>
      <c r="BG10" s="15">
        <v>0.73508353221957001</v>
      </c>
      <c r="BH10" s="15">
        <v>0.80357142857142905</v>
      </c>
    </row>
    <row r="11" spans="2:60" ht="29" x14ac:dyDescent="0.35">
      <c r="B11" s="16" t="s">
        <v>269</v>
      </c>
      <c r="C11" s="15">
        <v>2.3064250411861598E-2</v>
      </c>
      <c r="D11" s="15">
        <v>1.4492753623188401E-2</v>
      </c>
      <c r="E11" s="15">
        <v>2.75E-2</v>
      </c>
      <c r="F11" s="15"/>
      <c r="G11" s="15">
        <v>5.5944055944055902E-2</v>
      </c>
      <c r="H11" s="15">
        <v>1.29310344827586E-2</v>
      </c>
      <c r="I11" s="15"/>
      <c r="J11" s="15">
        <v>3.8095238095238099E-2</v>
      </c>
      <c r="K11" s="15">
        <v>8.0645161290322596E-3</v>
      </c>
      <c r="L11" s="15">
        <v>2.4390243902439001E-2</v>
      </c>
      <c r="M11" s="15">
        <v>2.27272727272727E-2</v>
      </c>
      <c r="N11" s="15"/>
      <c r="O11" s="15">
        <v>4.3209876543209902E-2</v>
      </c>
      <c r="P11" s="15">
        <v>1.9230769230769201E-2</v>
      </c>
      <c r="Q11" s="15">
        <v>4.5454545454545497E-2</v>
      </c>
      <c r="R11" s="15">
        <v>0</v>
      </c>
      <c r="S11" s="15"/>
      <c r="T11" s="15">
        <v>2.23642172523962E-2</v>
      </c>
      <c r="U11" s="15">
        <v>2.4793388429752101E-2</v>
      </c>
      <c r="V11" s="15">
        <v>2.7522935779816501E-2</v>
      </c>
      <c r="W11" s="15">
        <v>0</v>
      </c>
      <c r="X11" s="15">
        <v>0.14285714285714299</v>
      </c>
      <c r="Y11" s="15"/>
      <c r="Z11" s="15">
        <v>2.9850746268656699E-2</v>
      </c>
      <c r="AA11" s="15">
        <v>4.8543689320388302E-3</v>
      </c>
      <c r="AB11" s="15"/>
      <c r="AC11" s="15">
        <v>2.4489795918367301E-2</v>
      </c>
      <c r="AD11" s="15">
        <v>1.3215859030837E-2</v>
      </c>
      <c r="AE11" s="15"/>
      <c r="AF11" s="15">
        <v>2.9850746268656699E-2</v>
      </c>
      <c r="AG11" s="15">
        <v>2.6315789473684199E-2</v>
      </c>
      <c r="AH11" s="15">
        <v>0</v>
      </c>
      <c r="AI11" s="15">
        <v>2.66666666666667E-2</v>
      </c>
      <c r="AJ11" s="15">
        <v>0</v>
      </c>
      <c r="AK11" s="15">
        <v>3.8961038961039002E-2</v>
      </c>
      <c r="AL11" s="15">
        <v>0</v>
      </c>
      <c r="AM11" s="15"/>
      <c r="AN11" s="15">
        <v>4.3668122270742399E-3</v>
      </c>
      <c r="AO11" s="15">
        <v>1.5267175572519101E-2</v>
      </c>
      <c r="AP11" s="15">
        <v>6.6666666666666693E-2</v>
      </c>
      <c r="AQ11" s="15">
        <v>0.109375</v>
      </c>
      <c r="AR11" s="15">
        <v>2.1428571428571401E-2</v>
      </c>
      <c r="AS11" s="15">
        <v>0</v>
      </c>
      <c r="AT11" s="15"/>
      <c r="AU11" s="15">
        <v>3.4782608695652202E-2</v>
      </c>
      <c r="AV11" s="15">
        <v>8.0971659919028306E-3</v>
      </c>
      <c r="AW11" s="15">
        <v>3.5714285714285698E-2</v>
      </c>
      <c r="AX11" s="15">
        <v>4.4117647058823498E-2</v>
      </c>
      <c r="AY11" s="15">
        <v>2.68456375838926E-2</v>
      </c>
      <c r="AZ11" s="15"/>
      <c r="BA11" s="15">
        <v>1.31233595800525E-2</v>
      </c>
      <c r="BB11" s="15">
        <v>4.0540540540540501E-2</v>
      </c>
      <c r="BC11" s="15"/>
      <c r="BD11" s="15">
        <v>1.27659574468085E-2</v>
      </c>
      <c r="BE11" s="15">
        <v>2.97297297297297E-2</v>
      </c>
      <c r="BF11" s="15"/>
      <c r="BG11" s="15">
        <v>2.3866348448687399E-2</v>
      </c>
      <c r="BH11" s="15">
        <v>2.3809523809523801E-2</v>
      </c>
    </row>
    <row r="12" spans="2:60" ht="29" x14ac:dyDescent="0.35">
      <c r="B12" s="16" t="s">
        <v>270</v>
      </c>
      <c r="C12" s="15">
        <v>4.9423393739703503E-2</v>
      </c>
      <c r="D12" s="15">
        <v>5.7971014492753603E-2</v>
      </c>
      <c r="E12" s="15">
        <v>4.4999999999999998E-2</v>
      </c>
      <c r="F12" s="15"/>
      <c r="G12" s="15">
        <v>4.8951048951049E-2</v>
      </c>
      <c r="H12" s="15">
        <v>4.9568965517241402E-2</v>
      </c>
      <c r="I12" s="15"/>
      <c r="J12" s="15">
        <v>6.6666666666666693E-2</v>
      </c>
      <c r="K12" s="15">
        <v>3.2258064516128997E-2</v>
      </c>
      <c r="L12" s="15">
        <v>4.8780487804878099E-2</v>
      </c>
      <c r="M12" s="15">
        <v>5.3030303030302997E-2</v>
      </c>
      <c r="N12" s="15"/>
      <c r="O12" s="15">
        <v>8.6419753086419707E-2</v>
      </c>
      <c r="P12" s="15">
        <v>7.0512820512820498E-2</v>
      </c>
      <c r="Q12" s="15">
        <v>1.13636363636364E-2</v>
      </c>
      <c r="R12" s="15">
        <v>1.72413793103448E-2</v>
      </c>
      <c r="S12" s="15"/>
      <c r="T12" s="15">
        <v>5.1118210862619799E-2</v>
      </c>
      <c r="U12" s="15">
        <v>8.2644628099173598E-2</v>
      </c>
      <c r="V12" s="15">
        <v>9.1743119266055103E-3</v>
      </c>
      <c r="W12" s="15">
        <v>4.5454545454545497E-2</v>
      </c>
      <c r="X12" s="15">
        <v>0</v>
      </c>
      <c r="Y12" s="15"/>
      <c r="Z12" s="15">
        <v>5.9701492537313397E-2</v>
      </c>
      <c r="AA12" s="15">
        <v>4.85436893203883E-2</v>
      </c>
      <c r="AB12" s="15"/>
      <c r="AC12" s="15">
        <v>3.2653061224489799E-2</v>
      </c>
      <c r="AD12" s="15">
        <v>4.8458149779735699E-2</v>
      </c>
      <c r="AE12" s="15"/>
      <c r="AF12" s="15">
        <v>7.4626865671641798E-2</v>
      </c>
      <c r="AG12" s="15">
        <v>2.6315789473684199E-2</v>
      </c>
      <c r="AH12" s="15">
        <v>3.7499999999999999E-2</v>
      </c>
      <c r="AI12" s="15">
        <v>6.6666666666666693E-2</v>
      </c>
      <c r="AJ12" s="15">
        <v>2.9411764705882401E-2</v>
      </c>
      <c r="AK12" s="15">
        <v>7.7922077922077906E-2</v>
      </c>
      <c r="AL12" s="15">
        <v>0</v>
      </c>
      <c r="AM12" s="15"/>
      <c r="AN12" s="15">
        <v>5.2401746724890799E-2</v>
      </c>
      <c r="AO12" s="15">
        <v>1.5267175572519101E-2</v>
      </c>
      <c r="AP12" s="15">
        <v>0.133333333333333</v>
      </c>
      <c r="AQ12" s="15">
        <v>9.375E-2</v>
      </c>
      <c r="AR12" s="15">
        <v>5.7142857142857099E-2</v>
      </c>
      <c r="AS12" s="15">
        <v>0</v>
      </c>
      <c r="AT12" s="15"/>
      <c r="AU12" s="15">
        <v>6.9565217391304293E-2</v>
      </c>
      <c r="AV12" s="15">
        <v>2.4291497975708499E-2</v>
      </c>
      <c r="AW12" s="15">
        <v>3.5714285714285698E-2</v>
      </c>
      <c r="AX12" s="15">
        <v>2.9411764705882401E-2</v>
      </c>
      <c r="AY12" s="15">
        <v>8.7248322147651006E-2</v>
      </c>
      <c r="AZ12" s="15"/>
      <c r="BA12" s="15">
        <v>3.6745406824147002E-2</v>
      </c>
      <c r="BB12" s="15">
        <v>6.7567567567567599E-2</v>
      </c>
      <c r="BC12" s="15"/>
      <c r="BD12" s="15">
        <v>4.2553191489361701E-2</v>
      </c>
      <c r="BE12" s="15">
        <v>5.4054054054054099E-2</v>
      </c>
      <c r="BF12" s="15"/>
      <c r="BG12" s="15">
        <v>5.9665871121718402E-2</v>
      </c>
      <c r="BH12" s="15">
        <v>1.1904761904761901E-2</v>
      </c>
    </row>
    <row r="13" spans="2:60" x14ac:dyDescent="0.35">
      <c r="B13" s="16" t="s">
        <v>81</v>
      </c>
      <c r="C13" s="17">
        <v>3.1301482701812197E-2</v>
      </c>
      <c r="D13" s="17">
        <v>3.8647342995169101E-2</v>
      </c>
      <c r="E13" s="17">
        <v>2.75E-2</v>
      </c>
      <c r="F13" s="17"/>
      <c r="G13" s="17">
        <v>4.8951048951049E-2</v>
      </c>
      <c r="H13" s="17">
        <v>2.5862068965517199E-2</v>
      </c>
      <c r="I13" s="17"/>
      <c r="J13" s="17">
        <v>3.8095238095238099E-2</v>
      </c>
      <c r="K13" s="17">
        <v>1.6129032258064498E-2</v>
      </c>
      <c r="L13" s="17">
        <v>3.2520325203252001E-2</v>
      </c>
      <c r="M13" s="17">
        <v>3.7878787878787901E-2</v>
      </c>
      <c r="N13" s="17"/>
      <c r="O13" s="17">
        <v>5.5555555555555601E-2</v>
      </c>
      <c r="P13" s="17">
        <v>1.9230769230769201E-2</v>
      </c>
      <c r="Q13" s="17">
        <v>3.4090909090909102E-2</v>
      </c>
      <c r="R13" s="17">
        <v>5.74712643678161E-3</v>
      </c>
      <c r="S13" s="17"/>
      <c r="T13" s="17">
        <v>4.1533546325878599E-2</v>
      </c>
      <c r="U13" s="17">
        <v>2.4793388429752101E-2</v>
      </c>
      <c r="V13" s="17">
        <v>9.1743119266055103E-3</v>
      </c>
      <c r="W13" s="17">
        <v>4.5454545454545497E-2</v>
      </c>
      <c r="X13" s="17">
        <v>0</v>
      </c>
      <c r="Y13" s="17"/>
      <c r="Z13" s="17">
        <v>2.9850746268656699E-2</v>
      </c>
      <c r="AA13" s="17">
        <v>1.94174757281553E-2</v>
      </c>
      <c r="AB13" s="17"/>
      <c r="AC13" s="17">
        <v>2.8571428571428598E-2</v>
      </c>
      <c r="AD13" s="17">
        <v>1.7621145374449299E-2</v>
      </c>
      <c r="AE13" s="17"/>
      <c r="AF13" s="17">
        <v>3.7313432835820899E-2</v>
      </c>
      <c r="AG13" s="17">
        <v>1.3157894736842099E-2</v>
      </c>
      <c r="AH13" s="17">
        <v>2.5000000000000001E-2</v>
      </c>
      <c r="AI13" s="17">
        <v>2.66666666666667E-2</v>
      </c>
      <c r="AJ13" s="17">
        <v>0</v>
      </c>
      <c r="AK13" s="17">
        <v>5.1948051948052E-2</v>
      </c>
      <c r="AL13" s="17">
        <v>0</v>
      </c>
      <c r="AM13" s="17"/>
      <c r="AN13" s="17">
        <v>1.31004366812227E-2</v>
      </c>
      <c r="AO13" s="17">
        <v>3.0534351145038201E-2</v>
      </c>
      <c r="AP13" s="17">
        <v>6.6666666666666693E-2</v>
      </c>
      <c r="AQ13" s="17">
        <v>4.6875E-2</v>
      </c>
      <c r="AR13" s="17">
        <v>4.2857142857142899E-2</v>
      </c>
      <c r="AS13" s="17">
        <v>0</v>
      </c>
      <c r="AT13" s="17"/>
      <c r="AU13" s="17">
        <v>1.7391304347826101E-2</v>
      </c>
      <c r="AV13" s="17">
        <v>4.0485829959514198E-2</v>
      </c>
      <c r="AW13" s="17">
        <v>3.5714285714285698E-2</v>
      </c>
      <c r="AX13" s="17">
        <v>2.9411764705882401E-2</v>
      </c>
      <c r="AY13" s="17">
        <v>2.68456375838926E-2</v>
      </c>
      <c r="AZ13" s="17"/>
      <c r="BA13" s="17">
        <v>2.8871391076115499E-2</v>
      </c>
      <c r="BB13" s="17">
        <v>3.1531531531531501E-2</v>
      </c>
      <c r="BC13" s="17"/>
      <c r="BD13" s="17">
        <v>2.97872340425532E-2</v>
      </c>
      <c r="BE13" s="17">
        <v>3.24324324324324E-2</v>
      </c>
      <c r="BF13" s="17"/>
      <c r="BG13" s="17">
        <v>3.5799522673030999E-2</v>
      </c>
      <c r="BH13" s="17">
        <v>5.9523809523809503E-3</v>
      </c>
    </row>
    <row r="14" spans="2:60" x14ac:dyDescent="0.35">
      <c r="B14" s="14"/>
    </row>
    <row r="15" spans="2:60" x14ac:dyDescent="0.35">
      <c r="B15" t="s">
        <v>84</v>
      </c>
    </row>
    <row r="16" spans="2:60" x14ac:dyDescent="0.35">
      <c r="B16" t="s">
        <v>85</v>
      </c>
    </row>
    <row r="18" spans="2:2" x14ac:dyDescent="0.35">
      <c r="B18"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H15"/>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272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502</v>
      </c>
      <c r="D7" s="10">
        <v>181</v>
      </c>
      <c r="E7" s="10">
        <v>321</v>
      </c>
      <c r="F7" s="10"/>
      <c r="G7" s="10">
        <v>113</v>
      </c>
      <c r="H7" s="10">
        <v>389</v>
      </c>
      <c r="I7" s="10"/>
      <c r="J7" s="10">
        <v>89</v>
      </c>
      <c r="K7" s="10">
        <v>100</v>
      </c>
      <c r="L7" s="10">
        <v>209</v>
      </c>
      <c r="M7" s="10">
        <v>104</v>
      </c>
      <c r="N7" s="10"/>
      <c r="O7" s="10">
        <v>140</v>
      </c>
      <c r="P7" s="10">
        <v>120</v>
      </c>
      <c r="Q7" s="10">
        <v>69</v>
      </c>
      <c r="R7" s="10">
        <v>150</v>
      </c>
      <c r="S7" s="10"/>
      <c r="T7" s="10">
        <v>251</v>
      </c>
      <c r="U7" s="10">
        <v>102</v>
      </c>
      <c r="V7" s="10">
        <v>93</v>
      </c>
      <c r="W7" s="10">
        <v>39</v>
      </c>
      <c r="X7" s="10">
        <v>7</v>
      </c>
      <c r="Y7" s="10"/>
      <c r="Z7" s="10">
        <v>164</v>
      </c>
      <c r="AA7" s="10">
        <v>172</v>
      </c>
      <c r="AB7" s="10"/>
      <c r="AC7" s="10">
        <v>200</v>
      </c>
      <c r="AD7" s="10">
        <v>188</v>
      </c>
      <c r="AE7" s="10"/>
      <c r="AF7" s="10">
        <v>112</v>
      </c>
      <c r="AG7" s="10">
        <v>68</v>
      </c>
      <c r="AH7" s="10">
        <v>70</v>
      </c>
      <c r="AI7" s="10">
        <v>64</v>
      </c>
      <c r="AJ7" s="10">
        <v>30</v>
      </c>
      <c r="AK7" s="10">
        <v>66</v>
      </c>
      <c r="AL7" s="10">
        <v>2</v>
      </c>
      <c r="AM7" s="10"/>
      <c r="AN7" s="10">
        <v>193</v>
      </c>
      <c r="AO7" s="10">
        <v>105</v>
      </c>
      <c r="AP7" s="10">
        <v>14</v>
      </c>
      <c r="AQ7" s="10">
        <v>54</v>
      </c>
      <c r="AR7" s="10">
        <v>114</v>
      </c>
      <c r="AS7" s="10">
        <v>17</v>
      </c>
      <c r="AT7" s="10"/>
      <c r="AU7" s="10">
        <v>90</v>
      </c>
      <c r="AV7" s="10">
        <v>209</v>
      </c>
      <c r="AW7" s="10">
        <v>22</v>
      </c>
      <c r="AX7" s="10">
        <v>60</v>
      </c>
      <c r="AY7" s="10">
        <v>121</v>
      </c>
      <c r="AZ7" s="10"/>
      <c r="BA7" s="10">
        <v>302</v>
      </c>
      <c r="BB7" s="10">
        <v>197</v>
      </c>
      <c r="BC7" s="10"/>
      <c r="BD7" s="10">
        <v>174</v>
      </c>
      <c r="BE7" s="10">
        <v>327</v>
      </c>
      <c r="BF7" s="10"/>
      <c r="BG7" s="10">
        <v>349</v>
      </c>
      <c r="BH7" s="10">
        <v>140</v>
      </c>
    </row>
    <row r="8" spans="2:60" x14ac:dyDescent="0.35">
      <c r="B8" s="16" t="s">
        <v>114</v>
      </c>
      <c r="C8" s="15">
        <v>0.24900398406374499</v>
      </c>
      <c r="D8" s="15">
        <v>0.27071823204419898</v>
      </c>
      <c r="E8" s="15">
        <v>0.23676012461059201</v>
      </c>
      <c r="F8" s="15"/>
      <c r="G8" s="15">
        <v>0.23008849557522101</v>
      </c>
      <c r="H8" s="15">
        <v>0.25449871465295598</v>
      </c>
      <c r="I8" s="15"/>
      <c r="J8" s="15">
        <v>0.26966292134831499</v>
      </c>
      <c r="K8" s="15">
        <v>0.26</v>
      </c>
      <c r="L8" s="15">
        <v>0.244019138755981</v>
      </c>
      <c r="M8" s="15">
        <v>0.230769230769231</v>
      </c>
      <c r="N8" s="15"/>
      <c r="O8" s="15">
        <v>0.24285714285714299</v>
      </c>
      <c r="P8" s="15">
        <v>0.27500000000000002</v>
      </c>
      <c r="Q8" s="15">
        <v>0.173913043478261</v>
      </c>
      <c r="R8" s="15">
        <v>0.28000000000000003</v>
      </c>
      <c r="S8" s="15"/>
      <c r="T8" s="15">
        <v>0.21912350597609601</v>
      </c>
      <c r="U8" s="15">
        <v>0.16666666666666699</v>
      </c>
      <c r="V8" s="15">
        <v>0.33333333333333298</v>
      </c>
      <c r="W8" s="15">
        <v>0.38461538461538503</v>
      </c>
      <c r="X8" s="15">
        <v>0.28571428571428598</v>
      </c>
      <c r="Y8" s="15"/>
      <c r="Z8" s="15">
        <v>0.22560975609756101</v>
      </c>
      <c r="AA8" s="15">
        <v>0.26744186046511598</v>
      </c>
      <c r="AB8" s="15"/>
      <c r="AC8" s="15">
        <v>0.27500000000000002</v>
      </c>
      <c r="AD8" s="15">
        <v>0.27127659574468099</v>
      </c>
      <c r="AE8" s="15"/>
      <c r="AF8" s="15">
        <v>0.28571428571428598</v>
      </c>
      <c r="AG8" s="15">
        <v>0.26470588235294101</v>
      </c>
      <c r="AH8" s="15">
        <v>0.3</v>
      </c>
      <c r="AI8" s="15">
        <v>0.171875</v>
      </c>
      <c r="AJ8" s="15">
        <v>0.233333333333333</v>
      </c>
      <c r="AK8" s="15">
        <v>0.28787878787878801</v>
      </c>
      <c r="AL8" s="15">
        <v>0</v>
      </c>
      <c r="AM8" s="15"/>
      <c r="AN8" s="15">
        <v>0.27461139896373099</v>
      </c>
      <c r="AO8" s="15">
        <v>0.2</v>
      </c>
      <c r="AP8" s="15">
        <v>0.214285714285714</v>
      </c>
      <c r="AQ8" s="15">
        <v>0.31481481481481499</v>
      </c>
      <c r="AR8" s="15">
        <v>0.22807017543859601</v>
      </c>
      <c r="AS8" s="15">
        <v>0.17647058823529399</v>
      </c>
      <c r="AT8" s="15"/>
      <c r="AU8" s="15">
        <v>0.22222222222222199</v>
      </c>
      <c r="AV8" s="15">
        <v>0.28708133971291899</v>
      </c>
      <c r="AW8" s="15">
        <v>0.22727272727272699</v>
      </c>
      <c r="AX8" s="15">
        <v>0.3</v>
      </c>
      <c r="AY8" s="15">
        <v>0.18181818181818199</v>
      </c>
      <c r="AZ8" s="15"/>
      <c r="BA8" s="15">
        <v>0.26821192052980097</v>
      </c>
      <c r="BB8" s="15">
        <v>0.218274111675127</v>
      </c>
      <c r="BC8" s="15"/>
      <c r="BD8" s="15">
        <v>0.29885057471264398</v>
      </c>
      <c r="BE8" s="15">
        <v>0.223241590214067</v>
      </c>
      <c r="BF8" s="15"/>
      <c r="BG8" s="15">
        <v>0.27220630372492799</v>
      </c>
      <c r="BH8" s="15">
        <v>0.2</v>
      </c>
    </row>
    <row r="9" spans="2:60" x14ac:dyDescent="0.35">
      <c r="B9" s="16" t="s">
        <v>115</v>
      </c>
      <c r="C9" s="15">
        <v>0.74103585657370497</v>
      </c>
      <c r="D9" s="15">
        <v>0.72375690607734799</v>
      </c>
      <c r="E9" s="15">
        <v>0.75077881619937703</v>
      </c>
      <c r="F9" s="15"/>
      <c r="G9" s="15">
        <v>0.76106194690265505</v>
      </c>
      <c r="H9" s="15">
        <v>0.73521850899742902</v>
      </c>
      <c r="I9" s="15"/>
      <c r="J9" s="15">
        <v>0.71910112359550604</v>
      </c>
      <c r="K9" s="15">
        <v>0.74</v>
      </c>
      <c r="L9" s="15">
        <v>0.74641148325358897</v>
      </c>
      <c r="M9" s="15">
        <v>0.75</v>
      </c>
      <c r="N9" s="15"/>
      <c r="O9" s="15">
        <v>0.75</v>
      </c>
      <c r="P9" s="15">
        <v>0.7</v>
      </c>
      <c r="Q9" s="15">
        <v>0.82608695652173902</v>
      </c>
      <c r="R9" s="15">
        <v>0.72</v>
      </c>
      <c r="S9" s="15"/>
      <c r="T9" s="15">
        <v>0.76892430278884505</v>
      </c>
      <c r="U9" s="15">
        <v>0.82352941176470595</v>
      </c>
      <c r="V9" s="15">
        <v>0.66666666666666696</v>
      </c>
      <c r="W9" s="15">
        <v>0.58974358974358998</v>
      </c>
      <c r="X9" s="15">
        <v>0.71428571428571397</v>
      </c>
      <c r="Y9" s="15"/>
      <c r="Z9" s="15">
        <v>0.75609756097560998</v>
      </c>
      <c r="AA9" s="15">
        <v>0.72674418604651203</v>
      </c>
      <c r="AB9" s="15"/>
      <c r="AC9" s="15">
        <v>0.71499999999999997</v>
      </c>
      <c r="AD9" s="15">
        <v>0.72340425531914898</v>
      </c>
      <c r="AE9" s="15"/>
      <c r="AF9" s="15">
        <v>0.69642857142857095</v>
      </c>
      <c r="AG9" s="15">
        <v>0.73529411764705899</v>
      </c>
      <c r="AH9" s="15">
        <v>0.7</v>
      </c>
      <c r="AI9" s="15">
        <v>0.828125</v>
      </c>
      <c r="AJ9" s="15">
        <v>0.73333333333333295</v>
      </c>
      <c r="AK9" s="15">
        <v>0.71212121212121204</v>
      </c>
      <c r="AL9" s="15">
        <v>1</v>
      </c>
      <c r="AM9" s="15"/>
      <c r="AN9" s="15">
        <v>0.704663212435233</v>
      </c>
      <c r="AO9" s="15">
        <v>0.8</v>
      </c>
      <c r="AP9" s="15">
        <v>0.78571428571428603</v>
      </c>
      <c r="AQ9" s="15">
        <v>0.68518518518518501</v>
      </c>
      <c r="AR9" s="15">
        <v>0.77192982456140302</v>
      </c>
      <c r="AS9" s="15">
        <v>0.82352941176470595</v>
      </c>
      <c r="AT9" s="15"/>
      <c r="AU9" s="15">
        <v>0.77777777777777801</v>
      </c>
      <c r="AV9" s="15">
        <v>0.69856459330143506</v>
      </c>
      <c r="AW9" s="15">
        <v>0.77272727272727304</v>
      </c>
      <c r="AX9" s="15">
        <v>0.7</v>
      </c>
      <c r="AY9" s="15">
        <v>0.80165289256198302</v>
      </c>
      <c r="AZ9" s="15"/>
      <c r="BA9" s="15">
        <v>0.72185430463576195</v>
      </c>
      <c r="BB9" s="15">
        <v>0.77157360406091402</v>
      </c>
      <c r="BC9" s="15"/>
      <c r="BD9" s="15">
        <v>0.68965517241379304</v>
      </c>
      <c r="BE9" s="15">
        <v>0.76758409785932702</v>
      </c>
      <c r="BF9" s="15"/>
      <c r="BG9" s="15">
        <v>0.71633237822349605</v>
      </c>
      <c r="BH9" s="15">
        <v>0.8</v>
      </c>
    </row>
    <row r="10" spans="2:60" x14ac:dyDescent="0.35">
      <c r="B10" s="16" t="s">
        <v>119</v>
      </c>
      <c r="C10" s="17">
        <v>9.9601593625498006E-3</v>
      </c>
      <c r="D10" s="17">
        <v>5.5248618784530402E-3</v>
      </c>
      <c r="E10" s="17">
        <v>1.2461059190031199E-2</v>
      </c>
      <c r="F10" s="17"/>
      <c r="G10" s="17">
        <v>8.8495575221238902E-3</v>
      </c>
      <c r="H10" s="17">
        <v>1.02827763496144E-2</v>
      </c>
      <c r="I10" s="17"/>
      <c r="J10" s="17">
        <v>1.1235955056179799E-2</v>
      </c>
      <c r="K10" s="17">
        <v>0</v>
      </c>
      <c r="L10" s="17">
        <v>9.5693779904306199E-3</v>
      </c>
      <c r="M10" s="17">
        <v>1.9230769230769201E-2</v>
      </c>
      <c r="N10" s="17"/>
      <c r="O10" s="17">
        <v>7.14285714285714E-3</v>
      </c>
      <c r="P10" s="17">
        <v>2.5000000000000001E-2</v>
      </c>
      <c r="Q10" s="17">
        <v>0</v>
      </c>
      <c r="R10" s="17">
        <v>0</v>
      </c>
      <c r="S10" s="17"/>
      <c r="T10" s="17">
        <v>1.1952191235059801E-2</v>
      </c>
      <c r="U10" s="17">
        <v>9.8039215686274508E-3</v>
      </c>
      <c r="V10" s="17">
        <v>0</v>
      </c>
      <c r="W10" s="17">
        <v>2.5641025641025599E-2</v>
      </c>
      <c r="X10" s="17">
        <v>0</v>
      </c>
      <c r="Y10" s="17"/>
      <c r="Z10" s="17">
        <v>1.8292682926829298E-2</v>
      </c>
      <c r="AA10" s="17">
        <v>5.8139534883720903E-3</v>
      </c>
      <c r="AB10" s="17"/>
      <c r="AC10" s="17">
        <v>0.01</v>
      </c>
      <c r="AD10" s="17">
        <v>5.31914893617021E-3</v>
      </c>
      <c r="AE10" s="17"/>
      <c r="AF10" s="17">
        <v>1.7857142857142901E-2</v>
      </c>
      <c r="AG10" s="17">
        <v>0</v>
      </c>
      <c r="AH10" s="17">
        <v>0</v>
      </c>
      <c r="AI10" s="17">
        <v>0</v>
      </c>
      <c r="AJ10" s="17">
        <v>3.3333333333333298E-2</v>
      </c>
      <c r="AK10" s="17">
        <v>0</v>
      </c>
      <c r="AL10" s="17">
        <v>0</v>
      </c>
      <c r="AM10" s="17"/>
      <c r="AN10" s="17">
        <v>2.0725388601036301E-2</v>
      </c>
      <c r="AO10" s="17">
        <v>0</v>
      </c>
      <c r="AP10" s="17">
        <v>0</v>
      </c>
      <c r="AQ10" s="17">
        <v>0</v>
      </c>
      <c r="AR10" s="17">
        <v>0</v>
      </c>
      <c r="AS10" s="17">
        <v>0</v>
      </c>
      <c r="AT10" s="17"/>
      <c r="AU10" s="17">
        <v>0</v>
      </c>
      <c r="AV10" s="17">
        <v>1.43540669856459E-2</v>
      </c>
      <c r="AW10" s="17">
        <v>0</v>
      </c>
      <c r="AX10" s="17">
        <v>0</v>
      </c>
      <c r="AY10" s="17">
        <v>1.6528925619834701E-2</v>
      </c>
      <c r="AZ10" s="17"/>
      <c r="BA10" s="17">
        <v>9.93377483443709E-3</v>
      </c>
      <c r="BB10" s="17">
        <v>1.01522842639594E-2</v>
      </c>
      <c r="BC10" s="17"/>
      <c r="BD10" s="17">
        <v>1.1494252873563199E-2</v>
      </c>
      <c r="BE10" s="17">
        <v>9.1743119266055103E-3</v>
      </c>
      <c r="BF10" s="17"/>
      <c r="BG10" s="17">
        <v>1.14613180515759E-2</v>
      </c>
      <c r="BH10" s="17">
        <v>0</v>
      </c>
    </row>
    <row r="11" spans="2:60" x14ac:dyDescent="0.35">
      <c r="B11" s="22" t="s">
        <v>274</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G22"/>
  <sheetViews>
    <sheetView showGridLines="0" topLeftCell="A6" workbookViewId="0">
      <pane xSplit="2" topLeftCell="C1" activePane="topRight" state="frozen"/>
      <selection pane="topRight" activeCell="B16" sqref="B16"/>
    </sheetView>
  </sheetViews>
  <sheetFormatPr defaultColWidth="10.90625" defaultRowHeight="14.5" x14ac:dyDescent="0.35"/>
  <cols>
    <col min="2" max="2" width="25.7265625" customWidth="1"/>
    <col min="3" max="7" width="20.7265625" customWidth="1"/>
  </cols>
  <sheetData>
    <row r="2" spans="2:7" ht="40" customHeight="1" x14ac:dyDescent="0.35">
      <c r="D2" s="27" t="s">
        <v>279</v>
      </c>
      <c r="E2" s="24"/>
      <c r="F2" s="24"/>
      <c r="G2" s="24"/>
    </row>
    <row r="6" spans="2:7" ht="50" customHeight="1" x14ac:dyDescent="0.35">
      <c r="B6" s="21" t="s">
        <v>15</v>
      </c>
      <c r="C6" s="21" t="s">
        <v>275</v>
      </c>
      <c r="D6" s="21" t="s">
        <v>276</v>
      </c>
      <c r="E6" s="21" t="s">
        <v>277</v>
      </c>
      <c r="F6" s="21" t="s">
        <v>278</v>
      </c>
    </row>
    <row r="7" spans="2:7" x14ac:dyDescent="0.35">
      <c r="B7" s="16" t="s">
        <v>206</v>
      </c>
      <c r="C7" s="15">
        <v>0.41515650741350901</v>
      </c>
      <c r="D7" s="15">
        <v>0.45963756177924198</v>
      </c>
      <c r="E7" s="15">
        <v>0.34782608695652201</v>
      </c>
      <c r="F7" s="15">
        <v>0.14851485148514901</v>
      </c>
    </row>
    <row r="8" spans="2:7" x14ac:dyDescent="0.35">
      <c r="B8" s="16" t="s">
        <v>207</v>
      </c>
      <c r="C8" s="15">
        <v>0.301482701812191</v>
      </c>
      <c r="D8" s="15">
        <v>0.28171334431631001</v>
      </c>
      <c r="E8" s="15">
        <v>8.6956521739130405E-2</v>
      </c>
      <c r="F8" s="15">
        <v>4.95049504950495E-2</v>
      </c>
    </row>
    <row r="9" spans="2:7" x14ac:dyDescent="0.35">
      <c r="B9" s="16" t="s">
        <v>208</v>
      </c>
      <c r="C9" s="15">
        <v>0.15980230642504101</v>
      </c>
      <c r="D9" s="15">
        <v>0.14497528830313</v>
      </c>
      <c r="E9" s="15">
        <v>8.6956521739130405E-2</v>
      </c>
      <c r="F9" s="15">
        <v>0.158415841584158</v>
      </c>
    </row>
    <row r="10" spans="2:7" x14ac:dyDescent="0.35">
      <c r="B10" s="16" t="s">
        <v>209</v>
      </c>
      <c r="C10" s="15">
        <v>3.7891268533772601E-2</v>
      </c>
      <c r="D10" s="15">
        <v>4.6128500823723197E-2</v>
      </c>
      <c r="E10" s="15">
        <v>0.13043478260869601</v>
      </c>
      <c r="F10" s="15">
        <v>0.20792079207920799</v>
      </c>
    </row>
    <row r="11" spans="2:7" x14ac:dyDescent="0.35">
      <c r="B11" s="16" t="s">
        <v>210</v>
      </c>
      <c r="C11" s="15">
        <v>1.97693574958814E-2</v>
      </c>
      <c r="D11" s="15">
        <v>1.31795716639209E-2</v>
      </c>
      <c r="E11" s="15">
        <v>0.30434782608695699</v>
      </c>
      <c r="F11" s="15">
        <v>0.40594059405940602</v>
      </c>
    </row>
    <row r="12" spans="2:7" x14ac:dyDescent="0.35">
      <c r="B12" s="16" t="s">
        <v>81</v>
      </c>
      <c r="C12" s="15">
        <v>6.5897858319604596E-2</v>
      </c>
      <c r="D12" s="15">
        <v>5.4365733113673799E-2</v>
      </c>
      <c r="E12" s="15">
        <v>4.3478260869565202E-2</v>
      </c>
      <c r="F12" s="15">
        <v>2.9702970297029702E-2</v>
      </c>
    </row>
    <row r="13" spans="2:7" x14ac:dyDescent="0.35">
      <c r="B13" s="20" t="s">
        <v>211</v>
      </c>
      <c r="C13" s="18">
        <v>0.71663920922570001</v>
      </c>
      <c r="D13" s="18">
        <v>0.74135090609555199</v>
      </c>
      <c r="E13" s="18">
        <v>0.434782608695652</v>
      </c>
      <c r="F13" s="18">
        <v>0.198019801980198</v>
      </c>
    </row>
    <row r="14" spans="2:7" x14ac:dyDescent="0.35">
      <c r="B14" s="20" t="s">
        <v>212</v>
      </c>
      <c r="C14" s="18">
        <v>5.7660626029654001E-2</v>
      </c>
      <c r="D14" s="18">
        <v>5.9308072487644199E-2</v>
      </c>
      <c r="E14" s="18">
        <v>0.434782608695652</v>
      </c>
      <c r="F14" s="18">
        <v>0.61386138613861396</v>
      </c>
    </row>
    <row r="15" spans="2:7" x14ac:dyDescent="0.35">
      <c r="B15" s="20" t="s">
        <v>93</v>
      </c>
      <c r="C15" s="19">
        <v>0.65897858319604596</v>
      </c>
      <c r="D15" s="19">
        <v>0.68204283360790796</v>
      </c>
      <c r="E15" s="19">
        <v>-5.5511151231257802E-17</v>
      </c>
      <c r="F15" s="19">
        <v>-0.41584158415841599</v>
      </c>
    </row>
    <row r="16" spans="2:7" x14ac:dyDescent="0.35">
      <c r="B16" s="22" t="s">
        <v>83</v>
      </c>
      <c r="C16" s="14"/>
      <c r="D16" s="14"/>
      <c r="E16" s="14"/>
      <c r="F16" s="14"/>
    </row>
    <row r="17" spans="2:2" x14ac:dyDescent="0.35">
      <c r="B17" t="s">
        <v>84</v>
      </c>
    </row>
    <row r="18" spans="2:2" x14ac:dyDescent="0.35">
      <c r="B18" t="s">
        <v>85</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H21"/>
  <sheetViews>
    <sheetView showGridLines="0" topLeftCell="A6" workbookViewId="0">
      <pane xSplit="2" topLeftCell="C1" activePane="topRight" state="frozen"/>
      <selection pane="topRight" activeCell="B9" sqref="B9"/>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280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23</v>
      </c>
      <c r="D7" s="10">
        <v>4</v>
      </c>
      <c r="E7" s="10">
        <v>19</v>
      </c>
      <c r="F7" s="10"/>
      <c r="G7" s="10">
        <v>4</v>
      </c>
      <c r="H7" s="10">
        <v>19</v>
      </c>
      <c r="I7" s="10"/>
      <c r="J7" s="10">
        <v>2</v>
      </c>
      <c r="K7" s="10">
        <v>7</v>
      </c>
      <c r="L7" s="10">
        <v>10</v>
      </c>
      <c r="M7" s="10">
        <v>4</v>
      </c>
      <c r="N7" s="10"/>
      <c r="O7" s="10">
        <v>4</v>
      </c>
      <c r="P7" s="10">
        <v>8</v>
      </c>
      <c r="Q7" s="10">
        <v>7</v>
      </c>
      <c r="R7" s="10">
        <v>4</v>
      </c>
      <c r="S7" s="10"/>
      <c r="T7" s="10">
        <v>15</v>
      </c>
      <c r="U7" s="10">
        <v>6</v>
      </c>
      <c r="V7" s="10">
        <v>1</v>
      </c>
      <c r="W7" s="10">
        <v>1</v>
      </c>
      <c r="X7" s="10" t="s">
        <v>116</v>
      </c>
      <c r="Y7" s="10"/>
      <c r="Z7" s="10">
        <v>8</v>
      </c>
      <c r="AA7" s="10">
        <v>9</v>
      </c>
      <c r="AB7" s="10"/>
      <c r="AC7" s="10">
        <v>8</v>
      </c>
      <c r="AD7" s="10">
        <v>10</v>
      </c>
      <c r="AE7" s="10"/>
      <c r="AF7" s="10">
        <v>9</v>
      </c>
      <c r="AG7" s="10">
        <v>2</v>
      </c>
      <c r="AH7" s="10">
        <v>3</v>
      </c>
      <c r="AI7" s="10">
        <v>1</v>
      </c>
      <c r="AJ7" s="10">
        <v>1</v>
      </c>
      <c r="AK7" s="10">
        <v>3</v>
      </c>
      <c r="AL7" s="10" t="s">
        <v>116</v>
      </c>
      <c r="AM7" s="10"/>
      <c r="AN7" s="10">
        <v>9</v>
      </c>
      <c r="AO7" s="10">
        <v>5</v>
      </c>
      <c r="AP7" s="10" t="s">
        <v>116</v>
      </c>
      <c r="AQ7" s="10">
        <v>2</v>
      </c>
      <c r="AR7" s="10">
        <v>6</v>
      </c>
      <c r="AS7" s="10">
        <v>1</v>
      </c>
      <c r="AT7" s="10"/>
      <c r="AU7" s="10">
        <v>6</v>
      </c>
      <c r="AV7" s="10">
        <v>8</v>
      </c>
      <c r="AW7" s="10">
        <v>1</v>
      </c>
      <c r="AX7" s="10">
        <v>3</v>
      </c>
      <c r="AY7" s="10">
        <v>5</v>
      </c>
      <c r="AZ7" s="10"/>
      <c r="BA7" s="10">
        <v>21</v>
      </c>
      <c r="BB7" s="10">
        <v>2</v>
      </c>
      <c r="BC7" s="10"/>
      <c r="BD7" s="10">
        <v>21</v>
      </c>
      <c r="BE7" s="10">
        <v>2</v>
      </c>
      <c r="BF7" s="10"/>
      <c r="BG7" s="10">
        <v>18</v>
      </c>
      <c r="BH7" s="10">
        <v>4</v>
      </c>
    </row>
    <row r="8" spans="2:60" x14ac:dyDescent="0.35">
      <c r="B8" s="16" t="s">
        <v>206</v>
      </c>
      <c r="C8" s="15">
        <v>0.34782608695652201</v>
      </c>
      <c r="D8" s="15">
        <v>0.5</v>
      </c>
      <c r="E8" s="15">
        <v>0.31578947368421101</v>
      </c>
      <c r="F8" s="15"/>
      <c r="G8" s="15">
        <v>0.5</v>
      </c>
      <c r="H8" s="15">
        <v>0.31578947368421101</v>
      </c>
      <c r="I8" s="15"/>
      <c r="J8" s="15">
        <v>0</v>
      </c>
      <c r="K8" s="15">
        <v>0.42857142857142899</v>
      </c>
      <c r="L8" s="15">
        <v>0.5</v>
      </c>
      <c r="M8" s="15">
        <v>0</v>
      </c>
      <c r="N8" s="15"/>
      <c r="O8" s="15">
        <v>0.25</v>
      </c>
      <c r="P8" s="15">
        <v>0.5</v>
      </c>
      <c r="Q8" s="15">
        <v>0.14285714285714299</v>
      </c>
      <c r="R8" s="15">
        <v>0.5</v>
      </c>
      <c r="S8" s="15"/>
      <c r="T8" s="15">
        <v>0.2</v>
      </c>
      <c r="U8" s="15">
        <v>0.66666666666666696</v>
      </c>
      <c r="V8" s="15">
        <v>0</v>
      </c>
      <c r="W8" s="15">
        <v>1</v>
      </c>
      <c r="X8" s="15" t="s">
        <v>117</v>
      </c>
      <c r="Y8" s="15"/>
      <c r="Z8" s="15">
        <v>0.25</v>
      </c>
      <c r="AA8" s="15">
        <v>0.33333333333333298</v>
      </c>
      <c r="AB8" s="15"/>
      <c r="AC8" s="15">
        <v>0.25</v>
      </c>
      <c r="AD8" s="15">
        <v>0.3</v>
      </c>
      <c r="AE8" s="15"/>
      <c r="AF8" s="15">
        <v>0.33333333333333298</v>
      </c>
      <c r="AG8" s="15">
        <v>0</v>
      </c>
      <c r="AH8" s="15">
        <v>0.33333333333333298</v>
      </c>
      <c r="AI8" s="15">
        <v>1</v>
      </c>
      <c r="AJ8" s="15">
        <v>0</v>
      </c>
      <c r="AK8" s="15">
        <v>0.66666666666666696</v>
      </c>
      <c r="AL8" s="15" t="s">
        <v>117</v>
      </c>
      <c r="AM8" s="15"/>
      <c r="AN8" s="15">
        <v>0.11111111111111099</v>
      </c>
      <c r="AO8" s="15">
        <v>0.4</v>
      </c>
      <c r="AP8" s="15" t="s">
        <v>117</v>
      </c>
      <c r="AQ8" s="15">
        <v>1</v>
      </c>
      <c r="AR8" s="15">
        <v>0.33333333333333298</v>
      </c>
      <c r="AS8" s="15">
        <v>1</v>
      </c>
      <c r="AT8" s="15"/>
      <c r="AU8" s="15">
        <v>0.33333333333333298</v>
      </c>
      <c r="AV8" s="15">
        <v>0.25</v>
      </c>
      <c r="AW8" s="15">
        <v>1</v>
      </c>
      <c r="AX8" s="15">
        <v>0.33333333333333298</v>
      </c>
      <c r="AY8" s="15">
        <v>0.4</v>
      </c>
      <c r="AZ8" s="15"/>
      <c r="BA8" s="15">
        <v>0.38095238095238099</v>
      </c>
      <c r="BB8" s="15">
        <v>0</v>
      </c>
      <c r="BC8" s="15"/>
      <c r="BD8" s="15">
        <v>0.38095238095238099</v>
      </c>
      <c r="BE8" s="15">
        <v>0</v>
      </c>
      <c r="BF8" s="15"/>
      <c r="BG8" s="15">
        <v>0.44444444444444398</v>
      </c>
      <c r="BH8" s="15">
        <v>0</v>
      </c>
    </row>
    <row r="9" spans="2:60" x14ac:dyDescent="0.35">
      <c r="B9" s="16" t="s">
        <v>207</v>
      </c>
      <c r="C9" s="15">
        <v>8.6956521739130405E-2</v>
      </c>
      <c r="D9" s="15">
        <v>0.25</v>
      </c>
      <c r="E9" s="15">
        <v>5.2631578947368397E-2</v>
      </c>
      <c r="F9" s="15"/>
      <c r="G9" s="15">
        <v>0</v>
      </c>
      <c r="H9" s="15">
        <v>0.105263157894737</v>
      </c>
      <c r="I9" s="15"/>
      <c r="J9" s="15">
        <v>0.5</v>
      </c>
      <c r="K9" s="15">
        <v>0</v>
      </c>
      <c r="L9" s="15">
        <v>0</v>
      </c>
      <c r="M9" s="15">
        <v>0.25</v>
      </c>
      <c r="N9" s="15"/>
      <c r="O9" s="15">
        <v>0</v>
      </c>
      <c r="P9" s="15">
        <v>0</v>
      </c>
      <c r="Q9" s="15">
        <v>0.14285714285714299</v>
      </c>
      <c r="R9" s="15">
        <v>0.25</v>
      </c>
      <c r="S9" s="15"/>
      <c r="T9" s="15">
        <v>0.133333333333333</v>
      </c>
      <c r="U9" s="15">
        <v>0</v>
      </c>
      <c r="V9" s="15">
        <v>0</v>
      </c>
      <c r="W9" s="15">
        <v>0</v>
      </c>
      <c r="X9" s="15" t="s">
        <v>117</v>
      </c>
      <c r="Y9" s="15"/>
      <c r="Z9" s="15">
        <v>0.125</v>
      </c>
      <c r="AA9" s="15">
        <v>0.11111111111111099</v>
      </c>
      <c r="AB9" s="15"/>
      <c r="AC9" s="15">
        <v>0.125</v>
      </c>
      <c r="AD9" s="15">
        <v>0.1</v>
      </c>
      <c r="AE9" s="15"/>
      <c r="AF9" s="15">
        <v>0.11111111111111099</v>
      </c>
      <c r="AG9" s="15">
        <v>0</v>
      </c>
      <c r="AH9" s="15">
        <v>0.33333333333333298</v>
      </c>
      <c r="AI9" s="15">
        <v>0</v>
      </c>
      <c r="AJ9" s="15">
        <v>0</v>
      </c>
      <c r="AK9" s="15">
        <v>0</v>
      </c>
      <c r="AL9" s="15" t="s">
        <v>117</v>
      </c>
      <c r="AM9" s="15"/>
      <c r="AN9" s="15">
        <v>0.11111111111111099</v>
      </c>
      <c r="AO9" s="15">
        <v>0</v>
      </c>
      <c r="AP9" s="15" t="s">
        <v>117</v>
      </c>
      <c r="AQ9" s="15">
        <v>0</v>
      </c>
      <c r="AR9" s="15">
        <v>0.16666666666666699</v>
      </c>
      <c r="AS9" s="15">
        <v>0</v>
      </c>
      <c r="AT9" s="15"/>
      <c r="AU9" s="15">
        <v>0.16666666666666699</v>
      </c>
      <c r="AV9" s="15">
        <v>0</v>
      </c>
      <c r="AW9" s="15">
        <v>0</v>
      </c>
      <c r="AX9" s="15">
        <v>0</v>
      </c>
      <c r="AY9" s="15">
        <v>0.2</v>
      </c>
      <c r="AZ9" s="15"/>
      <c r="BA9" s="15">
        <v>9.5238095238095205E-2</v>
      </c>
      <c r="BB9" s="15">
        <v>0</v>
      </c>
      <c r="BC9" s="15"/>
      <c r="BD9" s="15">
        <v>9.5238095238095205E-2</v>
      </c>
      <c r="BE9" s="15">
        <v>0</v>
      </c>
      <c r="BF9" s="15"/>
      <c r="BG9" s="15">
        <v>5.5555555555555601E-2</v>
      </c>
      <c r="BH9" s="15">
        <v>0.25</v>
      </c>
    </row>
    <row r="10" spans="2:60" x14ac:dyDescent="0.35">
      <c r="B10" s="16" t="s">
        <v>208</v>
      </c>
      <c r="C10" s="15">
        <v>8.6956521739130405E-2</v>
      </c>
      <c r="D10" s="15">
        <v>0</v>
      </c>
      <c r="E10" s="15">
        <v>0.105263157894737</v>
      </c>
      <c r="F10" s="15"/>
      <c r="G10" s="15">
        <v>0.25</v>
      </c>
      <c r="H10" s="15">
        <v>5.2631578947368397E-2</v>
      </c>
      <c r="I10" s="15"/>
      <c r="J10" s="15">
        <v>0</v>
      </c>
      <c r="K10" s="15">
        <v>0.14285714285714299</v>
      </c>
      <c r="L10" s="15">
        <v>0</v>
      </c>
      <c r="M10" s="15">
        <v>0.25</v>
      </c>
      <c r="N10" s="15"/>
      <c r="O10" s="15">
        <v>0</v>
      </c>
      <c r="P10" s="15">
        <v>0</v>
      </c>
      <c r="Q10" s="15">
        <v>0.14285714285714299</v>
      </c>
      <c r="R10" s="15">
        <v>0.25</v>
      </c>
      <c r="S10" s="15"/>
      <c r="T10" s="15">
        <v>6.6666666666666693E-2</v>
      </c>
      <c r="U10" s="15">
        <v>0</v>
      </c>
      <c r="V10" s="15">
        <v>1</v>
      </c>
      <c r="W10" s="15">
        <v>0</v>
      </c>
      <c r="X10" s="15" t="s">
        <v>117</v>
      </c>
      <c r="Y10" s="15"/>
      <c r="Z10" s="15">
        <v>0</v>
      </c>
      <c r="AA10" s="15">
        <v>0.22222222222222199</v>
      </c>
      <c r="AB10" s="15"/>
      <c r="AC10" s="15">
        <v>0.125</v>
      </c>
      <c r="AD10" s="15">
        <v>0.1</v>
      </c>
      <c r="AE10" s="15"/>
      <c r="AF10" s="15">
        <v>0</v>
      </c>
      <c r="AG10" s="15">
        <v>0</v>
      </c>
      <c r="AH10" s="15">
        <v>0</v>
      </c>
      <c r="AI10" s="15">
        <v>0</v>
      </c>
      <c r="AJ10" s="15">
        <v>0</v>
      </c>
      <c r="AK10" s="15">
        <v>0</v>
      </c>
      <c r="AL10" s="15" t="s">
        <v>117</v>
      </c>
      <c r="AM10" s="15"/>
      <c r="AN10" s="15">
        <v>0.11111111111111099</v>
      </c>
      <c r="AO10" s="15">
        <v>0.2</v>
      </c>
      <c r="AP10" s="15" t="s">
        <v>117</v>
      </c>
      <c r="AQ10" s="15">
        <v>0</v>
      </c>
      <c r="AR10" s="15">
        <v>0</v>
      </c>
      <c r="AS10" s="15">
        <v>0</v>
      </c>
      <c r="AT10" s="15"/>
      <c r="AU10" s="15">
        <v>0</v>
      </c>
      <c r="AV10" s="15">
        <v>0.25</v>
      </c>
      <c r="AW10" s="15">
        <v>0</v>
      </c>
      <c r="AX10" s="15">
        <v>0</v>
      </c>
      <c r="AY10" s="15">
        <v>0</v>
      </c>
      <c r="AZ10" s="15"/>
      <c r="BA10" s="15">
        <v>9.5238095238095205E-2</v>
      </c>
      <c r="BB10" s="15">
        <v>0</v>
      </c>
      <c r="BC10" s="15"/>
      <c r="BD10" s="15">
        <v>9.5238095238095205E-2</v>
      </c>
      <c r="BE10" s="15">
        <v>0</v>
      </c>
      <c r="BF10" s="15"/>
      <c r="BG10" s="15">
        <v>5.5555555555555601E-2</v>
      </c>
      <c r="BH10" s="15">
        <v>0.25</v>
      </c>
    </row>
    <row r="11" spans="2:60" x14ac:dyDescent="0.35">
      <c r="B11" s="16" t="s">
        <v>209</v>
      </c>
      <c r="C11" s="15">
        <v>0.13043478260869601</v>
      </c>
      <c r="D11" s="15">
        <v>0.25</v>
      </c>
      <c r="E11" s="15">
        <v>0.105263157894737</v>
      </c>
      <c r="F11" s="15"/>
      <c r="G11" s="15">
        <v>0</v>
      </c>
      <c r="H11" s="15">
        <v>0.157894736842105</v>
      </c>
      <c r="I11" s="15"/>
      <c r="J11" s="15">
        <v>0</v>
      </c>
      <c r="K11" s="15">
        <v>0</v>
      </c>
      <c r="L11" s="15">
        <v>0.2</v>
      </c>
      <c r="M11" s="15">
        <v>0.25</v>
      </c>
      <c r="N11" s="15"/>
      <c r="O11" s="15">
        <v>0</v>
      </c>
      <c r="P11" s="15">
        <v>0.125</v>
      </c>
      <c r="Q11" s="15">
        <v>0.28571428571428598</v>
      </c>
      <c r="R11" s="15">
        <v>0</v>
      </c>
      <c r="S11" s="15"/>
      <c r="T11" s="15">
        <v>0.133333333333333</v>
      </c>
      <c r="U11" s="15">
        <v>0.16666666666666699</v>
      </c>
      <c r="V11" s="15">
        <v>0</v>
      </c>
      <c r="W11" s="15">
        <v>0</v>
      </c>
      <c r="X11" s="15" t="s">
        <v>117</v>
      </c>
      <c r="Y11" s="15"/>
      <c r="Z11" s="15">
        <v>0.25</v>
      </c>
      <c r="AA11" s="15">
        <v>0</v>
      </c>
      <c r="AB11" s="15"/>
      <c r="AC11" s="15">
        <v>0.25</v>
      </c>
      <c r="AD11" s="15">
        <v>0.1</v>
      </c>
      <c r="AE11" s="15"/>
      <c r="AF11" s="15">
        <v>0.11111111111111099</v>
      </c>
      <c r="AG11" s="15">
        <v>0.5</v>
      </c>
      <c r="AH11" s="15">
        <v>0</v>
      </c>
      <c r="AI11" s="15">
        <v>0</v>
      </c>
      <c r="AJ11" s="15">
        <v>0</v>
      </c>
      <c r="AK11" s="15">
        <v>0</v>
      </c>
      <c r="AL11" s="15" t="s">
        <v>117</v>
      </c>
      <c r="AM11" s="15"/>
      <c r="AN11" s="15">
        <v>0.22222222222222199</v>
      </c>
      <c r="AO11" s="15">
        <v>0.2</v>
      </c>
      <c r="AP11" s="15" t="s">
        <v>117</v>
      </c>
      <c r="AQ11" s="15">
        <v>0</v>
      </c>
      <c r="AR11" s="15">
        <v>0</v>
      </c>
      <c r="AS11" s="15">
        <v>0</v>
      </c>
      <c r="AT11" s="15"/>
      <c r="AU11" s="15">
        <v>0</v>
      </c>
      <c r="AV11" s="15">
        <v>0.125</v>
      </c>
      <c r="AW11" s="15">
        <v>0</v>
      </c>
      <c r="AX11" s="15">
        <v>0.33333333333333298</v>
      </c>
      <c r="AY11" s="15">
        <v>0.2</v>
      </c>
      <c r="AZ11" s="15"/>
      <c r="BA11" s="15">
        <v>0.14285714285714299</v>
      </c>
      <c r="BB11" s="15">
        <v>0</v>
      </c>
      <c r="BC11" s="15"/>
      <c r="BD11" s="15">
        <v>0.14285714285714299</v>
      </c>
      <c r="BE11" s="15">
        <v>0</v>
      </c>
      <c r="BF11" s="15"/>
      <c r="BG11" s="15">
        <v>0.11111111111111099</v>
      </c>
      <c r="BH11" s="15">
        <v>0</v>
      </c>
    </row>
    <row r="12" spans="2:60" x14ac:dyDescent="0.35">
      <c r="B12" s="16" t="s">
        <v>210</v>
      </c>
      <c r="C12" s="15">
        <v>0.30434782608695699</v>
      </c>
      <c r="D12" s="15">
        <v>0</v>
      </c>
      <c r="E12" s="15">
        <v>0.36842105263157898</v>
      </c>
      <c r="F12" s="15"/>
      <c r="G12" s="15">
        <v>0.25</v>
      </c>
      <c r="H12" s="15">
        <v>0.31578947368421101</v>
      </c>
      <c r="I12" s="15"/>
      <c r="J12" s="15">
        <v>0.5</v>
      </c>
      <c r="K12" s="15">
        <v>0.42857142857142899</v>
      </c>
      <c r="L12" s="15">
        <v>0.2</v>
      </c>
      <c r="M12" s="15">
        <v>0.25</v>
      </c>
      <c r="N12" s="15"/>
      <c r="O12" s="15">
        <v>0.75</v>
      </c>
      <c r="P12" s="15">
        <v>0.25</v>
      </c>
      <c r="Q12" s="15">
        <v>0.28571428571428598</v>
      </c>
      <c r="R12" s="15">
        <v>0</v>
      </c>
      <c r="S12" s="15"/>
      <c r="T12" s="15">
        <v>0.4</v>
      </c>
      <c r="U12" s="15">
        <v>0.16666666666666699</v>
      </c>
      <c r="V12" s="15">
        <v>0</v>
      </c>
      <c r="W12" s="15">
        <v>0</v>
      </c>
      <c r="X12" s="15" t="s">
        <v>117</v>
      </c>
      <c r="Y12" s="15"/>
      <c r="Z12" s="15">
        <v>0.25</v>
      </c>
      <c r="AA12" s="15">
        <v>0.33333333333333298</v>
      </c>
      <c r="AB12" s="15"/>
      <c r="AC12" s="15">
        <v>0.125</v>
      </c>
      <c r="AD12" s="15">
        <v>0.4</v>
      </c>
      <c r="AE12" s="15"/>
      <c r="AF12" s="15">
        <v>0.44444444444444398</v>
      </c>
      <c r="AG12" s="15">
        <v>0.5</v>
      </c>
      <c r="AH12" s="15">
        <v>0.33333333333333298</v>
      </c>
      <c r="AI12" s="15">
        <v>0</v>
      </c>
      <c r="AJ12" s="15">
        <v>0</v>
      </c>
      <c r="AK12" s="15">
        <v>0.33333333333333298</v>
      </c>
      <c r="AL12" s="15" t="s">
        <v>117</v>
      </c>
      <c r="AM12" s="15"/>
      <c r="AN12" s="15">
        <v>0.44444444444444398</v>
      </c>
      <c r="AO12" s="15">
        <v>0</v>
      </c>
      <c r="AP12" s="15" t="s">
        <v>117</v>
      </c>
      <c r="AQ12" s="15">
        <v>0</v>
      </c>
      <c r="AR12" s="15">
        <v>0.5</v>
      </c>
      <c r="AS12" s="15">
        <v>0</v>
      </c>
      <c r="AT12" s="15"/>
      <c r="AU12" s="15">
        <v>0.5</v>
      </c>
      <c r="AV12" s="15">
        <v>0.25</v>
      </c>
      <c r="AW12" s="15">
        <v>0</v>
      </c>
      <c r="AX12" s="15">
        <v>0.33333333333333298</v>
      </c>
      <c r="AY12" s="15">
        <v>0.2</v>
      </c>
      <c r="AZ12" s="15"/>
      <c r="BA12" s="15">
        <v>0.28571428571428598</v>
      </c>
      <c r="BB12" s="15">
        <v>0.5</v>
      </c>
      <c r="BC12" s="15"/>
      <c r="BD12" s="15">
        <v>0.28571428571428598</v>
      </c>
      <c r="BE12" s="15">
        <v>0.5</v>
      </c>
      <c r="BF12" s="15"/>
      <c r="BG12" s="15">
        <v>0.27777777777777801</v>
      </c>
      <c r="BH12" s="15">
        <v>0.5</v>
      </c>
    </row>
    <row r="13" spans="2:60" x14ac:dyDescent="0.35">
      <c r="B13" s="16" t="s">
        <v>81</v>
      </c>
      <c r="C13" s="15">
        <v>4.3478260869565202E-2</v>
      </c>
      <c r="D13" s="15">
        <v>0</v>
      </c>
      <c r="E13" s="15">
        <v>5.2631578947368397E-2</v>
      </c>
      <c r="F13" s="15"/>
      <c r="G13" s="15">
        <v>0</v>
      </c>
      <c r="H13" s="15">
        <v>5.2631578947368397E-2</v>
      </c>
      <c r="I13" s="15"/>
      <c r="J13" s="15">
        <v>0</v>
      </c>
      <c r="K13" s="15">
        <v>0</v>
      </c>
      <c r="L13" s="15">
        <v>0.1</v>
      </c>
      <c r="M13" s="15">
        <v>0</v>
      </c>
      <c r="N13" s="15"/>
      <c r="O13" s="15">
        <v>0</v>
      </c>
      <c r="P13" s="15">
        <v>0.125</v>
      </c>
      <c r="Q13" s="15">
        <v>0</v>
      </c>
      <c r="R13" s="15">
        <v>0</v>
      </c>
      <c r="S13" s="15"/>
      <c r="T13" s="15">
        <v>6.6666666666666693E-2</v>
      </c>
      <c r="U13" s="15">
        <v>0</v>
      </c>
      <c r="V13" s="15">
        <v>0</v>
      </c>
      <c r="W13" s="15">
        <v>0</v>
      </c>
      <c r="X13" s="15" t="s">
        <v>117</v>
      </c>
      <c r="Y13" s="15"/>
      <c r="Z13" s="15">
        <v>0.125</v>
      </c>
      <c r="AA13" s="15">
        <v>0</v>
      </c>
      <c r="AB13" s="15"/>
      <c r="AC13" s="15">
        <v>0.125</v>
      </c>
      <c r="AD13" s="15">
        <v>0</v>
      </c>
      <c r="AE13" s="15"/>
      <c r="AF13" s="15">
        <v>0</v>
      </c>
      <c r="AG13" s="15">
        <v>0</v>
      </c>
      <c r="AH13" s="15">
        <v>0</v>
      </c>
      <c r="AI13" s="15">
        <v>0</v>
      </c>
      <c r="AJ13" s="15">
        <v>1</v>
      </c>
      <c r="AK13" s="15">
        <v>0</v>
      </c>
      <c r="AL13" s="15" t="s">
        <v>117</v>
      </c>
      <c r="AM13" s="15"/>
      <c r="AN13" s="15">
        <v>0</v>
      </c>
      <c r="AO13" s="15">
        <v>0.2</v>
      </c>
      <c r="AP13" s="15" t="s">
        <v>117</v>
      </c>
      <c r="AQ13" s="15">
        <v>0</v>
      </c>
      <c r="AR13" s="15">
        <v>0</v>
      </c>
      <c r="AS13" s="15">
        <v>0</v>
      </c>
      <c r="AT13" s="15"/>
      <c r="AU13" s="15">
        <v>0</v>
      </c>
      <c r="AV13" s="15">
        <v>0.125</v>
      </c>
      <c r="AW13" s="15">
        <v>0</v>
      </c>
      <c r="AX13" s="15">
        <v>0</v>
      </c>
      <c r="AY13" s="15">
        <v>0</v>
      </c>
      <c r="AZ13" s="15"/>
      <c r="BA13" s="15">
        <v>0</v>
      </c>
      <c r="BB13" s="15">
        <v>0.5</v>
      </c>
      <c r="BC13" s="15"/>
      <c r="BD13" s="15">
        <v>0</v>
      </c>
      <c r="BE13" s="15">
        <v>0.5</v>
      </c>
      <c r="BF13" s="15"/>
      <c r="BG13" s="15">
        <v>5.5555555555555601E-2</v>
      </c>
      <c r="BH13" s="15">
        <v>0</v>
      </c>
    </row>
    <row r="14" spans="2:60" x14ac:dyDescent="0.35">
      <c r="B14" s="16" t="s">
        <v>211</v>
      </c>
      <c r="C14" s="18">
        <v>0.434782608695652</v>
      </c>
      <c r="D14" s="18">
        <v>0.75</v>
      </c>
      <c r="E14" s="18">
        <v>0.36842105263157898</v>
      </c>
      <c r="F14" s="18"/>
      <c r="G14" s="18">
        <v>0.5</v>
      </c>
      <c r="H14" s="18">
        <v>0.42105263157894701</v>
      </c>
      <c r="I14" s="18"/>
      <c r="J14" s="18">
        <v>0.5</v>
      </c>
      <c r="K14" s="18">
        <v>0.42857142857142899</v>
      </c>
      <c r="L14" s="18">
        <v>0.5</v>
      </c>
      <c r="M14" s="18">
        <v>0.25</v>
      </c>
      <c r="N14" s="18"/>
      <c r="O14" s="18">
        <v>0.25</v>
      </c>
      <c r="P14" s="18">
        <v>0.5</v>
      </c>
      <c r="Q14" s="18">
        <v>0.28571428571428598</v>
      </c>
      <c r="R14" s="18">
        <v>0.75</v>
      </c>
      <c r="S14" s="18"/>
      <c r="T14" s="18">
        <v>0.33333333333333298</v>
      </c>
      <c r="U14" s="18">
        <v>0.66666666666666696</v>
      </c>
      <c r="V14" s="18">
        <v>0</v>
      </c>
      <c r="W14" s="18">
        <v>1</v>
      </c>
      <c r="X14" s="18" t="s">
        <v>117</v>
      </c>
      <c r="Y14" s="18"/>
      <c r="Z14" s="18">
        <v>0.375</v>
      </c>
      <c r="AA14" s="18">
        <v>0.44444444444444398</v>
      </c>
      <c r="AB14" s="18"/>
      <c r="AC14" s="18">
        <v>0.375</v>
      </c>
      <c r="AD14" s="18">
        <v>0.4</v>
      </c>
      <c r="AE14" s="18"/>
      <c r="AF14" s="18">
        <v>0.44444444444444398</v>
      </c>
      <c r="AG14" s="18">
        <v>0</v>
      </c>
      <c r="AH14" s="18">
        <v>0.66666666666666696</v>
      </c>
      <c r="AI14" s="18">
        <v>1</v>
      </c>
      <c r="AJ14" s="18">
        <v>0</v>
      </c>
      <c r="AK14" s="18">
        <v>0.66666666666666696</v>
      </c>
      <c r="AL14" s="18" t="s">
        <v>117</v>
      </c>
      <c r="AM14" s="18"/>
      <c r="AN14" s="18">
        <v>0.22222222222222199</v>
      </c>
      <c r="AO14" s="18">
        <v>0.4</v>
      </c>
      <c r="AP14" s="18" t="s">
        <v>117</v>
      </c>
      <c r="AQ14" s="18">
        <v>1</v>
      </c>
      <c r="AR14" s="18">
        <v>0.5</v>
      </c>
      <c r="AS14" s="18">
        <v>1</v>
      </c>
      <c r="AT14" s="18"/>
      <c r="AU14" s="18">
        <v>0.5</v>
      </c>
      <c r="AV14" s="18">
        <v>0.25</v>
      </c>
      <c r="AW14" s="18">
        <v>1</v>
      </c>
      <c r="AX14" s="18">
        <v>0.33333333333333298</v>
      </c>
      <c r="AY14" s="18">
        <v>0.6</v>
      </c>
      <c r="AZ14" s="18"/>
      <c r="BA14" s="18">
        <v>0.476190476190476</v>
      </c>
      <c r="BB14" s="18">
        <v>0</v>
      </c>
      <c r="BC14" s="18"/>
      <c r="BD14" s="18">
        <v>0.476190476190476</v>
      </c>
      <c r="BE14" s="18">
        <v>0</v>
      </c>
      <c r="BF14" s="18"/>
      <c r="BG14" s="18">
        <v>0.5</v>
      </c>
      <c r="BH14" s="18">
        <v>0.25</v>
      </c>
    </row>
    <row r="15" spans="2:60" x14ac:dyDescent="0.35">
      <c r="B15" s="16" t="s">
        <v>212</v>
      </c>
      <c r="C15" s="18">
        <v>0.434782608695652</v>
      </c>
      <c r="D15" s="18">
        <v>0.25</v>
      </c>
      <c r="E15" s="18">
        <v>0.47368421052631599</v>
      </c>
      <c r="F15" s="18"/>
      <c r="G15" s="18">
        <v>0.25</v>
      </c>
      <c r="H15" s="18">
        <v>0.47368421052631599</v>
      </c>
      <c r="I15" s="18"/>
      <c r="J15" s="18">
        <v>0.5</v>
      </c>
      <c r="K15" s="18">
        <v>0.42857142857142899</v>
      </c>
      <c r="L15" s="18">
        <v>0.4</v>
      </c>
      <c r="M15" s="18">
        <v>0.5</v>
      </c>
      <c r="N15" s="18"/>
      <c r="O15" s="18">
        <v>0.75</v>
      </c>
      <c r="P15" s="18">
        <v>0.375</v>
      </c>
      <c r="Q15" s="18">
        <v>0.57142857142857095</v>
      </c>
      <c r="R15" s="18">
        <v>0</v>
      </c>
      <c r="S15" s="18"/>
      <c r="T15" s="18">
        <v>0.53333333333333299</v>
      </c>
      <c r="U15" s="18">
        <v>0.33333333333333298</v>
      </c>
      <c r="V15" s="18">
        <v>0</v>
      </c>
      <c r="W15" s="18">
        <v>0</v>
      </c>
      <c r="X15" s="18" t="s">
        <v>117</v>
      </c>
      <c r="Y15" s="18"/>
      <c r="Z15" s="18">
        <v>0.5</v>
      </c>
      <c r="AA15" s="18">
        <v>0.33333333333333298</v>
      </c>
      <c r="AB15" s="18"/>
      <c r="AC15" s="18">
        <v>0.375</v>
      </c>
      <c r="AD15" s="18">
        <v>0.5</v>
      </c>
      <c r="AE15" s="18"/>
      <c r="AF15" s="18">
        <v>0.55555555555555602</v>
      </c>
      <c r="AG15" s="18">
        <v>1</v>
      </c>
      <c r="AH15" s="18">
        <v>0.33333333333333298</v>
      </c>
      <c r="AI15" s="18">
        <v>0</v>
      </c>
      <c r="AJ15" s="18">
        <v>0</v>
      </c>
      <c r="AK15" s="18">
        <v>0.33333333333333298</v>
      </c>
      <c r="AL15" s="18" t="s">
        <v>117</v>
      </c>
      <c r="AM15" s="18"/>
      <c r="AN15" s="18">
        <v>0.66666666666666696</v>
      </c>
      <c r="AO15" s="18">
        <v>0.2</v>
      </c>
      <c r="AP15" s="18" t="s">
        <v>117</v>
      </c>
      <c r="AQ15" s="18">
        <v>0</v>
      </c>
      <c r="AR15" s="18">
        <v>0.5</v>
      </c>
      <c r="AS15" s="18">
        <v>0</v>
      </c>
      <c r="AT15" s="18"/>
      <c r="AU15" s="18">
        <v>0.5</v>
      </c>
      <c r="AV15" s="18">
        <v>0.375</v>
      </c>
      <c r="AW15" s="18">
        <v>0</v>
      </c>
      <c r="AX15" s="18">
        <v>0.66666666666666696</v>
      </c>
      <c r="AY15" s="18">
        <v>0.4</v>
      </c>
      <c r="AZ15" s="18"/>
      <c r="BA15" s="18">
        <v>0.42857142857142899</v>
      </c>
      <c r="BB15" s="18">
        <v>0.5</v>
      </c>
      <c r="BC15" s="18"/>
      <c r="BD15" s="18">
        <v>0.42857142857142899</v>
      </c>
      <c r="BE15" s="18">
        <v>0.5</v>
      </c>
      <c r="BF15" s="18"/>
      <c r="BG15" s="18">
        <v>0.38888888888888901</v>
      </c>
      <c r="BH15" s="18">
        <v>0.5</v>
      </c>
    </row>
    <row r="16" spans="2:60" x14ac:dyDescent="0.35">
      <c r="B16" s="16" t="s">
        <v>93</v>
      </c>
      <c r="C16" s="19">
        <v>-5.5511151231257802E-17</v>
      </c>
      <c r="D16" s="19">
        <v>0.5</v>
      </c>
      <c r="E16" s="19">
        <v>-0.105263157894737</v>
      </c>
      <c r="F16" s="19"/>
      <c r="G16" s="19">
        <v>0.25</v>
      </c>
      <c r="H16" s="19">
        <v>-5.2631578947368397E-2</v>
      </c>
      <c r="I16" s="19"/>
      <c r="J16" s="19">
        <v>0</v>
      </c>
      <c r="K16" s="19">
        <v>0</v>
      </c>
      <c r="L16" s="19">
        <v>0.1</v>
      </c>
      <c r="M16" s="19">
        <v>-0.25</v>
      </c>
      <c r="N16" s="19"/>
      <c r="O16" s="19">
        <v>-0.5</v>
      </c>
      <c r="P16" s="19">
        <v>0.125</v>
      </c>
      <c r="Q16" s="19">
        <v>-0.28571428571428598</v>
      </c>
      <c r="R16" s="19">
        <v>0.75</v>
      </c>
      <c r="S16" s="19"/>
      <c r="T16" s="19">
        <v>-0.2</v>
      </c>
      <c r="U16" s="19">
        <v>0.33333333333333298</v>
      </c>
      <c r="V16" s="19">
        <v>0</v>
      </c>
      <c r="W16" s="19">
        <v>1</v>
      </c>
      <c r="X16" s="19" t="s">
        <v>117</v>
      </c>
      <c r="Y16" s="19"/>
      <c r="Z16" s="19">
        <v>-0.125</v>
      </c>
      <c r="AA16" s="19">
        <v>0.11111111111111099</v>
      </c>
      <c r="AB16" s="19"/>
      <c r="AC16" s="19">
        <v>0</v>
      </c>
      <c r="AD16" s="19">
        <v>-0.1</v>
      </c>
      <c r="AE16" s="19"/>
      <c r="AF16" s="19">
        <v>-0.11111111111111099</v>
      </c>
      <c r="AG16" s="19">
        <v>-1</v>
      </c>
      <c r="AH16" s="19">
        <v>0.33333333333333298</v>
      </c>
      <c r="AI16" s="19">
        <v>1</v>
      </c>
      <c r="AJ16" s="19">
        <v>0</v>
      </c>
      <c r="AK16" s="19">
        <v>0.33333333333333298</v>
      </c>
      <c r="AL16" s="19" t="s">
        <v>117</v>
      </c>
      <c r="AM16" s="19"/>
      <c r="AN16" s="19">
        <v>-0.44444444444444398</v>
      </c>
      <c r="AO16" s="19">
        <v>0.2</v>
      </c>
      <c r="AP16" s="19" t="s">
        <v>117</v>
      </c>
      <c r="AQ16" s="19">
        <v>1</v>
      </c>
      <c r="AR16" s="19">
        <v>0</v>
      </c>
      <c r="AS16" s="19">
        <v>1</v>
      </c>
      <c r="AT16" s="19"/>
      <c r="AU16" s="19">
        <v>0</v>
      </c>
      <c r="AV16" s="19">
        <v>-0.125</v>
      </c>
      <c r="AW16" s="19">
        <v>1</v>
      </c>
      <c r="AX16" s="19">
        <v>-0.33333333333333298</v>
      </c>
      <c r="AY16" s="19">
        <v>0.2</v>
      </c>
      <c r="AZ16" s="19"/>
      <c r="BA16" s="19">
        <v>4.7619047619047603E-2</v>
      </c>
      <c r="BB16" s="19">
        <v>-0.5</v>
      </c>
      <c r="BC16" s="19"/>
      <c r="BD16" s="19">
        <v>4.7619047619047603E-2</v>
      </c>
      <c r="BE16" s="19">
        <v>-0.5</v>
      </c>
      <c r="BF16" s="19"/>
      <c r="BG16" s="19">
        <v>0.11111111111111099</v>
      </c>
      <c r="BH16" s="19">
        <v>-0.25</v>
      </c>
    </row>
    <row r="17" spans="2:2" x14ac:dyDescent="0.35">
      <c r="B17" s="22" t="s">
        <v>273</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H21"/>
  <sheetViews>
    <sheetView showGridLines="0" topLeftCell="A6" workbookViewId="0">
      <pane xSplit="2" topLeftCell="C1" activePane="topRight" state="frozen"/>
      <selection pane="topRight" activeCell="C8" sqref="C8"/>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281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101</v>
      </c>
      <c r="D7" s="10">
        <v>25</v>
      </c>
      <c r="E7" s="10">
        <v>76</v>
      </c>
      <c r="F7" s="10"/>
      <c r="G7" s="10">
        <v>30</v>
      </c>
      <c r="H7" s="10">
        <v>71</v>
      </c>
      <c r="I7" s="10"/>
      <c r="J7" s="10">
        <v>16</v>
      </c>
      <c r="K7" s="10">
        <v>23</v>
      </c>
      <c r="L7" s="10">
        <v>34</v>
      </c>
      <c r="M7" s="10">
        <v>28</v>
      </c>
      <c r="N7" s="10"/>
      <c r="O7" s="10">
        <v>20</v>
      </c>
      <c r="P7" s="10">
        <v>35</v>
      </c>
      <c r="Q7" s="10">
        <v>19</v>
      </c>
      <c r="R7" s="10">
        <v>24</v>
      </c>
      <c r="S7" s="10"/>
      <c r="T7" s="10">
        <v>59</v>
      </c>
      <c r="U7" s="10">
        <v>19</v>
      </c>
      <c r="V7" s="10">
        <v>15</v>
      </c>
      <c r="W7" s="10">
        <v>5</v>
      </c>
      <c r="X7" s="10" t="s">
        <v>116</v>
      </c>
      <c r="Y7" s="10"/>
      <c r="Z7" s="10">
        <v>36</v>
      </c>
      <c r="AA7" s="10">
        <v>34</v>
      </c>
      <c r="AB7" s="10"/>
      <c r="AC7" s="10">
        <v>45</v>
      </c>
      <c r="AD7" s="10">
        <v>39</v>
      </c>
      <c r="AE7" s="10"/>
      <c r="AF7" s="10">
        <v>22</v>
      </c>
      <c r="AG7" s="10">
        <v>8</v>
      </c>
      <c r="AH7" s="10">
        <v>10</v>
      </c>
      <c r="AI7" s="10">
        <v>10</v>
      </c>
      <c r="AJ7" s="10">
        <v>4</v>
      </c>
      <c r="AK7" s="10">
        <v>10</v>
      </c>
      <c r="AL7" s="10">
        <v>4</v>
      </c>
      <c r="AM7" s="10"/>
      <c r="AN7" s="10">
        <v>36</v>
      </c>
      <c r="AO7" s="10">
        <v>26</v>
      </c>
      <c r="AP7" s="10">
        <v>1</v>
      </c>
      <c r="AQ7" s="10">
        <v>8</v>
      </c>
      <c r="AR7" s="10">
        <v>25</v>
      </c>
      <c r="AS7" s="10">
        <v>5</v>
      </c>
      <c r="AT7" s="10"/>
      <c r="AU7" s="10">
        <v>23</v>
      </c>
      <c r="AV7" s="10">
        <v>37</v>
      </c>
      <c r="AW7" s="10">
        <v>6</v>
      </c>
      <c r="AX7" s="10">
        <v>7</v>
      </c>
      <c r="AY7" s="10">
        <v>28</v>
      </c>
      <c r="AZ7" s="10"/>
      <c r="BA7" s="10">
        <v>76</v>
      </c>
      <c r="BB7" s="10">
        <v>25</v>
      </c>
      <c r="BC7" s="10"/>
      <c r="BD7" s="10">
        <v>58</v>
      </c>
      <c r="BE7" s="10">
        <v>42</v>
      </c>
      <c r="BF7" s="10"/>
      <c r="BG7" s="10">
        <v>69</v>
      </c>
      <c r="BH7" s="10">
        <v>28</v>
      </c>
    </row>
    <row r="8" spans="2:60" x14ac:dyDescent="0.35">
      <c r="B8" s="16" t="s">
        <v>206</v>
      </c>
      <c r="C8" s="15">
        <v>0.14851485148514901</v>
      </c>
      <c r="D8" s="15">
        <v>0.16</v>
      </c>
      <c r="E8" s="15">
        <v>0.144736842105263</v>
      </c>
      <c r="F8" s="15"/>
      <c r="G8" s="15">
        <v>0.16666666666666699</v>
      </c>
      <c r="H8" s="15">
        <v>0.140845070422535</v>
      </c>
      <c r="I8" s="15"/>
      <c r="J8" s="15">
        <v>6.25E-2</v>
      </c>
      <c r="K8" s="15">
        <v>0.13043478260869601</v>
      </c>
      <c r="L8" s="15">
        <v>0.20588235294117599</v>
      </c>
      <c r="M8" s="15">
        <v>0.14285714285714299</v>
      </c>
      <c r="N8" s="15"/>
      <c r="O8" s="15">
        <v>0.1</v>
      </c>
      <c r="P8" s="15">
        <v>0.17142857142857101</v>
      </c>
      <c r="Q8" s="15">
        <v>5.2631578947368397E-2</v>
      </c>
      <c r="R8" s="15">
        <v>0.25</v>
      </c>
      <c r="S8" s="15"/>
      <c r="T8" s="15">
        <v>0.152542372881356</v>
      </c>
      <c r="U8" s="15">
        <v>0.105263157894737</v>
      </c>
      <c r="V8" s="15">
        <v>0.2</v>
      </c>
      <c r="W8" s="15">
        <v>0.2</v>
      </c>
      <c r="X8" s="15" t="s">
        <v>117</v>
      </c>
      <c r="Y8" s="15"/>
      <c r="Z8" s="15">
        <v>0.27777777777777801</v>
      </c>
      <c r="AA8" s="15">
        <v>0.11764705882352899</v>
      </c>
      <c r="AB8" s="15"/>
      <c r="AC8" s="15">
        <v>0.22222222222222199</v>
      </c>
      <c r="AD8" s="15">
        <v>0.102564102564103</v>
      </c>
      <c r="AE8" s="15"/>
      <c r="AF8" s="15">
        <v>0.22727272727272699</v>
      </c>
      <c r="AG8" s="15">
        <v>0.125</v>
      </c>
      <c r="AH8" s="15">
        <v>0.2</v>
      </c>
      <c r="AI8" s="15">
        <v>0.1</v>
      </c>
      <c r="AJ8" s="15">
        <v>0.25</v>
      </c>
      <c r="AK8" s="15">
        <v>0</v>
      </c>
      <c r="AL8" s="15">
        <v>0.25</v>
      </c>
      <c r="AM8" s="15"/>
      <c r="AN8" s="15">
        <v>0.11111111111111099</v>
      </c>
      <c r="AO8" s="15">
        <v>0.230769230769231</v>
      </c>
      <c r="AP8" s="15">
        <v>0</v>
      </c>
      <c r="AQ8" s="15">
        <v>0.125</v>
      </c>
      <c r="AR8" s="15">
        <v>0.16</v>
      </c>
      <c r="AS8" s="15">
        <v>0</v>
      </c>
      <c r="AT8" s="15"/>
      <c r="AU8" s="15">
        <v>0.173913043478261</v>
      </c>
      <c r="AV8" s="15">
        <v>0.162162162162162</v>
      </c>
      <c r="AW8" s="15">
        <v>0.16666666666666699</v>
      </c>
      <c r="AX8" s="15">
        <v>0.14285714285714299</v>
      </c>
      <c r="AY8" s="15">
        <v>0.107142857142857</v>
      </c>
      <c r="AZ8" s="15"/>
      <c r="BA8" s="15">
        <v>0.13157894736842099</v>
      </c>
      <c r="BB8" s="15">
        <v>0.2</v>
      </c>
      <c r="BC8" s="15"/>
      <c r="BD8" s="15">
        <v>0.12068965517241401</v>
      </c>
      <c r="BE8" s="15">
        <v>0.19047619047618999</v>
      </c>
      <c r="BF8" s="15"/>
      <c r="BG8" s="15">
        <v>0.173913043478261</v>
      </c>
      <c r="BH8" s="15">
        <v>7.1428571428571397E-2</v>
      </c>
    </row>
    <row r="9" spans="2:60" x14ac:dyDescent="0.35">
      <c r="B9" s="16" t="s">
        <v>207</v>
      </c>
      <c r="C9" s="15">
        <v>4.95049504950495E-2</v>
      </c>
      <c r="D9" s="15">
        <v>0.08</v>
      </c>
      <c r="E9" s="15">
        <v>3.94736842105263E-2</v>
      </c>
      <c r="F9" s="15"/>
      <c r="G9" s="15">
        <v>3.3333333333333298E-2</v>
      </c>
      <c r="H9" s="15">
        <v>5.63380281690141E-2</v>
      </c>
      <c r="I9" s="15"/>
      <c r="J9" s="15">
        <v>6.25E-2</v>
      </c>
      <c r="K9" s="15">
        <v>0</v>
      </c>
      <c r="L9" s="15">
        <v>5.8823529411764698E-2</v>
      </c>
      <c r="M9" s="15">
        <v>7.1428571428571397E-2</v>
      </c>
      <c r="N9" s="15"/>
      <c r="O9" s="15">
        <v>0.1</v>
      </c>
      <c r="P9" s="15">
        <v>2.8571428571428598E-2</v>
      </c>
      <c r="Q9" s="15">
        <v>5.2631578947368397E-2</v>
      </c>
      <c r="R9" s="15">
        <v>4.1666666666666699E-2</v>
      </c>
      <c r="S9" s="15"/>
      <c r="T9" s="15">
        <v>5.0847457627118599E-2</v>
      </c>
      <c r="U9" s="15">
        <v>5.2631578947368397E-2</v>
      </c>
      <c r="V9" s="15">
        <v>6.6666666666666693E-2</v>
      </c>
      <c r="W9" s="15">
        <v>0</v>
      </c>
      <c r="X9" s="15" t="s">
        <v>117</v>
      </c>
      <c r="Y9" s="15"/>
      <c r="Z9" s="15">
        <v>2.7777777777777801E-2</v>
      </c>
      <c r="AA9" s="15">
        <v>5.8823529411764698E-2</v>
      </c>
      <c r="AB9" s="15"/>
      <c r="AC9" s="15">
        <v>6.6666666666666693E-2</v>
      </c>
      <c r="AD9" s="15">
        <v>2.5641025641025599E-2</v>
      </c>
      <c r="AE9" s="15"/>
      <c r="AF9" s="15">
        <v>0</v>
      </c>
      <c r="AG9" s="15">
        <v>0</v>
      </c>
      <c r="AH9" s="15">
        <v>0.1</v>
      </c>
      <c r="AI9" s="15">
        <v>0.1</v>
      </c>
      <c r="AJ9" s="15">
        <v>0</v>
      </c>
      <c r="AK9" s="15">
        <v>0.2</v>
      </c>
      <c r="AL9" s="15">
        <v>0</v>
      </c>
      <c r="AM9" s="15"/>
      <c r="AN9" s="15">
        <v>2.7777777777777801E-2</v>
      </c>
      <c r="AO9" s="15">
        <v>3.8461538461538498E-2</v>
      </c>
      <c r="AP9" s="15">
        <v>0</v>
      </c>
      <c r="AQ9" s="15">
        <v>0.125</v>
      </c>
      <c r="AR9" s="15">
        <v>0.08</v>
      </c>
      <c r="AS9" s="15">
        <v>0</v>
      </c>
      <c r="AT9" s="15"/>
      <c r="AU9" s="15">
        <v>0</v>
      </c>
      <c r="AV9" s="15">
        <v>5.4054054054054099E-2</v>
      </c>
      <c r="AW9" s="15">
        <v>0</v>
      </c>
      <c r="AX9" s="15">
        <v>0</v>
      </c>
      <c r="AY9" s="15">
        <v>0.107142857142857</v>
      </c>
      <c r="AZ9" s="15"/>
      <c r="BA9" s="15">
        <v>2.6315789473684199E-2</v>
      </c>
      <c r="BB9" s="15">
        <v>0.12</v>
      </c>
      <c r="BC9" s="15"/>
      <c r="BD9" s="15">
        <v>1.72413793103448E-2</v>
      </c>
      <c r="BE9" s="15">
        <v>9.5238095238095205E-2</v>
      </c>
      <c r="BF9" s="15"/>
      <c r="BG9" s="15">
        <v>4.3478260869565202E-2</v>
      </c>
      <c r="BH9" s="15">
        <v>3.5714285714285698E-2</v>
      </c>
    </row>
    <row r="10" spans="2:60" x14ac:dyDescent="0.35">
      <c r="B10" s="16" t="s">
        <v>208</v>
      </c>
      <c r="C10" s="15">
        <v>0.158415841584158</v>
      </c>
      <c r="D10" s="15">
        <v>0.2</v>
      </c>
      <c r="E10" s="15">
        <v>0.144736842105263</v>
      </c>
      <c r="F10" s="15"/>
      <c r="G10" s="15">
        <v>0.16666666666666699</v>
      </c>
      <c r="H10" s="15">
        <v>0.154929577464789</v>
      </c>
      <c r="I10" s="15"/>
      <c r="J10" s="15">
        <v>0.1875</v>
      </c>
      <c r="K10" s="15">
        <v>0.26086956521739102</v>
      </c>
      <c r="L10" s="15">
        <v>0.11764705882352899</v>
      </c>
      <c r="M10" s="15">
        <v>0.107142857142857</v>
      </c>
      <c r="N10" s="15"/>
      <c r="O10" s="15">
        <v>0.15</v>
      </c>
      <c r="P10" s="15">
        <v>0.14285714285714299</v>
      </c>
      <c r="Q10" s="15">
        <v>0.105263157894737</v>
      </c>
      <c r="R10" s="15">
        <v>0.25</v>
      </c>
      <c r="S10" s="15"/>
      <c r="T10" s="15">
        <v>0.13559322033898299</v>
      </c>
      <c r="U10" s="15">
        <v>0.157894736842105</v>
      </c>
      <c r="V10" s="15">
        <v>0.133333333333333</v>
      </c>
      <c r="W10" s="15">
        <v>0.2</v>
      </c>
      <c r="X10" s="15" t="s">
        <v>117</v>
      </c>
      <c r="Y10" s="15"/>
      <c r="Z10" s="15">
        <v>0.11111111111111099</v>
      </c>
      <c r="AA10" s="15">
        <v>0.20588235294117599</v>
      </c>
      <c r="AB10" s="15"/>
      <c r="AC10" s="15">
        <v>0.11111111111111099</v>
      </c>
      <c r="AD10" s="15">
        <v>0.230769230769231</v>
      </c>
      <c r="AE10" s="15"/>
      <c r="AF10" s="15">
        <v>0.13636363636363599</v>
      </c>
      <c r="AG10" s="15">
        <v>0.25</v>
      </c>
      <c r="AH10" s="15">
        <v>0.2</v>
      </c>
      <c r="AI10" s="15">
        <v>0.3</v>
      </c>
      <c r="AJ10" s="15">
        <v>0</v>
      </c>
      <c r="AK10" s="15">
        <v>0.1</v>
      </c>
      <c r="AL10" s="15">
        <v>0</v>
      </c>
      <c r="AM10" s="15"/>
      <c r="AN10" s="15">
        <v>0.11111111111111099</v>
      </c>
      <c r="AO10" s="15">
        <v>0.15384615384615399</v>
      </c>
      <c r="AP10" s="15">
        <v>0</v>
      </c>
      <c r="AQ10" s="15">
        <v>0.125</v>
      </c>
      <c r="AR10" s="15">
        <v>0.24</v>
      </c>
      <c r="AS10" s="15">
        <v>0.2</v>
      </c>
      <c r="AT10" s="15"/>
      <c r="AU10" s="15">
        <v>0.26086956521739102</v>
      </c>
      <c r="AV10" s="15">
        <v>0.135135135135135</v>
      </c>
      <c r="AW10" s="15">
        <v>0</v>
      </c>
      <c r="AX10" s="15">
        <v>0</v>
      </c>
      <c r="AY10" s="15">
        <v>0.17857142857142899</v>
      </c>
      <c r="AZ10" s="15"/>
      <c r="BA10" s="15">
        <v>0.13157894736842099</v>
      </c>
      <c r="BB10" s="15">
        <v>0.24</v>
      </c>
      <c r="BC10" s="15"/>
      <c r="BD10" s="15">
        <v>0.13793103448275901</v>
      </c>
      <c r="BE10" s="15">
        <v>0.19047619047618999</v>
      </c>
      <c r="BF10" s="15"/>
      <c r="BG10" s="15">
        <v>0.15942028985507201</v>
      </c>
      <c r="BH10" s="15">
        <v>0.17857142857142899</v>
      </c>
    </row>
    <row r="11" spans="2:60" x14ac:dyDescent="0.35">
      <c r="B11" s="16" t="s">
        <v>209</v>
      </c>
      <c r="C11" s="15">
        <v>0.20792079207920799</v>
      </c>
      <c r="D11" s="15">
        <v>0.2</v>
      </c>
      <c r="E11" s="15">
        <v>0.21052631578947401</v>
      </c>
      <c r="F11" s="15"/>
      <c r="G11" s="15">
        <v>0.1</v>
      </c>
      <c r="H11" s="15">
        <v>0.25352112676056299</v>
      </c>
      <c r="I11" s="15"/>
      <c r="J11" s="15">
        <v>0.3125</v>
      </c>
      <c r="K11" s="15">
        <v>0.217391304347826</v>
      </c>
      <c r="L11" s="15">
        <v>0.17647058823529399</v>
      </c>
      <c r="M11" s="15">
        <v>0.17857142857142899</v>
      </c>
      <c r="N11" s="15"/>
      <c r="O11" s="15">
        <v>0.2</v>
      </c>
      <c r="P11" s="15">
        <v>0.14285714285714299</v>
      </c>
      <c r="Q11" s="15">
        <v>0.31578947368421101</v>
      </c>
      <c r="R11" s="15">
        <v>0.16666666666666699</v>
      </c>
      <c r="S11" s="15"/>
      <c r="T11" s="15">
        <v>0.152542372881356</v>
      </c>
      <c r="U11" s="15">
        <v>0.26315789473684198</v>
      </c>
      <c r="V11" s="15">
        <v>0.33333333333333298</v>
      </c>
      <c r="W11" s="15">
        <v>0.4</v>
      </c>
      <c r="X11" s="15" t="s">
        <v>117</v>
      </c>
      <c r="Y11" s="15"/>
      <c r="Z11" s="15">
        <v>0.22222222222222199</v>
      </c>
      <c r="AA11" s="15">
        <v>0.11764705882352899</v>
      </c>
      <c r="AB11" s="15"/>
      <c r="AC11" s="15">
        <v>0.24444444444444399</v>
      </c>
      <c r="AD11" s="15">
        <v>0.15384615384615399</v>
      </c>
      <c r="AE11" s="15"/>
      <c r="AF11" s="15">
        <v>0.22727272727272699</v>
      </c>
      <c r="AG11" s="15">
        <v>0</v>
      </c>
      <c r="AH11" s="15">
        <v>0.3</v>
      </c>
      <c r="AI11" s="15">
        <v>0.2</v>
      </c>
      <c r="AJ11" s="15">
        <v>0</v>
      </c>
      <c r="AK11" s="15">
        <v>0.2</v>
      </c>
      <c r="AL11" s="15">
        <v>0.25</v>
      </c>
      <c r="AM11" s="15"/>
      <c r="AN11" s="15">
        <v>0.30555555555555602</v>
      </c>
      <c r="AO11" s="15">
        <v>0.230769230769231</v>
      </c>
      <c r="AP11" s="15">
        <v>1</v>
      </c>
      <c r="AQ11" s="15">
        <v>0.125</v>
      </c>
      <c r="AR11" s="15">
        <v>0.04</v>
      </c>
      <c r="AS11" s="15">
        <v>0.2</v>
      </c>
      <c r="AT11" s="15"/>
      <c r="AU11" s="15">
        <v>0.13043478260869601</v>
      </c>
      <c r="AV11" s="15">
        <v>0.21621621621621601</v>
      </c>
      <c r="AW11" s="15">
        <v>0.16666666666666699</v>
      </c>
      <c r="AX11" s="15">
        <v>0.14285714285714299</v>
      </c>
      <c r="AY11" s="15">
        <v>0.28571428571428598</v>
      </c>
      <c r="AZ11" s="15"/>
      <c r="BA11" s="15">
        <v>0.197368421052632</v>
      </c>
      <c r="BB11" s="15">
        <v>0.24</v>
      </c>
      <c r="BC11" s="15"/>
      <c r="BD11" s="15">
        <v>0.17241379310344801</v>
      </c>
      <c r="BE11" s="15">
        <v>0.26190476190476197</v>
      </c>
      <c r="BF11" s="15"/>
      <c r="BG11" s="15">
        <v>0.173913043478261</v>
      </c>
      <c r="BH11" s="15">
        <v>0.28571428571428598</v>
      </c>
    </row>
    <row r="12" spans="2:60" x14ac:dyDescent="0.35">
      <c r="B12" s="16" t="s">
        <v>210</v>
      </c>
      <c r="C12" s="15">
        <v>0.40594059405940602</v>
      </c>
      <c r="D12" s="15">
        <v>0.32</v>
      </c>
      <c r="E12" s="15">
        <v>0.43421052631578899</v>
      </c>
      <c r="F12" s="15"/>
      <c r="G12" s="15">
        <v>0.5</v>
      </c>
      <c r="H12" s="15">
        <v>0.36619718309859201</v>
      </c>
      <c r="I12" s="15"/>
      <c r="J12" s="15">
        <v>0.25</v>
      </c>
      <c r="K12" s="15">
        <v>0.39130434782608697</v>
      </c>
      <c r="L12" s="15">
        <v>0.41176470588235298</v>
      </c>
      <c r="M12" s="15">
        <v>0.5</v>
      </c>
      <c r="N12" s="15"/>
      <c r="O12" s="15">
        <v>0.45</v>
      </c>
      <c r="P12" s="15">
        <v>0.45714285714285702</v>
      </c>
      <c r="Q12" s="15">
        <v>0.47368421052631599</v>
      </c>
      <c r="R12" s="15">
        <v>0.29166666666666702</v>
      </c>
      <c r="S12" s="15"/>
      <c r="T12" s="15">
        <v>0.47457627118644102</v>
      </c>
      <c r="U12" s="15">
        <v>0.42105263157894701</v>
      </c>
      <c r="V12" s="15">
        <v>0.2</v>
      </c>
      <c r="W12" s="15">
        <v>0.2</v>
      </c>
      <c r="X12" s="15" t="s">
        <v>117</v>
      </c>
      <c r="Y12" s="15"/>
      <c r="Z12" s="15">
        <v>0.33333333333333298</v>
      </c>
      <c r="AA12" s="15">
        <v>0.47058823529411797</v>
      </c>
      <c r="AB12" s="15"/>
      <c r="AC12" s="15">
        <v>0.31111111111111101</v>
      </c>
      <c r="AD12" s="15">
        <v>0.46153846153846201</v>
      </c>
      <c r="AE12" s="15"/>
      <c r="AF12" s="15">
        <v>0.40909090909090901</v>
      </c>
      <c r="AG12" s="15">
        <v>0.5</v>
      </c>
      <c r="AH12" s="15">
        <v>0.2</v>
      </c>
      <c r="AI12" s="15">
        <v>0.3</v>
      </c>
      <c r="AJ12" s="15">
        <v>0.75</v>
      </c>
      <c r="AK12" s="15">
        <v>0.5</v>
      </c>
      <c r="AL12" s="15">
        <v>0.5</v>
      </c>
      <c r="AM12" s="15"/>
      <c r="AN12" s="15">
        <v>0.38888888888888901</v>
      </c>
      <c r="AO12" s="15">
        <v>0.30769230769230799</v>
      </c>
      <c r="AP12" s="15">
        <v>0</v>
      </c>
      <c r="AQ12" s="15">
        <v>0.5</v>
      </c>
      <c r="AR12" s="15">
        <v>0.48</v>
      </c>
      <c r="AS12" s="15">
        <v>0.6</v>
      </c>
      <c r="AT12" s="15"/>
      <c r="AU12" s="15">
        <v>0.39130434782608697</v>
      </c>
      <c r="AV12" s="15">
        <v>0.40540540540540498</v>
      </c>
      <c r="AW12" s="15">
        <v>0.66666666666666696</v>
      </c>
      <c r="AX12" s="15">
        <v>0.71428571428571397</v>
      </c>
      <c r="AY12" s="15">
        <v>0.28571428571428598</v>
      </c>
      <c r="AZ12" s="15"/>
      <c r="BA12" s="15">
        <v>0.48684210526315802</v>
      </c>
      <c r="BB12" s="15">
        <v>0.16</v>
      </c>
      <c r="BC12" s="15"/>
      <c r="BD12" s="15">
        <v>0.53448275862068995</v>
      </c>
      <c r="BE12" s="15">
        <v>0.214285714285714</v>
      </c>
      <c r="BF12" s="15"/>
      <c r="BG12" s="15">
        <v>0.42028985507246402</v>
      </c>
      <c r="BH12" s="15">
        <v>0.39285714285714302</v>
      </c>
    </row>
    <row r="13" spans="2:60" x14ac:dyDescent="0.35">
      <c r="B13" s="16" t="s">
        <v>81</v>
      </c>
      <c r="C13" s="15">
        <v>2.9702970297029702E-2</v>
      </c>
      <c r="D13" s="15">
        <v>0.04</v>
      </c>
      <c r="E13" s="15">
        <v>2.6315789473684199E-2</v>
      </c>
      <c r="F13" s="15"/>
      <c r="G13" s="15">
        <v>3.3333333333333298E-2</v>
      </c>
      <c r="H13" s="15">
        <v>2.8169014084507001E-2</v>
      </c>
      <c r="I13" s="15"/>
      <c r="J13" s="15">
        <v>0.125</v>
      </c>
      <c r="K13" s="15">
        <v>0</v>
      </c>
      <c r="L13" s="15">
        <v>2.9411764705882401E-2</v>
      </c>
      <c r="M13" s="15">
        <v>0</v>
      </c>
      <c r="N13" s="15"/>
      <c r="O13" s="15">
        <v>0</v>
      </c>
      <c r="P13" s="15">
        <v>5.7142857142857099E-2</v>
      </c>
      <c r="Q13" s="15">
        <v>0</v>
      </c>
      <c r="R13" s="15">
        <v>0</v>
      </c>
      <c r="S13" s="15"/>
      <c r="T13" s="15">
        <v>3.3898305084745797E-2</v>
      </c>
      <c r="U13" s="15">
        <v>0</v>
      </c>
      <c r="V13" s="15">
        <v>6.6666666666666693E-2</v>
      </c>
      <c r="W13" s="15">
        <v>0</v>
      </c>
      <c r="X13" s="15" t="s">
        <v>117</v>
      </c>
      <c r="Y13" s="15"/>
      <c r="Z13" s="15">
        <v>2.7777777777777801E-2</v>
      </c>
      <c r="AA13" s="15">
        <v>2.9411764705882401E-2</v>
      </c>
      <c r="AB13" s="15"/>
      <c r="AC13" s="15">
        <v>4.4444444444444398E-2</v>
      </c>
      <c r="AD13" s="15">
        <v>2.5641025641025599E-2</v>
      </c>
      <c r="AE13" s="15"/>
      <c r="AF13" s="15">
        <v>0</v>
      </c>
      <c r="AG13" s="15">
        <v>0.125</v>
      </c>
      <c r="AH13" s="15">
        <v>0</v>
      </c>
      <c r="AI13" s="15">
        <v>0</v>
      </c>
      <c r="AJ13" s="15">
        <v>0</v>
      </c>
      <c r="AK13" s="15">
        <v>0</v>
      </c>
      <c r="AL13" s="15">
        <v>0</v>
      </c>
      <c r="AM13" s="15"/>
      <c r="AN13" s="15">
        <v>5.5555555555555601E-2</v>
      </c>
      <c r="AO13" s="15">
        <v>3.8461538461538498E-2</v>
      </c>
      <c r="AP13" s="15">
        <v>0</v>
      </c>
      <c r="AQ13" s="15">
        <v>0</v>
      </c>
      <c r="AR13" s="15">
        <v>0</v>
      </c>
      <c r="AS13" s="15">
        <v>0</v>
      </c>
      <c r="AT13" s="15"/>
      <c r="AU13" s="15">
        <v>4.3478260869565202E-2</v>
      </c>
      <c r="AV13" s="15">
        <v>2.7027027027027001E-2</v>
      </c>
      <c r="AW13" s="15">
        <v>0</v>
      </c>
      <c r="AX13" s="15">
        <v>0</v>
      </c>
      <c r="AY13" s="15">
        <v>3.5714285714285698E-2</v>
      </c>
      <c r="AZ13" s="15"/>
      <c r="BA13" s="15">
        <v>2.6315789473684199E-2</v>
      </c>
      <c r="BB13" s="15">
        <v>0.04</v>
      </c>
      <c r="BC13" s="15"/>
      <c r="BD13" s="15">
        <v>1.72413793103448E-2</v>
      </c>
      <c r="BE13" s="15">
        <v>4.7619047619047603E-2</v>
      </c>
      <c r="BF13" s="15"/>
      <c r="BG13" s="15">
        <v>2.8985507246376802E-2</v>
      </c>
      <c r="BH13" s="15">
        <v>3.5714285714285698E-2</v>
      </c>
    </row>
    <row r="14" spans="2:60" x14ac:dyDescent="0.35">
      <c r="B14" s="16" t="s">
        <v>211</v>
      </c>
      <c r="C14" s="18">
        <v>0.198019801980198</v>
      </c>
      <c r="D14" s="18">
        <v>0.24</v>
      </c>
      <c r="E14" s="18">
        <v>0.18421052631578899</v>
      </c>
      <c r="F14" s="18"/>
      <c r="G14" s="18">
        <v>0.2</v>
      </c>
      <c r="H14" s="18">
        <v>0.19718309859154901</v>
      </c>
      <c r="I14" s="18"/>
      <c r="J14" s="18">
        <v>0.125</v>
      </c>
      <c r="K14" s="18">
        <v>0.13043478260869601</v>
      </c>
      <c r="L14" s="18">
        <v>0.26470588235294101</v>
      </c>
      <c r="M14" s="18">
        <v>0.214285714285714</v>
      </c>
      <c r="N14" s="18"/>
      <c r="O14" s="18">
        <v>0.2</v>
      </c>
      <c r="P14" s="18">
        <v>0.2</v>
      </c>
      <c r="Q14" s="18">
        <v>0.105263157894737</v>
      </c>
      <c r="R14" s="18">
        <v>0.29166666666666702</v>
      </c>
      <c r="S14" s="18"/>
      <c r="T14" s="18">
        <v>0.20338983050847501</v>
      </c>
      <c r="U14" s="18">
        <v>0.157894736842105</v>
      </c>
      <c r="V14" s="18">
        <v>0.266666666666667</v>
      </c>
      <c r="W14" s="18">
        <v>0.2</v>
      </c>
      <c r="X14" s="18" t="s">
        <v>117</v>
      </c>
      <c r="Y14" s="18"/>
      <c r="Z14" s="18">
        <v>0.30555555555555602</v>
      </c>
      <c r="AA14" s="18">
        <v>0.17647058823529399</v>
      </c>
      <c r="AB14" s="18"/>
      <c r="AC14" s="18">
        <v>0.28888888888888897</v>
      </c>
      <c r="AD14" s="18">
        <v>0.128205128205128</v>
      </c>
      <c r="AE14" s="18"/>
      <c r="AF14" s="18">
        <v>0.22727272727272699</v>
      </c>
      <c r="AG14" s="18">
        <v>0.125</v>
      </c>
      <c r="AH14" s="18">
        <v>0.3</v>
      </c>
      <c r="AI14" s="18">
        <v>0.2</v>
      </c>
      <c r="AJ14" s="18">
        <v>0.25</v>
      </c>
      <c r="AK14" s="18">
        <v>0.2</v>
      </c>
      <c r="AL14" s="18">
        <v>0.25</v>
      </c>
      <c r="AM14" s="18"/>
      <c r="AN14" s="18">
        <v>0.13888888888888901</v>
      </c>
      <c r="AO14" s="18">
        <v>0.269230769230769</v>
      </c>
      <c r="AP14" s="18">
        <v>0</v>
      </c>
      <c r="AQ14" s="18">
        <v>0.25</v>
      </c>
      <c r="AR14" s="18">
        <v>0.24</v>
      </c>
      <c r="AS14" s="18">
        <v>0</v>
      </c>
      <c r="AT14" s="18"/>
      <c r="AU14" s="18">
        <v>0.173913043478261</v>
      </c>
      <c r="AV14" s="18">
        <v>0.21621621621621601</v>
      </c>
      <c r="AW14" s="18">
        <v>0.16666666666666699</v>
      </c>
      <c r="AX14" s="18">
        <v>0.14285714285714299</v>
      </c>
      <c r="AY14" s="18">
        <v>0.214285714285714</v>
      </c>
      <c r="AZ14" s="18"/>
      <c r="BA14" s="18">
        <v>0.157894736842105</v>
      </c>
      <c r="BB14" s="18">
        <v>0.32</v>
      </c>
      <c r="BC14" s="18"/>
      <c r="BD14" s="18">
        <v>0.13793103448275901</v>
      </c>
      <c r="BE14" s="18">
        <v>0.28571428571428598</v>
      </c>
      <c r="BF14" s="18"/>
      <c r="BG14" s="18">
        <v>0.217391304347826</v>
      </c>
      <c r="BH14" s="18">
        <v>0.107142857142857</v>
      </c>
    </row>
    <row r="15" spans="2:60" x14ac:dyDescent="0.35">
      <c r="B15" s="16" t="s">
        <v>212</v>
      </c>
      <c r="C15" s="18">
        <v>0.61386138613861396</v>
      </c>
      <c r="D15" s="18">
        <v>0.52</v>
      </c>
      <c r="E15" s="18">
        <v>0.64473684210526305</v>
      </c>
      <c r="F15" s="18"/>
      <c r="G15" s="18">
        <v>0.6</v>
      </c>
      <c r="H15" s="18">
        <v>0.61971830985915499</v>
      </c>
      <c r="I15" s="18"/>
      <c r="J15" s="18">
        <v>0.5625</v>
      </c>
      <c r="K15" s="18">
        <v>0.60869565217391297</v>
      </c>
      <c r="L15" s="18">
        <v>0.58823529411764697</v>
      </c>
      <c r="M15" s="18">
        <v>0.67857142857142905</v>
      </c>
      <c r="N15" s="18"/>
      <c r="O15" s="18">
        <v>0.65</v>
      </c>
      <c r="P15" s="18">
        <v>0.6</v>
      </c>
      <c r="Q15" s="18">
        <v>0.78947368421052599</v>
      </c>
      <c r="R15" s="18">
        <v>0.45833333333333298</v>
      </c>
      <c r="S15" s="18"/>
      <c r="T15" s="18">
        <v>0.62711864406779705</v>
      </c>
      <c r="U15" s="18">
        <v>0.68421052631578905</v>
      </c>
      <c r="V15" s="18">
        <v>0.53333333333333299</v>
      </c>
      <c r="W15" s="18">
        <v>0.6</v>
      </c>
      <c r="X15" s="18" t="s">
        <v>117</v>
      </c>
      <c r="Y15" s="18"/>
      <c r="Z15" s="18">
        <v>0.55555555555555602</v>
      </c>
      <c r="AA15" s="18">
        <v>0.58823529411764697</v>
      </c>
      <c r="AB15" s="18"/>
      <c r="AC15" s="18">
        <v>0.55555555555555602</v>
      </c>
      <c r="AD15" s="18">
        <v>0.61538461538461497</v>
      </c>
      <c r="AE15" s="18"/>
      <c r="AF15" s="18">
        <v>0.63636363636363602</v>
      </c>
      <c r="AG15" s="18">
        <v>0.5</v>
      </c>
      <c r="AH15" s="18">
        <v>0.5</v>
      </c>
      <c r="AI15" s="18">
        <v>0.5</v>
      </c>
      <c r="AJ15" s="18">
        <v>0.75</v>
      </c>
      <c r="AK15" s="18">
        <v>0.7</v>
      </c>
      <c r="AL15" s="18">
        <v>0.75</v>
      </c>
      <c r="AM15" s="18"/>
      <c r="AN15" s="18">
        <v>0.69444444444444398</v>
      </c>
      <c r="AO15" s="18">
        <v>0.53846153846153899</v>
      </c>
      <c r="AP15" s="18">
        <v>1</v>
      </c>
      <c r="AQ15" s="18">
        <v>0.625</v>
      </c>
      <c r="AR15" s="18">
        <v>0.52</v>
      </c>
      <c r="AS15" s="18">
        <v>0.8</v>
      </c>
      <c r="AT15" s="18"/>
      <c r="AU15" s="18">
        <v>0.52173913043478304</v>
      </c>
      <c r="AV15" s="18">
        <v>0.62162162162162204</v>
      </c>
      <c r="AW15" s="18">
        <v>0.83333333333333304</v>
      </c>
      <c r="AX15" s="18">
        <v>0.85714285714285698</v>
      </c>
      <c r="AY15" s="18">
        <v>0.57142857142857095</v>
      </c>
      <c r="AZ15" s="18"/>
      <c r="BA15" s="18">
        <v>0.68421052631578905</v>
      </c>
      <c r="BB15" s="18">
        <v>0.4</v>
      </c>
      <c r="BC15" s="18"/>
      <c r="BD15" s="18">
        <v>0.70689655172413801</v>
      </c>
      <c r="BE15" s="18">
        <v>0.476190476190476</v>
      </c>
      <c r="BF15" s="18"/>
      <c r="BG15" s="18">
        <v>0.59420289855072495</v>
      </c>
      <c r="BH15" s="18">
        <v>0.67857142857142905</v>
      </c>
    </row>
    <row r="16" spans="2:60" x14ac:dyDescent="0.35">
      <c r="B16" s="16" t="s">
        <v>93</v>
      </c>
      <c r="C16" s="19">
        <v>-0.41584158415841599</v>
      </c>
      <c r="D16" s="19">
        <v>-0.28000000000000003</v>
      </c>
      <c r="E16" s="19">
        <v>-0.46052631578947401</v>
      </c>
      <c r="F16" s="19"/>
      <c r="G16" s="19">
        <v>-0.4</v>
      </c>
      <c r="H16" s="19">
        <v>-0.42253521126760601</v>
      </c>
      <c r="I16" s="19"/>
      <c r="J16" s="19">
        <v>-0.4375</v>
      </c>
      <c r="K16" s="19">
        <v>-0.47826086956521702</v>
      </c>
      <c r="L16" s="19">
        <v>-0.32352941176470601</v>
      </c>
      <c r="M16" s="19">
        <v>-0.46428571428571402</v>
      </c>
      <c r="N16" s="19"/>
      <c r="O16" s="19">
        <v>-0.45</v>
      </c>
      <c r="P16" s="19">
        <v>-0.4</v>
      </c>
      <c r="Q16" s="19">
        <v>-0.68421052631578905</v>
      </c>
      <c r="R16" s="19">
        <v>-0.16666666666666699</v>
      </c>
      <c r="S16" s="19"/>
      <c r="T16" s="19">
        <v>-0.42372881355932202</v>
      </c>
      <c r="U16" s="19">
        <v>-0.52631578947368396</v>
      </c>
      <c r="V16" s="19">
        <v>-0.266666666666667</v>
      </c>
      <c r="W16" s="19">
        <v>-0.4</v>
      </c>
      <c r="X16" s="19" t="s">
        <v>117</v>
      </c>
      <c r="Y16" s="19"/>
      <c r="Z16" s="19">
        <v>-0.25</v>
      </c>
      <c r="AA16" s="19">
        <v>-0.41176470588235298</v>
      </c>
      <c r="AB16" s="19"/>
      <c r="AC16" s="19">
        <v>-0.266666666666667</v>
      </c>
      <c r="AD16" s="19">
        <v>-0.487179487179487</v>
      </c>
      <c r="AE16" s="19"/>
      <c r="AF16" s="19">
        <v>-0.40909090909090901</v>
      </c>
      <c r="AG16" s="19">
        <v>-0.375</v>
      </c>
      <c r="AH16" s="19">
        <v>-0.2</v>
      </c>
      <c r="AI16" s="19">
        <v>-0.3</v>
      </c>
      <c r="AJ16" s="19">
        <v>-0.5</v>
      </c>
      <c r="AK16" s="19">
        <v>-0.5</v>
      </c>
      <c r="AL16" s="19">
        <v>-0.5</v>
      </c>
      <c r="AM16" s="19"/>
      <c r="AN16" s="19">
        <v>-0.55555555555555602</v>
      </c>
      <c r="AO16" s="19">
        <v>-0.269230769230769</v>
      </c>
      <c r="AP16" s="19">
        <v>-1</v>
      </c>
      <c r="AQ16" s="19">
        <v>-0.375</v>
      </c>
      <c r="AR16" s="19">
        <v>-0.28000000000000003</v>
      </c>
      <c r="AS16" s="19">
        <v>-0.8</v>
      </c>
      <c r="AT16" s="19"/>
      <c r="AU16" s="19">
        <v>-0.34782608695652201</v>
      </c>
      <c r="AV16" s="19">
        <v>-0.40540540540540498</v>
      </c>
      <c r="AW16" s="19">
        <v>-0.66666666666666696</v>
      </c>
      <c r="AX16" s="19">
        <v>-0.71428571428571397</v>
      </c>
      <c r="AY16" s="19">
        <v>-0.35714285714285698</v>
      </c>
      <c r="AZ16" s="19"/>
      <c r="BA16" s="19">
        <v>-0.52631578947368396</v>
      </c>
      <c r="BB16" s="19">
        <v>-0.08</v>
      </c>
      <c r="BC16" s="19"/>
      <c r="BD16" s="19">
        <v>-0.568965517241379</v>
      </c>
      <c r="BE16" s="19">
        <v>-0.19047619047618999</v>
      </c>
      <c r="BF16" s="19"/>
      <c r="BG16" s="19">
        <v>-0.376811594202899</v>
      </c>
      <c r="BH16" s="19">
        <v>-0.57142857142857195</v>
      </c>
    </row>
    <row r="17" spans="2:2" x14ac:dyDescent="0.35">
      <c r="B17" s="22" t="s">
        <v>264</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282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0.41515650741350901</v>
      </c>
      <c r="D8" s="15">
        <v>0.30917874396135298</v>
      </c>
      <c r="E8" s="15">
        <v>0.47</v>
      </c>
      <c r="F8" s="15"/>
      <c r="G8" s="15">
        <v>0.447552447552448</v>
      </c>
      <c r="H8" s="15">
        <v>0.40517241379310298</v>
      </c>
      <c r="I8" s="15"/>
      <c r="J8" s="15">
        <v>0.42857142857142899</v>
      </c>
      <c r="K8" s="15">
        <v>0.45161290322580599</v>
      </c>
      <c r="L8" s="15">
        <v>0.39837398373983701</v>
      </c>
      <c r="M8" s="15">
        <v>0.40151515151515099</v>
      </c>
      <c r="N8" s="15"/>
      <c r="O8" s="15">
        <v>0.46296296296296302</v>
      </c>
      <c r="P8" s="15">
        <v>0.42948717948717902</v>
      </c>
      <c r="Q8" s="15">
        <v>0.36363636363636398</v>
      </c>
      <c r="R8" s="15">
        <v>0.42528735632183901</v>
      </c>
      <c r="S8" s="15"/>
      <c r="T8" s="15">
        <v>0.42811501597444102</v>
      </c>
      <c r="U8" s="15">
        <v>0.45454545454545497</v>
      </c>
      <c r="V8" s="15">
        <v>0.36697247706421998</v>
      </c>
      <c r="W8" s="15">
        <v>0.40909090909090901</v>
      </c>
      <c r="X8" s="15">
        <v>0.14285714285714299</v>
      </c>
      <c r="Y8" s="15"/>
      <c r="Z8" s="15">
        <v>0.52736318407960203</v>
      </c>
      <c r="AA8" s="15">
        <v>0.38349514563106801</v>
      </c>
      <c r="AB8" s="15"/>
      <c r="AC8" s="15">
        <v>0.473469387755102</v>
      </c>
      <c r="AD8" s="15">
        <v>0.38766519823788498</v>
      </c>
      <c r="AE8" s="15"/>
      <c r="AF8" s="15">
        <v>0.45522388059701502</v>
      </c>
      <c r="AG8" s="15">
        <v>0.394736842105263</v>
      </c>
      <c r="AH8" s="15">
        <v>0.3125</v>
      </c>
      <c r="AI8" s="15">
        <v>0.413333333333333</v>
      </c>
      <c r="AJ8" s="15">
        <v>0.29411764705882398</v>
      </c>
      <c r="AK8" s="15">
        <v>0.45454545454545497</v>
      </c>
      <c r="AL8" s="15">
        <v>0.5</v>
      </c>
      <c r="AM8" s="15"/>
      <c r="AN8" s="15">
        <v>0.35807860262008701</v>
      </c>
      <c r="AO8" s="15">
        <v>0.43511450381679401</v>
      </c>
      <c r="AP8" s="15">
        <v>0.4</v>
      </c>
      <c r="AQ8" s="15">
        <v>0.421875</v>
      </c>
      <c r="AR8" s="15">
        <v>0.48571428571428599</v>
      </c>
      <c r="AS8" s="15">
        <v>0.434782608695652</v>
      </c>
      <c r="AT8" s="15"/>
      <c r="AU8" s="15">
        <v>0.46086956521739098</v>
      </c>
      <c r="AV8" s="15">
        <v>0.41295546558704499</v>
      </c>
      <c r="AW8" s="15">
        <v>0.35714285714285698</v>
      </c>
      <c r="AX8" s="15">
        <v>0.32352941176470601</v>
      </c>
      <c r="AY8" s="15">
        <v>0.43624161073825501</v>
      </c>
      <c r="AZ8" s="15"/>
      <c r="BA8" s="15">
        <v>0.41469816272965898</v>
      </c>
      <c r="BB8" s="15">
        <v>0.41441441441441401</v>
      </c>
      <c r="BC8" s="15"/>
      <c r="BD8" s="15">
        <v>0.438297872340426</v>
      </c>
      <c r="BE8" s="15">
        <v>0.4</v>
      </c>
      <c r="BF8" s="15"/>
      <c r="BG8" s="15">
        <v>0.43914081145584699</v>
      </c>
      <c r="BH8" s="15">
        <v>0.35714285714285698</v>
      </c>
    </row>
    <row r="9" spans="2:60" x14ac:dyDescent="0.35">
      <c r="B9" s="16" t="s">
        <v>207</v>
      </c>
      <c r="C9" s="15">
        <v>0.301482701812191</v>
      </c>
      <c r="D9" s="15">
        <v>0.30434782608695699</v>
      </c>
      <c r="E9" s="15">
        <v>0.3</v>
      </c>
      <c r="F9" s="15"/>
      <c r="G9" s="15">
        <v>0.230769230769231</v>
      </c>
      <c r="H9" s="15">
        <v>0.32327586206896602</v>
      </c>
      <c r="I9" s="15"/>
      <c r="J9" s="15">
        <v>0.27619047619047599</v>
      </c>
      <c r="K9" s="15">
        <v>0.33064516129032301</v>
      </c>
      <c r="L9" s="15">
        <v>0.30487804878048802</v>
      </c>
      <c r="M9" s="15">
        <v>0.28787878787878801</v>
      </c>
      <c r="N9" s="15"/>
      <c r="O9" s="15">
        <v>0.24691358024691401</v>
      </c>
      <c r="P9" s="15">
        <v>0.35897435897435898</v>
      </c>
      <c r="Q9" s="15">
        <v>0.32954545454545497</v>
      </c>
      <c r="R9" s="15">
        <v>0.28735632183908</v>
      </c>
      <c r="S9" s="15"/>
      <c r="T9" s="15">
        <v>0.26517571884983998</v>
      </c>
      <c r="U9" s="15">
        <v>0.30578512396694202</v>
      </c>
      <c r="V9" s="15">
        <v>0.37614678899082599</v>
      </c>
      <c r="W9" s="15">
        <v>0.36363636363636398</v>
      </c>
      <c r="X9" s="15">
        <v>0.42857142857142899</v>
      </c>
      <c r="Y9" s="15"/>
      <c r="Z9" s="15">
        <v>0.27860696517412897</v>
      </c>
      <c r="AA9" s="15">
        <v>0.31553398058252402</v>
      </c>
      <c r="AB9" s="15"/>
      <c r="AC9" s="15">
        <v>0.318367346938775</v>
      </c>
      <c r="AD9" s="15">
        <v>0.28193832599118901</v>
      </c>
      <c r="AE9" s="15"/>
      <c r="AF9" s="15">
        <v>0.28358208955223901</v>
      </c>
      <c r="AG9" s="15">
        <v>0.355263157894737</v>
      </c>
      <c r="AH9" s="15">
        <v>0.36249999999999999</v>
      </c>
      <c r="AI9" s="15">
        <v>0.293333333333333</v>
      </c>
      <c r="AJ9" s="15">
        <v>0.29411764705882398</v>
      </c>
      <c r="AK9" s="15">
        <v>0.37662337662337703</v>
      </c>
      <c r="AL9" s="15">
        <v>0.33333333333333298</v>
      </c>
      <c r="AM9" s="15"/>
      <c r="AN9" s="15">
        <v>0.35371179039301298</v>
      </c>
      <c r="AO9" s="15">
        <v>0.29007633587786302</v>
      </c>
      <c r="AP9" s="15">
        <v>0.133333333333333</v>
      </c>
      <c r="AQ9" s="15">
        <v>0.3125</v>
      </c>
      <c r="AR9" s="15">
        <v>0.25</v>
      </c>
      <c r="AS9" s="15">
        <v>0.30434782608695699</v>
      </c>
      <c r="AT9" s="15"/>
      <c r="AU9" s="15">
        <v>0.29565217391304299</v>
      </c>
      <c r="AV9" s="15">
        <v>0.28744939271255099</v>
      </c>
      <c r="AW9" s="15">
        <v>0.25</v>
      </c>
      <c r="AX9" s="15">
        <v>0.35294117647058798</v>
      </c>
      <c r="AY9" s="15">
        <v>0.31543624161073802</v>
      </c>
      <c r="AZ9" s="15"/>
      <c r="BA9" s="15">
        <v>0.30446194225721801</v>
      </c>
      <c r="BB9" s="15">
        <v>0.29729729729729698</v>
      </c>
      <c r="BC9" s="15"/>
      <c r="BD9" s="15">
        <v>0.26382978723404299</v>
      </c>
      <c r="BE9" s="15">
        <v>0.32702702702702702</v>
      </c>
      <c r="BF9" s="15"/>
      <c r="BG9" s="15">
        <v>0.31980906921240998</v>
      </c>
      <c r="BH9" s="15">
        <v>0.26785714285714302</v>
      </c>
    </row>
    <row r="10" spans="2:60" x14ac:dyDescent="0.35">
      <c r="B10" s="16" t="s">
        <v>208</v>
      </c>
      <c r="C10" s="15">
        <v>0.15980230642504101</v>
      </c>
      <c r="D10" s="15">
        <v>0.22222222222222199</v>
      </c>
      <c r="E10" s="15">
        <v>0.1275</v>
      </c>
      <c r="F10" s="15"/>
      <c r="G10" s="15">
        <v>0.195804195804196</v>
      </c>
      <c r="H10" s="15">
        <v>0.148706896551724</v>
      </c>
      <c r="I10" s="15"/>
      <c r="J10" s="15">
        <v>0.12380952380952399</v>
      </c>
      <c r="K10" s="15">
        <v>0.120967741935484</v>
      </c>
      <c r="L10" s="15">
        <v>0.17479674796747999</v>
      </c>
      <c r="M10" s="15">
        <v>0.19696969696969699</v>
      </c>
      <c r="N10" s="15"/>
      <c r="O10" s="15">
        <v>0.16666666666666699</v>
      </c>
      <c r="P10" s="15">
        <v>0.141025641025641</v>
      </c>
      <c r="Q10" s="15">
        <v>0.14772727272727301</v>
      </c>
      <c r="R10" s="15">
        <v>0.16666666666666699</v>
      </c>
      <c r="S10" s="15"/>
      <c r="T10" s="15">
        <v>0.17571884984025599</v>
      </c>
      <c r="U10" s="15">
        <v>0.14876033057851201</v>
      </c>
      <c r="V10" s="15">
        <v>0.12844036697247699</v>
      </c>
      <c r="W10" s="15">
        <v>0.11363636363636399</v>
      </c>
      <c r="X10" s="15">
        <v>0.28571428571428598</v>
      </c>
      <c r="Y10" s="15"/>
      <c r="Z10" s="15">
        <v>9.4527363184079602E-2</v>
      </c>
      <c r="AA10" s="15">
        <v>0.17475728155339801</v>
      </c>
      <c r="AB10" s="15"/>
      <c r="AC10" s="15">
        <v>9.3877551020408206E-2</v>
      </c>
      <c r="AD10" s="15">
        <v>0.198237885462555</v>
      </c>
      <c r="AE10" s="15"/>
      <c r="AF10" s="15">
        <v>0.164179104477612</v>
      </c>
      <c r="AG10" s="15">
        <v>0.13157894736842099</v>
      </c>
      <c r="AH10" s="15">
        <v>0.13750000000000001</v>
      </c>
      <c r="AI10" s="15">
        <v>0.18666666666666701</v>
      </c>
      <c r="AJ10" s="15">
        <v>0.29411764705882398</v>
      </c>
      <c r="AK10" s="15">
        <v>0.11688311688311701</v>
      </c>
      <c r="AL10" s="15">
        <v>0.16666666666666699</v>
      </c>
      <c r="AM10" s="15"/>
      <c r="AN10" s="15">
        <v>0.17030567685589501</v>
      </c>
      <c r="AO10" s="15">
        <v>0.12977099236641201</v>
      </c>
      <c r="AP10" s="15">
        <v>0.266666666666667</v>
      </c>
      <c r="AQ10" s="15">
        <v>0.15625</v>
      </c>
      <c r="AR10" s="15">
        <v>0.17142857142857101</v>
      </c>
      <c r="AS10" s="15">
        <v>0.13043478260869601</v>
      </c>
      <c r="AT10" s="15"/>
      <c r="AU10" s="15">
        <v>0.147826086956522</v>
      </c>
      <c r="AV10" s="15">
        <v>0.17408906882591099</v>
      </c>
      <c r="AW10" s="15">
        <v>0.107142857142857</v>
      </c>
      <c r="AX10" s="15">
        <v>0.20588235294117599</v>
      </c>
      <c r="AY10" s="15">
        <v>0.134228187919463</v>
      </c>
      <c r="AZ10" s="15"/>
      <c r="BA10" s="15">
        <v>0.17322834645669299</v>
      </c>
      <c r="BB10" s="15">
        <v>0.135135135135135</v>
      </c>
      <c r="BC10" s="15"/>
      <c r="BD10" s="15">
        <v>0.17446808510638301</v>
      </c>
      <c r="BE10" s="15">
        <v>0.14864864864864899</v>
      </c>
      <c r="BF10" s="15"/>
      <c r="BG10" s="15">
        <v>0.13842482100238701</v>
      </c>
      <c r="BH10" s="15">
        <v>0.202380952380952</v>
      </c>
    </row>
    <row r="11" spans="2:60" x14ac:dyDescent="0.35">
      <c r="B11" s="16" t="s">
        <v>209</v>
      </c>
      <c r="C11" s="15">
        <v>3.7891268533772601E-2</v>
      </c>
      <c r="D11" s="15">
        <v>7.2463768115942004E-2</v>
      </c>
      <c r="E11" s="15">
        <v>0.02</v>
      </c>
      <c r="F11" s="15"/>
      <c r="G11" s="15">
        <v>2.0979020979021001E-2</v>
      </c>
      <c r="H11" s="15">
        <v>4.31034482758621E-2</v>
      </c>
      <c r="I11" s="15"/>
      <c r="J11" s="15">
        <v>6.6666666666666693E-2</v>
      </c>
      <c r="K11" s="15">
        <v>2.4193548387096801E-2</v>
      </c>
      <c r="L11" s="15">
        <v>3.2520325203252001E-2</v>
      </c>
      <c r="M11" s="15">
        <v>3.7878787878787901E-2</v>
      </c>
      <c r="N11" s="15"/>
      <c r="O11" s="15">
        <v>4.3209876543209902E-2</v>
      </c>
      <c r="P11" s="15">
        <v>1.9230769230769201E-2</v>
      </c>
      <c r="Q11" s="15">
        <v>4.5454545454545497E-2</v>
      </c>
      <c r="R11" s="15">
        <v>5.1724137931034503E-2</v>
      </c>
      <c r="S11" s="15"/>
      <c r="T11" s="15">
        <v>3.5143769968051103E-2</v>
      </c>
      <c r="U11" s="15">
        <v>2.4793388429752101E-2</v>
      </c>
      <c r="V11" s="15">
        <v>4.5871559633027498E-2</v>
      </c>
      <c r="W11" s="15">
        <v>6.8181818181818205E-2</v>
      </c>
      <c r="X11" s="15">
        <v>0.14285714285714299</v>
      </c>
      <c r="Y11" s="15"/>
      <c r="Z11" s="15">
        <v>3.4825870646766198E-2</v>
      </c>
      <c r="AA11" s="15">
        <v>4.3689320388349502E-2</v>
      </c>
      <c r="AB11" s="15"/>
      <c r="AC11" s="15">
        <v>4.4897959183673501E-2</v>
      </c>
      <c r="AD11" s="15">
        <v>4.4052863436123399E-2</v>
      </c>
      <c r="AE11" s="15"/>
      <c r="AF11" s="15">
        <v>5.9701492537313397E-2</v>
      </c>
      <c r="AG11" s="15">
        <v>3.94736842105263E-2</v>
      </c>
      <c r="AH11" s="15">
        <v>7.4999999999999997E-2</v>
      </c>
      <c r="AI11" s="15">
        <v>0.04</v>
      </c>
      <c r="AJ11" s="15">
        <v>2.9411764705882401E-2</v>
      </c>
      <c r="AK11" s="15">
        <v>0</v>
      </c>
      <c r="AL11" s="15">
        <v>0</v>
      </c>
      <c r="AM11" s="15"/>
      <c r="AN11" s="15">
        <v>4.3668122270742397E-2</v>
      </c>
      <c r="AO11" s="15">
        <v>1.5267175572519101E-2</v>
      </c>
      <c r="AP11" s="15">
        <v>6.6666666666666693E-2</v>
      </c>
      <c r="AQ11" s="15">
        <v>4.6875E-2</v>
      </c>
      <c r="AR11" s="15">
        <v>2.8571428571428598E-2</v>
      </c>
      <c r="AS11" s="15">
        <v>0.13043478260869601</v>
      </c>
      <c r="AT11" s="15"/>
      <c r="AU11" s="15">
        <v>2.6086956521739101E-2</v>
      </c>
      <c r="AV11" s="15">
        <v>4.4534412955465598E-2</v>
      </c>
      <c r="AW11" s="15">
        <v>0.14285714285714299</v>
      </c>
      <c r="AX11" s="15">
        <v>4.4117647058823498E-2</v>
      </c>
      <c r="AY11" s="15">
        <v>1.34228187919463E-2</v>
      </c>
      <c r="AZ11" s="15"/>
      <c r="BA11" s="15">
        <v>3.1496062992125998E-2</v>
      </c>
      <c r="BB11" s="15">
        <v>4.9549549549549501E-2</v>
      </c>
      <c r="BC11" s="15"/>
      <c r="BD11" s="15">
        <v>4.2553191489361701E-2</v>
      </c>
      <c r="BE11" s="15">
        <v>3.5135135135135102E-2</v>
      </c>
      <c r="BF11" s="15"/>
      <c r="BG11" s="15">
        <v>3.5799522673030999E-2</v>
      </c>
      <c r="BH11" s="15">
        <v>4.7619047619047603E-2</v>
      </c>
    </row>
    <row r="12" spans="2:60" x14ac:dyDescent="0.35">
      <c r="B12" s="16" t="s">
        <v>210</v>
      </c>
      <c r="C12" s="15">
        <v>1.97693574958814E-2</v>
      </c>
      <c r="D12" s="15">
        <v>2.8985507246376802E-2</v>
      </c>
      <c r="E12" s="15">
        <v>1.4999999999999999E-2</v>
      </c>
      <c r="F12" s="15"/>
      <c r="G12" s="15">
        <v>1.3986013986014E-2</v>
      </c>
      <c r="H12" s="15">
        <v>2.1551724137931001E-2</v>
      </c>
      <c r="I12" s="15"/>
      <c r="J12" s="15">
        <v>2.8571428571428598E-2</v>
      </c>
      <c r="K12" s="15">
        <v>1.6129032258064498E-2</v>
      </c>
      <c r="L12" s="15">
        <v>1.6260162601626001E-2</v>
      </c>
      <c r="M12" s="15">
        <v>2.27272727272727E-2</v>
      </c>
      <c r="N12" s="15"/>
      <c r="O12" s="15">
        <v>1.85185185185185E-2</v>
      </c>
      <c r="P12" s="15">
        <v>6.41025641025641E-3</v>
      </c>
      <c r="Q12" s="15">
        <v>2.27272727272727E-2</v>
      </c>
      <c r="R12" s="15">
        <v>2.8735632183908E-2</v>
      </c>
      <c r="S12" s="15"/>
      <c r="T12" s="15">
        <v>1.91693290734824E-2</v>
      </c>
      <c r="U12" s="15">
        <v>2.4793388429752101E-2</v>
      </c>
      <c r="V12" s="15">
        <v>9.1743119266055103E-3</v>
      </c>
      <c r="W12" s="15">
        <v>2.27272727272727E-2</v>
      </c>
      <c r="X12" s="15">
        <v>0</v>
      </c>
      <c r="Y12" s="15"/>
      <c r="Z12" s="15">
        <v>4.97512437810945E-3</v>
      </c>
      <c r="AA12" s="15">
        <v>3.3980582524271802E-2</v>
      </c>
      <c r="AB12" s="15"/>
      <c r="AC12" s="15">
        <v>1.6326530612244899E-2</v>
      </c>
      <c r="AD12" s="15">
        <v>2.6431718061673999E-2</v>
      </c>
      <c r="AE12" s="15"/>
      <c r="AF12" s="15">
        <v>0</v>
      </c>
      <c r="AG12" s="15">
        <v>3.94736842105263E-2</v>
      </c>
      <c r="AH12" s="15">
        <v>3.7499999999999999E-2</v>
      </c>
      <c r="AI12" s="15">
        <v>1.3333333333333299E-2</v>
      </c>
      <c r="AJ12" s="15">
        <v>0</v>
      </c>
      <c r="AK12" s="15">
        <v>1.2987012987013E-2</v>
      </c>
      <c r="AL12" s="15">
        <v>0</v>
      </c>
      <c r="AM12" s="15"/>
      <c r="AN12" s="15">
        <v>8.7336244541484694E-3</v>
      </c>
      <c r="AO12" s="15">
        <v>3.8167938931297697E-2</v>
      </c>
      <c r="AP12" s="15">
        <v>0</v>
      </c>
      <c r="AQ12" s="15">
        <v>3.125E-2</v>
      </c>
      <c r="AR12" s="15">
        <v>2.1428571428571401E-2</v>
      </c>
      <c r="AS12" s="15">
        <v>0</v>
      </c>
      <c r="AT12" s="15"/>
      <c r="AU12" s="15">
        <v>1.7391304347826101E-2</v>
      </c>
      <c r="AV12" s="15">
        <v>1.21457489878543E-2</v>
      </c>
      <c r="AW12" s="15">
        <v>0</v>
      </c>
      <c r="AX12" s="15">
        <v>2.9411764705882401E-2</v>
      </c>
      <c r="AY12" s="15">
        <v>3.35570469798658E-2</v>
      </c>
      <c r="AZ12" s="15"/>
      <c r="BA12" s="15">
        <v>1.31233595800525E-2</v>
      </c>
      <c r="BB12" s="15">
        <v>3.1531531531531501E-2</v>
      </c>
      <c r="BC12" s="15"/>
      <c r="BD12" s="15">
        <v>1.27659574468085E-2</v>
      </c>
      <c r="BE12" s="15">
        <v>2.4324324324324301E-2</v>
      </c>
      <c r="BF12" s="15"/>
      <c r="BG12" s="15">
        <v>2.14797136038186E-2</v>
      </c>
      <c r="BH12" s="15">
        <v>1.1904761904761901E-2</v>
      </c>
    </row>
    <row r="13" spans="2:60" x14ac:dyDescent="0.35">
      <c r="B13" s="16" t="s">
        <v>81</v>
      </c>
      <c r="C13" s="15">
        <v>6.5897858319604596E-2</v>
      </c>
      <c r="D13" s="15">
        <v>6.2801932367149801E-2</v>
      </c>
      <c r="E13" s="15">
        <v>6.7500000000000004E-2</v>
      </c>
      <c r="F13" s="15"/>
      <c r="G13" s="15">
        <v>9.0909090909090898E-2</v>
      </c>
      <c r="H13" s="15">
        <v>5.8189655172413798E-2</v>
      </c>
      <c r="I13" s="15"/>
      <c r="J13" s="15">
        <v>7.6190476190476197E-2</v>
      </c>
      <c r="K13" s="15">
        <v>5.6451612903225798E-2</v>
      </c>
      <c r="L13" s="15">
        <v>7.3170731707317097E-2</v>
      </c>
      <c r="M13" s="15">
        <v>5.3030303030302997E-2</v>
      </c>
      <c r="N13" s="15"/>
      <c r="O13" s="15">
        <v>6.1728395061728399E-2</v>
      </c>
      <c r="P13" s="15">
        <v>4.48717948717949E-2</v>
      </c>
      <c r="Q13" s="15">
        <v>9.0909090909090898E-2</v>
      </c>
      <c r="R13" s="15">
        <v>4.0229885057471299E-2</v>
      </c>
      <c r="S13" s="15"/>
      <c r="T13" s="15">
        <v>7.6677316293929695E-2</v>
      </c>
      <c r="U13" s="15">
        <v>4.1322314049586799E-2</v>
      </c>
      <c r="V13" s="15">
        <v>7.3394495412843999E-2</v>
      </c>
      <c r="W13" s="15">
        <v>2.27272727272727E-2</v>
      </c>
      <c r="X13" s="15">
        <v>0</v>
      </c>
      <c r="Y13" s="15"/>
      <c r="Z13" s="15">
        <v>5.9701492537313397E-2</v>
      </c>
      <c r="AA13" s="15">
        <v>4.85436893203883E-2</v>
      </c>
      <c r="AB13" s="15"/>
      <c r="AC13" s="15">
        <v>5.3061224489795902E-2</v>
      </c>
      <c r="AD13" s="15">
        <v>6.1674008810572702E-2</v>
      </c>
      <c r="AE13" s="15"/>
      <c r="AF13" s="15">
        <v>3.7313432835820899E-2</v>
      </c>
      <c r="AG13" s="15">
        <v>3.94736842105263E-2</v>
      </c>
      <c r="AH13" s="15">
        <v>7.4999999999999997E-2</v>
      </c>
      <c r="AI13" s="15">
        <v>5.3333333333333302E-2</v>
      </c>
      <c r="AJ13" s="15">
        <v>8.8235294117647106E-2</v>
      </c>
      <c r="AK13" s="15">
        <v>3.8961038961039002E-2</v>
      </c>
      <c r="AL13" s="15">
        <v>0</v>
      </c>
      <c r="AM13" s="15"/>
      <c r="AN13" s="15">
        <v>6.5502183406113496E-2</v>
      </c>
      <c r="AO13" s="15">
        <v>9.1603053435114504E-2</v>
      </c>
      <c r="AP13" s="15">
        <v>0.133333333333333</v>
      </c>
      <c r="AQ13" s="15">
        <v>3.125E-2</v>
      </c>
      <c r="AR13" s="15">
        <v>4.2857142857142899E-2</v>
      </c>
      <c r="AS13" s="15">
        <v>0</v>
      </c>
      <c r="AT13" s="15"/>
      <c r="AU13" s="15">
        <v>5.21739130434783E-2</v>
      </c>
      <c r="AV13" s="15">
        <v>6.88259109311741E-2</v>
      </c>
      <c r="AW13" s="15">
        <v>0.14285714285714299</v>
      </c>
      <c r="AX13" s="15">
        <v>4.4117647058823498E-2</v>
      </c>
      <c r="AY13" s="15">
        <v>6.7114093959731502E-2</v>
      </c>
      <c r="AZ13" s="15"/>
      <c r="BA13" s="15">
        <v>6.2992125984251995E-2</v>
      </c>
      <c r="BB13" s="15">
        <v>7.2072072072072099E-2</v>
      </c>
      <c r="BC13" s="15"/>
      <c r="BD13" s="15">
        <v>6.8085106382978697E-2</v>
      </c>
      <c r="BE13" s="15">
        <v>6.4864864864864896E-2</v>
      </c>
      <c r="BF13" s="15"/>
      <c r="BG13" s="15">
        <v>4.5346062052505999E-2</v>
      </c>
      <c r="BH13" s="15">
        <v>0.113095238095238</v>
      </c>
    </row>
    <row r="14" spans="2:60" x14ac:dyDescent="0.35">
      <c r="B14" s="16" t="s">
        <v>211</v>
      </c>
      <c r="C14" s="18">
        <v>0.71663920922570001</v>
      </c>
      <c r="D14" s="18">
        <v>0.61352657004830902</v>
      </c>
      <c r="E14" s="18">
        <v>0.77</v>
      </c>
      <c r="F14" s="18"/>
      <c r="G14" s="18">
        <v>0.678321678321678</v>
      </c>
      <c r="H14" s="18">
        <v>0.72844827586206895</v>
      </c>
      <c r="I14" s="18"/>
      <c r="J14" s="18">
        <v>0.70476190476190503</v>
      </c>
      <c r="K14" s="18">
        <v>0.782258064516129</v>
      </c>
      <c r="L14" s="18">
        <v>0.70325203252032498</v>
      </c>
      <c r="M14" s="18">
        <v>0.689393939393939</v>
      </c>
      <c r="N14" s="18"/>
      <c r="O14" s="18">
        <v>0.70987654320987703</v>
      </c>
      <c r="P14" s="18">
        <v>0.78846153846153799</v>
      </c>
      <c r="Q14" s="18">
        <v>0.69318181818181801</v>
      </c>
      <c r="R14" s="18">
        <v>0.71264367816092</v>
      </c>
      <c r="S14" s="18"/>
      <c r="T14" s="18">
        <v>0.69329073482428105</v>
      </c>
      <c r="U14" s="18">
        <v>0.76033057851239705</v>
      </c>
      <c r="V14" s="18">
        <v>0.74311926605504597</v>
      </c>
      <c r="W14" s="18">
        <v>0.77272727272727304</v>
      </c>
      <c r="X14" s="18">
        <v>0.57142857142857095</v>
      </c>
      <c r="Y14" s="18"/>
      <c r="Z14" s="18">
        <v>0.80597014925373101</v>
      </c>
      <c r="AA14" s="18">
        <v>0.69902912621359203</v>
      </c>
      <c r="AB14" s="18"/>
      <c r="AC14" s="18">
        <v>0.79183673469387705</v>
      </c>
      <c r="AD14" s="18">
        <v>0.66960352422907499</v>
      </c>
      <c r="AE14" s="18"/>
      <c r="AF14" s="18">
        <v>0.73880597014925398</v>
      </c>
      <c r="AG14" s="18">
        <v>0.75</v>
      </c>
      <c r="AH14" s="18">
        <v>0.67500000000000004</v>
      </c>
      <c r="AI14" s="18">
        <v>0.706666666666667</v>
      </c>
      <c r="AJ14" s="18">
        <v>0.58823529411764697</v>
      </c>
      <c r="AK14" s="18">
        <v>0.831168831168831</v>
      </c>
      <c r="AL14" s="18">
        <v>0.83333333333333304</v>
      </c>
      <c r="AM14" s="18"/>
      <c r="AN14" s="18">
        <v>0.71179039301309999</v>
      </c>
      <c r="AO14" s="18">
        <v>0.72519083969465603</v>
      </c>
      <c r="AP14" s="18">
        <v>0.53333333333333299</v>
      </c>
      <c r="AQ14" s="18">
        <v>0.734375</v>
      </c>
      <c r="AR14" s="18">
        <v>0.73571428571428599</v>
      </c>
      <c r="AS14" s="18">
        <v>0.73913043478260898</v>
      </c>
      <c r="AT14" s="18"/>
      <c r="AU14" s="18">
        <v>0.75652173913043497</v>
      </c>
      <c r="AV14" s="18">
        <v>0.70040485829959498</v>
      </c>
      <c r="AW14" s="18">
        <v>0.60714285714285698</v>
      </c>
      <c r="AX14" s="18">
        <v>0.67647058823529405</v>
      </c>
      <c r="AY14" s="18">
        <v>0.75167785234899298</v>
      </c>
      <c r="AZ14" s="18"/>
      <c r="BA14" s="18">
        <v>0.71916010498687699</v>
      </c>
      <c r="BB14" s="18">
        <v>0.71171171171171199</v>
      </c>
      <c r="BC14" s="18"/>
      <c r="BD14" s="18">
        <v>0.70212765957446799</v>
      </c>
      <c r="BE14" s="18">
        <v>0.72702702702702704</v>
      </c>
      <c r="BF14" s="18"/>
      <c r="BG14" s="18">
        <v>0.75894988066825797</v>
      </c>
      <c r="BH14" s="18">
        <v>0.625</v>
      </c>
    </row>
    <row r="15" spans="2:60" x14ac:dyDescent="0.35">
      <c r="B15" s="16" t="s">
        <v>212</v>
      </c>
      <c r="C15" s="18">
        <v>5.7660626029654001E-2</v>
      </c>
      <c r="D15" s="18">
        <v>0.101449275362319</v>
      </c>
      <c r="E15" s="18">
        <v>3.5000000000000003E-2</v>
      </c>
      <c r="F15" s="18"/>
      <c r="G15" s="18">
        <v>3.4965034965035002E-2</v>
      </c>
      <c r="H15" s="18">
        <v>6.4655172413793094E-2</v>
      </c>
      <c r="I15" s="18"/>
      <c r="J15" s="18">
        <v>9.5238095238095205E-2</v>
      </c>
      <c r="K15" s="18">
        <v>4.0322580645161303E-2</v>
      </c>
      <c r="L15" s="18">
        <v>4.8780487804878099E-2</v>
      </c>
      <c r="M15" s="18">
        <v>6.0606060606060601E-2</v>
      </c>
      <c r="N15" s="18"/>
      <c r="O15" s="18">
        <v>6.1728395061728399E-2</v>
      </c>
      <c r="P15" s="18">
        <v>2.5641025641025599E-2</v>
      </c>
      <c r="Q15" s="18">
        <v>6.8181818181818205E-2</v>
      </c>
      <c r="R15" s="18">
        <v>8.04597701149425E-2</v>
      </c>
      <c r="S15" s="18"/>
      <c r="T15" s="18">
        <v>5.4313099041533502E-2</v>
      </c>
      <c r="U15" s="18">
        <v>4.9586776859504099E-2</v>
      </c>
      <c r="V15" s="18">
        <v>5.5045871559633003E-2</v>
      </c>
      <c r="W15" s="18">
        <v>9.0909090909090898E-2</v>
      </c>
      <c r="X15" s="18">
        <v>0.14285714285714299</v>
      </c>
      <c r="Y15" s="18"/>
      <c r="Z15" s="18">
        <v>3.98009950248756E-2</v>
      </c>
      <c r="AA15" s="18">
        <v>7.7669902912621394E-2</v>
      </c>
      <c r="AB15" s="18"/>
      <c r="AC15" s="18">
        <v>6.1224489795918401E-2</v>
      </c>
      <c r="AD15" s="18">
        <v>7.0484581497797405E-2</v>
      </c>
      <c r="AE15" s="18"/>
      <c r="AF15" s="18">
        <v>5.9701492537313397E-2</v>
      </c>
      <c r="AG15" s="18">
        <v>7.8947368421052599E-2</v>
      </c>
      <c r="AH15" s="18">
        <v>0.1125</v>
      </c>
      <c r="AI15" s="18">
        <v>5.3333333333333302E-2</v>
      </c>
      <c r="AJ15" s="18">
        <v>2.9411764705882401E-2</v>
      </c>
      <c r="AK15" s="18">
        <v>1.2987012987013E-2</v>
      </c>
      <c r="AL15" s="18">
        <v>0</v>
      </c>
      <c r="AM15" s="18"/>
      <c r="AN15" s="18">
        <v>5.2401746724890799E-2</v>
      </c>
      <c r="AO15" s="18">
        <v>5.34351145038168E-2</v>
      </c>
      <c r="AP15" s="18">
        <v>6.6666666666666693E-2</v>
      </c>
      <c r="AQ15" s="18">
        <v>7.8125E-2</v>
      </c>
      <c r="AR15" s="18">
        <v>0.05</v>
      </c>
      <c r="AS15" s="18">
        <v>0.13043478260869601</v>
      </c>
      <c r="AT15" s="18"/>
      <c r="AU15" s="18">
        <v>4.3478260869565202E-2</v>
      </c>
      <c r="AV15" s="18">
        <v>5.6680161943319797E-2</v>
      </c>
      <c r="AW15" s="18">
        <v>0.14285714285714299</v>
      </c>
      <c r="AX15" s="18">
        <v>7.3529411764705899E-2</v>
      </c>
      <c r="AY15" s="18">
        <v>4.6979865771812103E-2</v>
      </c>
      <c r="AZ15" s="18"/>
      <c r="BA15" s="18">
        <v>4.4619422572178498E-2</v>
      </c>
      <c r="BB15" s="18">
        <v>8.1081081081081099E-2</v>
      </c>
      <c r="BC15" s="18"/>
      <c r="BD15" s="18">
        <v>5.5319148936170202E-2</v>
      </c>
      <c r="BE15" s="18">
        <v>5.9459459459459497E-2</v>
      </c>
      <c r="BF15" s="18"/>
      <c r="BG15" s="18">
        <v>5.7279236276849603E-2</v>
      </c>
      <c r="BH15" s="18">
        <v>5.95238095238095E-2</v>
      </c>
    </row>
    <row r="16" spans="2:60" x14ac:dyDescent="0.35">
      <c r="B16" s="16" t="s">
        <v>93</v>
      </c>
      <c r="C16" s="19">
        <v>0.65897858319604596</v>
      </c>
      <c r="D16" s="19">
        <v>0.51207729468598995</v>
      </c>
      <c r="E16" s="19">
        <v>0.73499999999999999</v>
      </c>
      <c r="F16" s="19"/>
      <c r="G16" s="19">
        <v>0.643356643356643</v>
      </c>
      <c r="H16" s="19">
        <v>0.66379310344827602</v>
      </c>
      <c r="I16" s="19"/>
      <c r="J16" s="19">
        <v>0.60952380952380902</v>
      </c>
      <c r="K16" s="19">
        <v>0.74193548387096797</v>
      </c>
      <c r="L16" s="19">
        <v>0.654471544715447</v>
      </c>
      <c r="M16" s="19">
        <v>0.62878787878787901</v>
      </c>
      <c r="N16" s="19"/>
      <c r="O16" s="19">
        <v>0.64814814814814803</v>
      </c>
      <c r="P16" s="19">
        <v>0.762820512820513</v>
      </c>
      <c r="Q16" s="19">
        <v>0.625</v>
      </c>
      <c r="R16" s="19">
        <v>0.63218390804597702</v>
      </c>
      <c r="S16" s="19"/>
      <c r="T16" s="19">
        <v>0.63897763578274802</v>
      </c>
      <c r="U16" s="19">
        <v>0.71074380165289197</v>
      </c>
      <c r="V16" s="19">
        <v>0.68807339449541305</v>
      </c>
      <c r="W16" s="19">
        <v>0.68181818181818199</v>
      </c>
      <c r="X16" s="19">
        <v>0.42857142857142899</v>
      </c>
      <c r="Y16" s="19"/>
      <c r="Z16" s="19">
        <v>0.76616915422885601</v>
      </c>
      <c r="AA16" s="19">
        <v>0.62135922330097104</v>
      </c>
      <c r="AB16" s="19"/>
      <c r="AC16" s="19">
        <v>0.73061224489795895</v>
      </c>
      <c r="AD16" s="19">
        <v>0.59911894273127797</v>
      </c>
      <c r="AE16" s="19"/>
      <c r="AF16" s="19">
        <v>0.67910447761194004</v>
      </c>
      <c r="AG16" s="19">
        <v>0.67105263157894701</v>
      </c>
      <c r="AH16" s="19">
        <v>0.5625</v>
      </c>
      <c r="AI16" s="19">
        <v>0.65333333333333299</v>
      </c>
      <c r="AJ16" s="19">
        <v>0.55882352941176505</v>
      </c>
      <c r="AK16" s="19">
        <v>0.81818181818181801</v>
      </c>
      <c r="AL16" s="19">
        <v>0.83333333333333304</v>
      </c>
      <c r="AM16" s="19"/>
      <c r="AN16" s="19">
        <v>0.65938864628821003</v>
      </c>
      <c r="AO16" s="19">
        <v>0.67175572519084004</v>
      </c>
      <c r="AP16" s="19">
        <v>0.46666666666666701</v>
      </c>
      <c r="AQ16" s="19">
        <v>0.65625</v>
      </c>
      <c r="AR16" s="19">
        <v>0.68571428571428605</v>
      </c>
      <c r="AS16" s="19">
        <v>0.60869565217391297</v>
      </c>
      <c r="AT16" s="19"/>
      <c r="AU16" s="19">
        <v>0.71304347826087</v>
      </c>
      <c r="AV16" s="19">
        <v>0.64372469635627505</v>
      </c>
      <c r="AW16" s="19">
        <v>0.46428571428571402</v>
      </c>
      <c r="AX16" s="19">
        <v>0.60294117647058798</v>
      </c>
      <c r="AY16" s="19">
        <v>0.70469798657718097</v>
      </c>
      <c r="AZ16" s="19"/>
      <c r="BA16" s="19">
        <v>0.674540682414698</v>
      </c>
      <c r="BB16" s="19">
        <v>0.63063063063063096</v>
      </c>
      <c r="BC16" s="19"/>
      <c r="BD16" s="19">
        <v>0.64680851063829803</v>
      </c>
      <c r="BE16" s="19">
        <v>0.66756756756756797</v>
      </c>
      <c r="BF16" s="19"/>
      <c r="BG16" s="19">
        <v>0.70167064439140803</v>
      </c>
      <c r="BH16" s="19">
        <v>0.56547619047619002</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283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0.45963756177924198</v>
      </c>
      <c r="D8" s="15">
        <v>0.41062801932367099</v>
      </c>
      <c r="E8" s="15">
        <v>0.48499999999999999</v>
      </c>
      <c r="F8" s="15"/>
      <c r="G8" s="15">
        <v>0.52447552447552404</v>
      </c>
      <c r="H8" s="15">
        <v>0.43965517241379298</v>
      </c>
      <c r="I8" s="15"/>
      <c r="J8" s="15">
        <v>0.46666666666666701</v>
      </c>
      <c r="K8" s="15">
        <v>0.49193548387096803</v>
      </c>
      <c r="L8" s="15">
        <v>0.44715447154471499</v>
      </c>
      <c r="M8" s="15">
        <v>0.44696969696969702</v>
      </c>
      <c r="N8" s="15"/>
      <c r="O8" s="15">
        <v>0.51234567901234596</v>
      </c>
      <c r="P8" s="15">
        <v>0.5</v>
      </c>
      <c r="Q8" s="15">
        <v>0.53409090909090895</v>
      </c>
      <c r="R8" s="15">
        <v>0.37356321839080497</v>
      </c>
      <c r="S8" s="15"/>
      <c r="T8" s="15">
        <v>0.51118210862619795</v>
      </c>
      <c r="U8" s="15">
        <v>0.45454545454545497</v>
      </c>
      <c r="V8" s="15">
        <v>0.37614678899082599</v>
      </c>
      <c r="W8" s="15">
        <v>0.36363636363636398</v>
      </c>
      <c r="X8" s="15">
        <v>0.14285714285714299</v>
      </c>
      <c r="Y8" s="15"/>
      <c r="Z8" s="15">
        <v>0.44776119402985098</v>
      </c>
      <c r="AA8" s="15">
        <v>0.475728155339806</v>
      </c>
      <c r="AB8" s="15"/>
      <c r="AC8" s="15">
        <v>0.43673469387755098</v>
      </c>
      <c r="AD8" s="15">
        <v>0.493392070484582</v>
      </c>
      <c r="AE8" s="15"/>
      <c r="AF8" s="15">
        <v>0.5</v>
      </c>
      <c r="AG8" s="15">
        <v>0.44736842105263203</v>
      </c>
      <c r="AH8" s="15">
        <v>0.375</v>
      </c>
      <c r="AI8" s="15">
        <v>0.45333333333333298</v>
      </c>
      <c r="AJ8" s="15">
        <v>0.41176470588235298</v>
      </c>
      <c r="AK8" s="15">
        <v>0.55844155844155796</v>
      </c>
      <c r="AL8" s="15">
        <v>0.66666666666666696</v>
      </c>
      <c r="AM8" s="15"/>
      <c r="AN8" s="15">
        <v>0.43231441048034902</v>
      </c>
      <c r="AO8" s="15">
        <v>0.41221374045801501</v>
      </c>
      <c r="AP8" s="15">
        <v>0.2</v>
      </c>
      <c r="AQ8" s="15">
        <v>0.484375</v>
      </c>
      <c r="AR8" s="15">
        <v>0.51428571428571401</v>
      </c>
      <c r="AS8" s="15">
        <v>0.73913043478260898</v>
      </c>
      <c r="AT8" s="15"/>
      <c r="AU8" s="15">
        <v>0.46956521739130402</v>
      </c>
      <c r="AV8" s="15">
        <v>0.40890688259109298</v>
      </c>
      <c r="AW8" s="15">
        <v>0.46428571428571402</v>
      </c>
      <c r="AX8" s="15">
        <v>0.47058823529411797</v>
      </c>
      <c r="AY8" s="15">
        <v>0.53020134228187898</v>
      </c>
      <c r="AZ8" s="15"/>
      <c r="BA8" s="15">
        <v>0.45144356955380599</v>
      </c>
      <c r="BB8" s="15">
        <v>0.46846846846846801</v>
      </c>
      <c r="BC8" s="15"/>
      <c r="BD8" s="15">
        <v>0.48936170212766</v>
      </c>
      <c r="BE8" s="15">
        <v>0.43783783783783797</v>
      </c>
      <c r="BF8" s="15"/>
      <c r="BG8" s="15">
        <v>0.48448687350835301</v>
      </c>
      <c r="BH8" s="15">
        <v>0.41071428571428598</v>
      </c>
    </row>
    <row r="9" spans="2:60" x14ac:dyDescent="0.35">
      <c r="B9" s="16" t="s">
        <v>207</v>
      </c>
      <c r="C9" s="15">
        <v>0.28171334431631001</v>
      </c>
      <c r="D9" s="15">
        <v>0.32850241545893699</v>
      </c>
      <c r="E9" s="15">
        <v>0.25750000000000001</v>
      </c>
      <c r="F9" s="15"/>
      <c r="G9" s="15">
        <v>0.26573426573426601</v>
      </c>
      <c r="H9" s="15">
        <v>0.28663793103448298</v>
      </c>
      <c r="I9" s="15"/>
      <c r="J9" s="15">
        <v>0.29523809523809502</v>
      </c>
      <c r="K9" s="15">
        <v>0.30645161290322598</v>
      </c>
      <c r="L9" s="15">
        <v>0.26016260162601601</v>
      </c>
      <c r="M9" s="15">
        <v>0.28787878787878801</v>
      </c>
      <c r="N9" s="15"/>
      <c r="O9" s="15">
        <v>0.25308641975308599</v>
      </c>
      <c r="P9" s="15">
        <v>0.262820512820513</v>
      </c>
      <c r="Q9" s="15">
        <v>0.31818181818181801</v>
      </c>
      <c r="R9" s="15">
        <v>0.30459770114942503</v>
      </c>
      <c r="S9" s="15"/>
      <c r="T9" s="15">
        <v>0.249201277955272</v>
      </c>
      <c r="U9" s="15">
        <v>0.28925619834710697</v>
      </c>
      <c r="V9" s="15">
        <v>0.31192660550458701</v>
      </c>
      <c r="W9" s="15">
        <v>0.43181818181818199</v>
      </c>
      <c r="X9" s="15">
        <v>0.28571428571428598</v>
      </c>
      <c r="Y9" s="15"/>
      <c r="Z9" s="15">
        <v>0.29353233830845799</v>
      </c>
      <c r="AA9" s="15">
        <v>0.25242718446601897</v>
      </c>
      <c r="AB9" s="15"/>
      <c r="AC9" s="15">
        <v>0.29387755102040802</v>
      </c>
      <c r="AD9" s="15">
        <v>0.229074889867841</v>
      </c>
      <c r="AE9" s="15"/>
      <c r="AF9" s="15">
        <v>0.26865671641791</v>
      </c>
      <c r="AG9" s="15">
        <v>0.28947368421052599</v>
      </c>
      <c r="AH9" s="15">
        <v>0.3125</v>
      </c>
      <c r="AI9" s="15">
        <v>0.28000000000000003</v>
      </c>
      <c r="AJ9" s="15">
        <v>0.29411764705882398</v>
      </c>
      <c r="AK9" s="15">
        <v>0.25974025974025999</v>
      </c>
      <c r="AL9" s="15">
        <v>0.33333333333333298</v>
      </c>
      <c r="AM9" s="15"/>
      <c r="AN9" s="15">
        <v>0.32751091703056801</v>
      </c>
      <c r="AO9" s="15">
        <v>0.29770992366412202</v>
      </c>
      <c r="AP9" s="15">
        <v>0.266666666666667</v>
      </c>
      <c r="AQ9" s="15">
        <v>0.3125</v>
      </c>
      <c r="AR9" s="15">
        <v>0.22857142857142901</v>
      </c>
      <c r="AS9" s="15">
        <v>4.3478260869565202E-2</v>
      </c>
      <c r="AT9" s="15"/>
      <c r="AU9" s="15">
        <v>0.25217391304347803</v>
      </c>
      <c r="AV9" s="15">
        <v>0.31578947368421101</v>
      </c>
      <c r="AW9" s="15">
        <v>0.25</v>
      </c>
      <c r="AX9" s="15">
        <v>0.23529411764705899</v>
      </c>
      <c r="AY9" s="15">
        <v>0.27516778523489899</v>
      </c>
      <c r="AZ9" s="15"/>
      <c r="BA9" s="15">
        <v>0.291338582677165</v>
      </c>
      <c r="BB9" s="15">
        <v>0.26576576576576599</v>
      </c>
      <c r="BC9" s="15"/>
      <c r="BD9" s="15">
        <v>0.28510638297872298</v>
      </c>
      <c r="BE9" s="15">
        <v>0.28108108108108099</v>
      </c>
      <c r="BF9" s="15"/>
      <c r="BG9" s="15">
        <v>0.29116945107398601</v>
      </c>
      <c r="BH9" s="15">
        <v>0.25595238095238099</v>
      </c>
    </row>
    <row r="10" spans="2:60" x14ac:dyDescent="0.35">
      <c r="B10" s="16" t="s">
        <v>208</v>
      </c>
      <c r="C10" s="15">
        <v>0.14497528830313</v>
      </c>
      <c r="D10" s="15">
        <v>0.14975845410628</v>
      </c>
      <c r="E10" s="15">
        <v>0.14249999999999999</v>
      </c>
      <c r="F10" s="15"/>
      <c r="G10" s="15">
        <v>0.111888111888112</v>
      </c>
      <c r="H10" s="15">
        <v>0.15517241379310301</v>
      </c>
      <c r="I10" s="15"/>
      <c r="J10" s="15">
        <v>0.12380952380952399</v>
      </c>
      <c r="K10" s="15">
        <v>0.120967741935484</v>
      </c>
      <c r="L10" s="15">
        <v>0.17479674796747999</v>
      </c>
      <c r="M10" s="15">
        <v>0.12878787878787901</v>
      </c>
      <c r="N10" s="15"/>
      <c r="O10" s="15">
        <v>0.13580246913580199</v>
      </c>
      <c r="P10" s="15">
        <v>0.128205128205128</v>
      </c>
      <c r="Q10" s="15">
        <v>9.0909090909090898E-2</v>
      </c>
      <c r="R10" s="15">
        <v>0.18965517241379301</v>
      </c>
      <c r="S10" s="15"/>
      <c r="T10" s="15">
        <v>0.146964856230032</v>
      </c>
      <c r="U10" s="15">
        <v>0.14049586776859499</v>
      </c>
      <c r="V10" s="15">
        <v>0.146788990825688</v>
      </c>
      <c r="W10" s="15">
        <v>0.11363636363636399</v>
      </c>
      <c r="X10" s="15">
        <v>0.28571428571428598</v>
      </c>
      <c r="Y10" s="15"/>
      <c r="Z10" s="15">
        <v>0.109452736318408</v>
      </c>
      <c r="AA10" s="15">
        <v>0.17475728155339801</v>
      </c>
      <c r="AB10" s="15"/>
      <c r="AC10" s="15">
        <v>0.114285714285714</v>
      </c>
      <c r="AD10" s="15">
        <v>0.171806167400881</v>
      </c>
      <c r="AE10" s="15"/>
      <c r="AF10" s="15">
        <v>0.14179104477611901</v>
      </c>
      <c r="AG10" s="15">
        <v>0.157894736842105</v>
      </c>
      <c r="AH10" s="15">
        <v>0.16250000000000001</v>
      </c>
      <c r="AI10" s="15">
        <v>0.10666666666666701</v>
      </c>
      <c r="AJ10" s="15">
        <v>0.14705882352941199</v>
      </c>
      <c r="AK10" s="15">
        <v>0.11688311688311701</v>
      </c>
      <c r="AL10" s="15">
        <v>0</v>
      </c>
      <c r="AM10" s="15"/>
      <c r="AN10" s="15">
        <v>0.148471615720524</v>
      </c>
      <c r="AO10" s="15">
        <v>0.12977099236641201</v>
      </c>
      <c r="AP10" s="15">
        <v>0.2</v>
      </c>
      <c r="AQ10" s="15">
        <v>0.15625</v>
      </c>
      <c r="AR10" s="15">
        <v>0.15</v>
      </c>
      <c r="AS10" s="15">
        <v>0.13043478260869601</v>
      </c>
      <c r="AT10" s="15"/>
      <c r="AU10" s="15">
        <v>0.16521739130434801</v>
      </c>
      <c r="AV10" s="15">
        <v>0.145748987854251</v>
      </c>
      <c r="AW10" s="15">
        <v>0.17857142857142899</v>
      </c>
      <c r="AX10" s="15">
        <v>0.14705882352941199</v>
      </c>
      <c r="AY10" s="15">
        <v>0.12080536912751701</v>
      </c>
      <c r="AZ10" s="15"/>
      <c r="BA10" s="15">
        <v>0.14960629921259799</v>
      </c>
      <c r="BB10" s="15">
        <v>0.13963963963963999</v>
      </c>
      <c r="BC10" s="15"/>
      <c r="BD10" s="15">
        <v>0.131914893617021</v>
      </c>
      <c r="BE10" s="15">
        <v>0.15405405405405401</v>
      </c>
      <c r="BF10" s="15"/>
      <c r="BG10" s="15">
        <v>0.126491646778043</v>
      </c>
      <c r="BH10" s="15">
        <v>0.19642857142857101</v>
      </c>
    </row>
    <row r="11" spans="2:60" x14ac:dyDescent="0.35">
      <c r="B11" s="16" t="s">
        <v>209</v>
      </c>
      <c r="C11" s="15">
        <v>4.6128500823723197E-2</v>
      </c>
      <c r="D11" s="15">
        <v>3.8647342995169101E-2</v>
      </c>
      <c r="E11" s="15">
        <v>0.05</v>
      </c>
      <c r="F11" s="15"/>
      <c r="G11" s="15">
        <v>1.3986013986014E-2</v>
      </c>
      <c r="H11" s="15">
        <v>5.6034482758620698E-2</v>
      </c>
      <c r="I11" s="15"/>
      <c r="J11" s="15">
        <v>9.5238095238095205E-2</v>
      </c>
      <c r="K11" s="15">
        <v>8.0645161290322596E-3</v>
      </c>
      <c r="L11" s="15">
        <v>4.8780487804878099E-2</v>
      </c>
      <c r="M11" s="15">
        <v>3.7878787878787901E-2</v>
      </c>
      <c r="N11" s="15"/>
      <c r="O11" s="15">
        <v>3.0864197530864199E-2</v>
      </c>
      <c r="P11" s="15">
        <v>3.8461538461538498E-2</v>
      </c>
      <c r="Q11" s="15">
        <v>2.27272727272727E-2</v>
      </c>
      <c r="R11" s="15">
        <v>6.8965517241379296E-2</v>
      </c>
      <c r="S11" s="15"/>
      <c r="T11" s="15">
        <v>2.23642172523962E-2</v>
      </c>
      <c r="U11" s="15">
        <v>4.1322314049586799E-2</v>
      </c>
      <c r="V11" s="15">
        <v>0.100917431192661</v>
      </c>
      <c r="W11" s="15">
        <v>6.8181818181818205E-2</v>
      </c>
      <c r="X11" s="15">
        <v>0.14285714285714299</v>
      </c>
      <c r="Y11" s="15"/>
      <c r="Z11" s="15">
        <v>5.9701492537313397E-2</v>
      </c>
      <c r="AA11" s="15">
        <v>4.85436893203883E-2</v>
      </c>
      <c r="AB11" s="15"/>
      <c r="AC11" s="15">
        <v>6.1224489795918401E-2</v>
      </c>
      <c r="AD11" s="15">
        <v>5.2863436123347998E-2</v>
      </c>
      <c r="AE11" s="15"/>
      <c r="AF11" s="15">
        <v>5.22388059701493E-2</v>
      </c>
      <c r="AG11" s="15">
        <v>5.2631578947368397E-2</v>
      </c>
      <c r="AH11" s="15">
        <v>7.4999999999999997E-2</v>
      </c>
      <c r="AI11" s="15">
        <v>5.3333333333333302E-2</v>
      </c>
      <c r="AJ11" s="15">
        <v>2.9411764705882401E-2</v>
      </c>
      <c r="AK11" s="15">
        <v>0</v>
      </c>
      <c r="AL11" s="15">
        <v>0</v>
      </c>
      <c r="AM11" s="15"/>
      <c r="AN11" s="15">
        <v>5.2401746724890799E-2</v>
      </c>
      <c r="AO11" s="15">
        <v>4.58015267175573E-2</v>
      </c>
      <c r="AP11" s="15">
        <v>0.2</v>
      </c>
      <c r="AQ11" s="15">
        <v>1.5625E-2</v>
      </c>
      <c r="AR11" s="15">
        <v>3.5714285714285698E-2</v>
      </c>
      <c r="AS11" s="15">
        <v>4.3478260869565202E-2</v>
      </c>
      <c r="AT11" s="15"/>
      <c r="AU11" s="15">
        <v>4.3478260869565202E-2</v>
      </c>
      <c r="AV11" s="15">
        <v>6.0728744939271301E-2</v>
      </c>
      <c r="AW11" s="15">
        <v>3.5714285714285698E-2</v>
      </c>
      <c r="AX11" s="15">
        <v>5.8823529411764698E-2</v>
      </c>
      <c r="AY11" s="15">
        <v>2.01342281879195E-2</v>
      </c>
      <c r="AZ11" s="15"/>
      <c r="BA11" s="15">
        <v>4.1994750656167999E-2</v>
      </c>
      <c r="BB11" s="15">
        <v>5.4054054054054099E-2</v>
      </c>
      <c r="BC11" s="15"/>
      <c r="BD11" s="15">
        <v>3.8297872340425497E-2</v>
      </c>
      <c r="BE11" s="15">
        <v>5.1351351351351403E-2</v>
      </c>
      <c r="BF11" s="15"/>
      <c r="BG11" s="15">
        <v>4.5346062052505999E-2</v>
      </c>
      <c r="BH11" s="15">
        <v>4.7619047619047603E-2</v>
      </c>
    </row>
    <row r="12" spans="2:60" x14ac:dyDescent="0.35">
      <c r="B12" s="16" t="s">
        <v>210</v>
      </c>
      <c r="C12" s="15">
        <v>1.31795716639209E-2</v>
      </c>
      <c r="D12" s="15">
        <v>9.6618357487922701E-3</v>
      </c>
      <c r="E12" s="15">
        <v>1.4999999999999999E-2</v>
      </c>
      <c r="F12" s="15"/>
      <c r="G12" s="15">
        <v>1.3986013986014E-2</v>
      </c>
      <c r="H12" s="15">
        <v>1.29310344827586E-2</v>
      </c>
      <c r="I12" s="15"/>
      <c r="J12" s="15">
        <v>0</v>
      </c>
      <c r="K12" s="15">
        <v>1.6129032258064498E-2</v>
      </c>
      <c r="L12" s="15">
        <v>1.21951219512195E-2</v>
      </c>
      <c r="M12" s="15">
        <v>2.27272727272727E-2</v>
      </c>
      <c r="N12" s="15"/>
      <c r="O12" s="15">
        <v>1.85185185185185E-2</v>
      </c>
      <c r="P12" s="15">
        <v>1.9230769230769201E-2</v>
      </c>
      <c r="Q12" s="15">
        <v>0</v>
      </c>
      <c r="R12" s="15">
        <v>1.1494252873563199E-2</v>
      </c>
      <c r="S12" s="15"/>
      <c r="T12" s="15">
        <v>9.5846645367412102E-3</v>
      </c>
      <c r="U12" s="15">
        <v>3.3057851239669402E-2</v>
      </c>
      <c r="V12" s="15">
        <v>0</v>
      </c>
      <c r="W12" s="15">
        <v>0</v>
      </c>
      <c r="X12" s="15">
        <v>0.14285714285714299</v>
      </c>
      <c r="Y12" s="15"/>
      <c r="Z12" s="15">
        <v>1.99004975124378E-2</v>
      </c>
      <c r="AA12" s="15">
        <v>9.7087378640776708E-3</v>
      </c>
      <c r="AB12" s="15"/>
      <c r="AC12" s="15">
        <v>2.4489795918367301E-2</v>
      </c>
      <c r="AD12" s="15">
        <v>8.8105726872246704E-3</v>
      </c>
      <c r="AE12" s="15"/>
      <c r="AF12" s="15">
        <v>7.4626865671641798E-3</v>
      </c>
      <c r="AG12" s="15">
        <v>1.3157894736842099E-2</v>
      </c>
      <c r="AH12" s="15">
        <v>1.2500000000000001E-2</v>
      </c>
      <c r="AI12" s="15">
        <v>1.3333333333333299E-2</v>
      </c>
      <c r="AJ12" s="15">
        <v>0</v>
      </c>
      <c r="AK12" s="15">
        <v>2.5974025974026E-2</v>
      </c>
      <c r="AL12" s="15">
        <v>0</v>
      </c>
      <c r="AM12" s="15"/>
      <c r="AN12" s="15">
        <v>1.31004366812227E-2</v>
      </c>
      <c r="AO12" s="15">
        <v>7.63358778625954E-3</v>
      </c>
      <c r="AP12" s="15">
        <v>0</v>
      </c>
      <c r="AQ12" s="15">
        <v>3.125E-2</v>
      </c>
      <c r="AR12" s="15">
        <v>1.4285714285714299E-2</v>
      </c>
      <c r="AS12" s="15">
        <v>0</v>
      </c>
      <c r="AT12" s="15"/>
      <c r="AU12" s="15">
        <v>8.6956521739130401E-3</v>
      </c>
      <c r="AV12" s="15">
        <v>8.0971659919028306E-3</v>
      </c>
      <c r="AW12" s="15">
        <v>3.5714285714285698E-2</v>
      </c>
      <c r="AX12" s="15">
        <v>1.4705882352941201E-2</v>
      </c>
      <c r="AY12" s="15">
        <v>2.01342281879195E-2</v>
      </c>
      <c r="AZ12" s="15"/>
      <c r="BA12" s="15">
        <v>1.31233595800525E-2</v>
      </c>
      <c r="BB12" s="15">
        <v>1.35135135135135E-2</v>
      </c>
      <c r="BC12" s="15"/>
      <c r="BD12" s="15">
        <v>1.27659574468085E-2</v>
      </c>
      <c r="BE12" s="15">
        <v>1.35135135135135E-2</v>
      </c>
      <c r="BF12" s="15"/>
      <c r="BG12" s="15">
        <v>1.1933174224343699E-2</v>
      </c>
      <c r="BH12" s="15">
        <v>5.9523809523809503E-3</v>
      </c>
    </row>
    <row r="13" spans="2:60" x14ac:dyDescent="0.35">
      <c r="B13" s="16" t="s">
        <v>81</v>
      </c>
      <c r="C13" s="15">
        <v>5.4365733113673799E-2</v>
      </c>
      <c r="D13" s="15">
        <v>6.2801932367149801E-2</v>
      </c>
      <c r="E13" s="15">
        <v>0.05</v>
      </c>
      <c r="F13" s="15"/>
      <c r="G13" s="15">
        <v>6.9930069930069894E-2</v>
      </c>
      <c r="H13" s="15">
        <v>4.9568965517241402E-2</v>
      </c>
      <c r="I13" s="15"/>
      <c r="J13" s="15">
        <v>1.9047619047619001E-2</v>
      </c>
      <c r="K13" s="15">
        <v>5.6451612903225798E-2</v>
      </c>
      <c r="L13" s="15">
        <v>5.6910569105691103E-2</v>
      </c>
      <c r="M13" s="15">
        <v>7.5757575757575801E-2</v>
      </c>
      <c r="N13" s="15"/>
      <c r="O13" s="15">
        <v>4.9382716049382699E-2</v>
      </c>
      <c r="P13" s="15">
        <v>5.1282051282051301E-2</v>
      </c>
      <c r="Q13" s="15">
        <v>3.4090909090909102E-2</v>
      </c>
      <c r="R13" s="15">
        <v>5.1724137931034503E-2</v>
      </c>
      <c r="S13" s="15"/>
      <c r="T13" s="15">
        <v>6.0702875399360999E-2</v>
      </c>
      <c r="U13" s="15">
        <v>4.1322314049586799E-2</v>
      </c>
      <c r="V13" s="15">
        <v>6.4220183486238494E-2</v>
      </c>
      <c r="W13" s="15">
        <v>2.27272727272727E-2</v>
      </c>
      <c r="X13" s="15">
        <v>0</v>
      </c>
      <c r="Y13" s="15"/>
      <c r="Z13" s="15">
        <v>6.9651741293532299E-2</v>
      </c>
      <c r="AA13" s="15">
        <v>3.8834951456310697E-2</v>
      </c>
      <c r="AB13" s="15"/>
      <c r="AC13" s="15">
        <v>6.9387755102040802E-2</v>
      </c>
      <c r="AD13" s="15">
        <v>4.4052863436123399E-2</v>
      </c>
      <c r="AE13" s="15"/>
      <c r="AF13" s="15">
        <v>2.9850746268656699E-2</v>
      </c>
      <c r="AG13" s="15">
        <v>3.94736842105263E-2</v>
      </c>
      <c r="AH13" s="15">
        <v>6.25E-2</v>
      </c>
      <c r="AI13" s="15">
        <v>9.3333333333333296E-2</v>
      </c>
      <c r="AJ13" s="15">
        <v>0.11764705882352899</v>
      </c>
      <c r="AK13" s="15">
        <v>3.8961038961039002E-2</v>
      </c>
      <c r="AL13" s="15">
        <v>0</v>
      </c>
      <c r="AM13" s="15"/>
      <c r="AN13" s="15">
        <v>2.62008733624454E-2</v>
      </c>
      <c r="AO13" s="15">
        <v>0.106870229007634</v>
      </c>
      <c r="AP13" s="15">
        <v>0.133333333333333</v>
      </c>
      <c r="AQ13" s="15">
        <v>0</v>
      </c>
      <c r="AR13" s="15">
        <v>5.7142857142857099E-2</v>
      </c>
      <c r="AS13" s="15">
        <v>4.3478260869565202E-2</v>
      </c>
      <c r="AT13" s="15"/>
      <c r="AU13" s="15">
        <v>6.08695652173913E-2</v>
      </c>
      <c r="AV13" s="15">
        <v>6.0728744939271301E-2</v>
      </c>
      <c r="AW13" s="15">
        <v>3.5714285714285698E-2</v>
      </c>
      <c r="AX13" s="15">
        <v>7.3529411764705899E-2</v>
      </c>
      <c r="AY13" s="15">
        <v>3.35570469798658E-2</v>
      </c>
      <c r="AZ13" s="15"/>
      <c r="BA13" s="15">
        <v>5.2493438320210001E-2</v>
      </c>
      <c r="BB13" s="15">
        <v>5.8558558558558599E-2</v>
      </c>
      <c r="BC13" s="15"/>
      <c r="BD13" s="15">
        <v>4.2553191489361701E-2</v>
      </c>
      <c r="BE13" s="15">
        <v>6.21621621621622E-2</v>
      </c>
      <c r="BF13" s="15"/>
      <c r="BG13" s="15">
        <v>4.0572792362768499E-2</v>
      </c>
      <c r="BH13" s="15">
        <v>8.3333333333333301E-2</v>
      </c>
    </row>
    <row r="14" spans="2:60" x14ac:dyDescent="0.35">
      <c r="B14" s="16" t="s">
        <v>211</v>
      </c>
      <c r="C14" s="18">
        <v>0.74135090609555199</v>
      </c>
      <c r="D14" s="18">
        <v>0.73913043478260898</v>
      </c>
      <c r="E14" s="18">
        <v>0.74250000000000005</v>
      </c>
      <c r="F14" s="18"/>
      <c r="G14" s="18">
        <v>0.79020979020978999</v>
      </c>
      <c r="H14" s="18">
        <v>0.72629310344827602</v>
      </c>
      <c r="I14" s="18"/>
      <c r="J14" s="18">
        <v>0.76190476190476197</v>
      </c>
      <c r="K14" s="18">
        <v>0.79838709677419395</v>
      </c>
      <c r="L14" s="18">
        <v>0.707317073170732</v>
      </c>
      <c r="M14" s="18">
        <v>0.73484848484848497</v>
      </c>
      <c r="N14" s="18"/>
      <c r="O14" s="18">
        <v>0.76543209876543195</v>
      </c>
      <c r="P14" s="18">
        <v>0.762820512820513</v>
      </c>
      <c r="Q14" s="18">
        <v>0.85227272727272696</v>
      </c>
      <c r="R14" s="18">
        <v>0.67816091954022995</v>
      </c>
      <c r="S14" s="18"/>
      <c r="T14" s="18">
        <v>0.76038338658146998</v>
      </c>
      <c r="U14" s="18">
        <v>0.74380165289256195</v>
      </c>
      <c r="V14" s="18">
        <v>0.68807339449541305</v>
      </c>
      <c r="W14" s="18">
        <v>0.79545454545454497</v>
      </c>
      <c r="X14" s="18">
        <v>0.42857142857142899</v>
      </c>
      <c r="Y14" s="18"/>
      <c r="Z14" s="18">
        <v>0.74129353233830897</v>
      </c>
      <c r="AA14" s="18">
        <v>0.72815533980582503</v>
      </c>
      <c r="AB14" s="18"/>
      <c r="AC14" s="18">
        <v>0.73061224489795895</v>
      </c>
      <c r="AD14" s="18">
        <v>0.72246696035242297</v>
      </c>
      <c r="AE14" s="18"/>
      <c r="AF14" s="18">
        <v>0.76865671641791</v>
      </c>
      <c r="AG14" s="18">
        <v>0.73684210526315796</v>
      </c>
      <c r="AH14" s="18">
        <v>0.6875</v>
      </c>
      <c r="AI14" s="18">
        <v>0.73333333333333295</v>
      </c>
      <c r="AJ14" s="18">
        <v>0.70588235294117596</v>
      </c>
      <c r="AK14" s="18">
        <v>0.81818181818181801</v>
      </c>
      <c r="AL14" s="18">
        <v>1</v>
      </c>
      <c r="AM14" s="18"/>
      <c r="AN14" s="18">
        <v>0.75982532751091703</v>
      </c>
      <c r="AO14" s="18">
        <v>0.70992366412213703</v>
      </c>
      <c r="AP14" s="18">
        <v>0.46666666666666701</v>
      </c>
      <c r="AQ14" s="18">
        <v>0.796875</v>
      </c>
      <c r="AR14" s="18">
        <v>0.74285714285714299</v>
      </c>
      <c r="AS14" s="18">
        <v>0.78260869565217395</v>
      </c>
      <c r="AT14" s="18"/>
      <c r="AU14" s="18">
        <v>0.72173913043478299</v>
      </c>
      <c r="AV14" s="18">
        <v>0.72469635627530404</v>
      </c>
      <c r="AW14" s="18">
        <v>0.71428571428571397</v>
      </c>
      <c r="AX14" s="18">
        <v>0.70588235294117596</v>
      </c>
      <c r="AY14" s="18">
        <v>0.80536912751677803</v>
      </c>
      <c r="AZ14" s="18"/>
      <c r="BA14" s="18">
        <v>0.74278215223097099</v>
      </c>
      <c r="BB14" s="18">
        <v>0.73423423423423395</v>
      </c>
      <c r="BC14" s="18"/>
      <c r="BD14" s="18">
        <v>0.77446808510638299</v>
      </c>
      <c r="BE14" s="18">
        <v>0.71891891891891901</v>
      </c>
      <c r="BF14" s="18"/>
      <c r="BG14" s="18">
        <v>0.77565632458233902</v>
      </c>
      <c r="BH14" s="18">
        <v>0.66666666666666696</v>
      </c>
    </row>
    <row r="15" spans="2:60" x14ac:dyDescent="0.35">
      <c r="B15" s="16" t="s">
        <v>212</v>
      </c>
      <c r="C15" s="18">
        <v>5.9308072487644199E-2</v>
      </c>
      <c r="D15" s="18">
        <v>4.8309178743961401E-2</v>
      </c>
      <c r="E15" s="18">
        <v>6.5000000000000002E-2</v>
      </c>
      <c r="F15" s="18"/>
      <c r="G15" s="18">
        <v>2.7972027972028E-2</v>
      </c>
      <c r="H15" s="18">
        <v>6.8965517241379296E-2</v>
      </c>
      <c r="I15" s="18"/>
      <c r="J15" s="18">
        <v>9.5238095238095205E-2</v>
      </c>
      <c r="K15" s="18">
        <v>2.4193548387096801E-2</v>
      </c>
      <c r="L15" s="18">
        <v>6.0975609756097601E-2</v>
      </c>
      <c r="M15" s="18">
        <v>6.0606060606060601E-2</v>
      </c>
      <c r="N15" s="18"/>
      <c r="O15" s="18">
        <v>4.9382716049382699E-2</v>
      </c>
      <c r="P15" s="18">
        <v>5.7692307692307702E-2</v>
      </c>
      <c r="Q15" s="18">
        <v>2.27272727272727E-2</v>
      </c>
      <c r="R15" s="18">
        <v>8.04597701149425E-2</v>
      </c>
      <c r="S15" s="18"/>
      <c r="T15" s="18">
        <v>3.19488817891374E-2</v>
      </c>
      <c r="U15" s="18">
        <v>7.43801652892562E-2</v>
      </c>
      <c r="V15" s="18">
        <v>0.100917431192661</v>
      </c>
      <c r="W15" s="18">
        <v>6.8181818181818205E-2</v>
      </c>
      <c r="X15" s="18">
        <v>0.28571428571428598</v>
      </c>
      <c r="Y15" s="18"/>
      <c r="Z15" s="18">
        <v>7.9601990049751201E-2</v>
      </c>
      <c r="AA15" s="18">
        <v>5.8252427184466E-2</v>
      </c>
      <c r="AB15" s="18"/>
      <c r="AC15" s="18">
        <v>8.5714285714285701E-2</v>
      </c>
      <c r="AD15" s="18">
        <v>6.1674008810572702E-2</v>
      </c>
      <c r="AE15" s="18"/>
      <c r="AF15" s="18">
        <v>5.9701492537313397E-2</v>
      </c>
      <c r="AG15" s="18">
        <v>6.5789473684210495E-2</v>
      </c>
      <c r="AH15" s="18">
        <v>8.7499999999999994E-2</v>
      </c>
      <c r="AI15" s="18">
        <v>6.6666666666666693E-2</v>
      </c>
      <c r="AJ15" s="18">
        <v>2.9411764705882401E-2</v>
      </c>
      <c r="AK15" s="18">
        <v>2.5974025974026E-2</v>
      </c>
      <c r="AL15" s="18">
        <v>0</v>
      </c>
      <c r="AM15" s="18"/>
      <c r="AN15" s="18">
        <v>6.5502183406113496E-2</v>
      </c>
      <c r="AO15" s="18">
        <v>5.34351145038168E-2</v>
      </c>
      <c r="AP15" s="18">
        <v>0.2</v>
      </c>
      <c r="AQ15" s="18">
        <v>4.6875E-2</v>
      </c>
      <c r="AR15" s="18">
        <v>0.05</v>
      </c>
      <c r="AS15" s="18">
        <v>4.3478260869565202E-2</v>
      </c>
      <c r="AT15" s="18"/>
      <c r="AU15" s="18">
        <v>5.21739130434783E-2</v>
      </c>
      <c r="AV15" s="18">
        <v>6.88259109311741E-2</v>
      </c>
      <c r="AW15" s="18">
        <v>7.1428571428571397E-2</v>
      </c>
      <c r="AX15" s="18">
        <v>7.3529411764705899E-2</v>
      </c>
      <c r="AY15" s="18">
        <v>4.0268456375838903E-2</v>
      </c>
      <c r="AZ15" s="18"/>
      <c r="BA15" s="18">
        <v>5.5118110236220499E-2</v>
      </c>
      <c r="BB15" s="18">
        <v>6.7567567567567599E-2</v>
      </c>
      <c r="BC15" s="18"/>
      <c r="BD15" s="18">
        <v>5.1063829787233998E-2</v>
      </c>
      <c r="BE15" s="18">
        <v>6.4864864864864896E-2</v>
      </c>
      <c r="BF15" s="18"/>
      <c r="BG15" s="18">
        <v>5.7279236276849603E-2</v>
      </c>
      <c r="BH15" s="18">
        <v>5.3571428571428603E-2</v>
      </c>
    </row>
    <row r="16" spans="2:60" x14ac:dyDescent="0.35">
      <c r="B16" s="16" t="s">
        <v>93</v>
      </c>
      <c r="C16" s="19">
        <v>0.68204283360790796</v>
      </c>
      <c r="D16" s="19">
        <v>0.69082125603864697</v>
      </c>
      <c r="E16" s="19">
        <v>0.67749999999999999</v>
      </c>
      <c r="F16" s="19"/>
      <c r="G16" s="19">
        <v>0.76223776223776196</v>
      </c>
      <c r="H16" s="19">
        <v>0.65732758620689602</v>
      </c>
      <c r="I16" s="19"/>
      <c r="J16" s="19">
        <v>0.66666666666666696</v>
      </c>
      <c r="K16" s="19">
        <v>0.77419354838709697</v>
      </c>
      <c r="L16" s="19">
        <v>0.64634146341463405</v>
      </c>
      <c r="M16" s="19">
        <v>0.67424242424242398</v>
      </c>
      <c r="N16" s="19"/>
      <c r="O16" s="19">
        <v>0.71604938271604901</v>
      </c>
      <c r="P16" s="19">
        <v>0.70512820512820495</v>
      </c>
      <c r="Q16" s="19">
        <v>0.82954545454545503</v>
      </c>
      <c r="R16" s="19">
        <v>0.59770114942528696</v>
      </c>
      <c r="S16" s="19"/>
      <c r="T16" s="19">
        <v>0.72843450479233196</v>
      </c>
      <c r="U16" s="19">
        <v>0.669421487603306</v>
      </c>
      <c r="V16" s="19">
        <v>0.58715596330275199</v>
      </c>
      <c r="W16" s="19">
        <v>0.72727272727272696</v>
      </c>
      <c r="X16" s="19">
        <v>0.14285714285714299</v>
      </c>
      <c r="Y16" s="19"/>
      <c r="Z16" s="19">
        <v>0.66169154228855698</v>
      </c>
      <c r="AA16" s="19">
        <v>0.66990291262135904</v>
      </c>
      <c r="AB16" s="19"/>
      <c r="AC16" s="19">
        <v>0.64489795918367399</v>
      </c>
      <c r="AD16" s="19">
        <v>0.66079295154185003</v>
      </c>
      <c r="AE16" s="19"/>
      <c r="AF16" s="19">
        <v>0.70895522388059695</v>
      </c>
      <c r="AG16" s="19">
        <v>0.67105263157894701</v>
      </c>
      <c r="AH16" s="19">
        <v>0.6</v>
      </c>
      <c r="AI16" s="19">
        <v>0.66666666666666696</v>
      </c>
      <c r="AJ16" s="19">
        <v>0.67647058823529405</v>
      </c>
      <c r="AK16" s="19">
        <v>0.79220779220779203</v>
      </c>
      <c r="AL16" s="19">
        <v>1</v>
      </c>
      <c r="AM16" s="19"/>
      <c r="AN16" s="19">
        <v>0.694323144104803</v>
      </c>
      <c r="AO16" s="19">
        <v>0.65648854961832104</v>
      </c>
      <c r="AP16" s="19">
        <v>0.266666666666667</v>
      </c>
      <c r="AQ16" s="19">
        <v>0.75</v>
      </c>
      <c r="AR16" s="19">
        <v>0.69285714285714295</v>
      </c>
      <c r="AS16" s="19">
        <v>0.73913043478260898</v>
      </c>
      <c r="AT16" s="19"/>
      <c r="AU16" s="19">
        <v>0.66956521739130404</v>
      </c>
      <c r="AV16" s="19">
        <v>0.65587044534412997</v>
      </c>
      <c r="AW16" s="19">
        <v>0.64285714285714302</v>
      </c>
      <c r="AX16" s="19">
        <v>0.63235294117647101</v>
      </c>
      <c r="AY16" s="19">
        <v>0.76510067114094005</v>
      </c>
      <c r="AZ16" s="19"/>
      <c r="BA16" s="19">
        <v>0.68766404199475095</v>
      </c>
      <c r="BB16" s="19">
        <v>0.66666666666666696</v>
      </c>
      <c r="BC16" s="19"/>
      <c r="BD16" s="19">
        <v>0.72340425531914898</v>
      </c>
      <c r="BE16" s="19">
        <v>0.65405405405405403</v>
      </c>
      <c r="BF16" s="19"/>
      <c r="BG16" s="19">
        <v>0.71837708830548896</v>
      </c>
      <c r="BH16" s="19">
        <v>0.61309523809523803</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286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284</v>
      </c>
      <c r="C8" s="15">
        <v>0.25700164744645798</v>
      </c>
      <c r="D8" s="15">
        <v>0.19323671497584499</v>
      </c>
      <c r="E8" s="15">
        <v>0.28999999999999998</v>
      </c>
      <c r="F8" s="15"/>
      <c r="G8" s="15">
        <v>0.34965034965035002</v>
      </c>
      <c r="H8" s="15">
        <v>0.22844827586206901</v>
      </c>
      <c r="I8" s="15"/>
      <c r="J8" s="15">
        <v>0.24761904761904799</v>
      </c>
      <c r="K8" s="15">
        <v>0.30645161290322598</v>
      </c>
      <c r="L8" s="15">
        <v>0.25609756097560998</v>
      </c>
      <c r="M8" s="15">
        <v>0.21969696969697</v>
      </c>
      <c r="N8" s="15"/>
      <c r="O8" s="15">
        <v>0.327160493827161</v>
      </c>
      <c r="P8" s="15">
        <v>0.30128205128205099</v>
      </c>
      <c r="Q8" s="15">
        <v>0.170454545454545</v>
      </c>
      <c r="R8" s="15">
        <v>0.21839080459770099</v>
      </c>
      <c r="S8" s="15"/>
      <c r="T8" s="15">
        <v>0.27156549520766798</v>
      </c>
      <c r="U8" s="15">
        <v>0.27272727272727298</v>
      </c>
      <c r="V8" s="15">
        <v>0.201834862385321</v>
      </c>
      <c r="W8" s="15">
        <v>0.29545454545454503</v>
      </c>
      <c r="X8" s="15">
        <v>0.14285714285714299</v>
      </c>
      <c r="Y8" s="15"/>
      <c r="Z8" s="15">
        <v>0.26368159203980102</v>
      </c>
      <c r="AA8" s="15">
        <v>0.25728155339805803</v>
      </c>
      <c r="AB8" s="15"/>
      <c r="AC8" s="15">
        <v>0.23265306122449</v>
      </c>
      <c r="AD8" s="15">
        <v>0.259911894273128</v>
      </c>
      <c r="AE8" s="15"/>
      <c r="AF8" s="15">
        <v>0.22388059701492499</v>
      </c>
      <c r="AG8" s="15">
        <v>0.23684210526315799</v>
      </c>
      <c r="AH8" s="15">
        <v>0.16250000000000001</v>
      </c>
      <c r="AI8" s="15">
        <v>0.2</v>
      </c>
      <c r="AJ8" s="15">
        <v>0.35294117647058798</v>
      </c>
      <c r="AK8" s="15">
        <v>0.46753246753246802</v>
      </c>
      <c r="AL8" s="15">
        <v>0.16666666666666699</v>
      </c>
      <c r="AM8" s="15"/>
      <c r="AN8" s="15">
        <v>0.25764192139738001</v>
      </c>
      <c r="AO8" s="15">
        <v>0.206106870229008</v>
      </c>
      <c r="AP8" s="15">
        <v>0.133333333333333</v>
      </c>
      <c r="AQ8" s="15">
        <v>0.265625</v>
      </c>
      <c r="AR8" s="15">
        <v>0.32857142857142901</v>
      </c>
      <c r="AS8" s="15">
        <v>0.217391304347826</v>
      </c>
      <c r="AT8" s="15"/>
      <c r="AU8" s="15">
        <v>0.25217391304347803</v>
      </c>
      <c r="AV8" s="15">
        <v>0.22672064777327899</v>
      </c>
      <c r="AW8" s="15">
        <v>0.25</v>
      </c>
      <c r="AX8" s="15">
        <v>0.25</v>
      </c>
      <c r="AY8" s="15">
        <v>0.31543624161073802</v>
      </c>
      <c r="AZ8" s="15"/>
      <c r="BA8" s="15">
        <v>0.27034120734908101</v>
      </c>
      <c r="BB8" s="15">
        <v>0.23423423423423401</v>
      </c>
      <c r="BC8" s="15"/>
      <c r="BD8" s="15">
        <v>0.30212765957446802</v>
      </c>
      <c r="BE8" s="15">
        <v>0.22702702702702701</v>
      </c>
      <c r="BF8" s="15"/>
      <c r="BG8" s="15">
        <v>0.326968973747017</v>
      </c>
      <c r="BH8" s="15">
        <v>0.101190476190476</v>
      </c>
    </row>
    <row r="9" spans="2:60" x14ac:dyDescent="0.35">
      <c r="B9" s="16" t="s">
        <v>285</v>
      </c>
      <c r="C9" s="15">
        <v>0.70181219110378901</v>
      </c>
      <c r="D9" s="15">
        <v>0.78260869565217395</v>
      </c>
      <c r="E9" s="15">
        <v>0.66</v>
      </c>
      <c r="F9" s="15"/>
      <c r="G9" s="15">
        <v>0.58041958041957997</v>
      </c>
      <c r="H9" s="15">
        <v>0.73922413793103403</v>
      </c>
      <c r="I9" s="15"/>
      <c r="J9" s="15">
        <v>0.68571428571428605</v>
      </c>
      <c r="K9" s="15">
        <v>0.65322580645161299</v>
      </c>
      <c r="L9" s="15">
        <v>0.707317073170732</v>
      </c>
      <c r="M9" s="15">
        <v>0.75</v>
      </c>
      <c r="N9" s="15"/>
      <c r="O9" s="15">
        <v>0.60493827160493796</v>
      </c>
      <c r="P9" s="15">
        <v>0.65384615384615397</v>
      </c>
      <c r="Q9" s="15">
        <v>0.78409090909090895</v>
      </c>
      <c r="R9" s="15">
        <v>0.78160919540229901</v>
      </c>
      <c r="S9" s="15"/>
      <c r="T9" s="15">
        <v>0.67731629392971204</v>
      </c>
      <c r="U9" s="15">
        <v>0.67768595041322299</v>
      </c>
      <c r="V9" s="15">
        <v>0.78899082568807299</v>
      </c>
      <c r="W9" s="15">
        <v>0.68181818181818199</v>
      </c>
      <c r="X9" s="15">
        <v>0.85714285714285698</v>
      </c>
      <c r="Y9" s="15"/>
      <c r="Z9" s="15">
        <v>0.70646766169154196</v>
      </c>
      <c r="AA9" s="15">
        <v>0.70873786407767003</v>
      </c>
      <c r="AB9" s="15"/>
      <c r="AC9" s="15">
        <v>0.74285714285714299</v>
      </c>
      <c r="AD9" s="15">
        <v>0.70044052863436101</v>
      </c>
      <c r="AE9" s="15"/>
      <c r="AF9" s="15">
        <v>0.75373134328358204</v>
      </c>
      <c r="AG9" s="15">
        <v>0.75</v>
      </c>
      <c r="AH9" s="15">
        <v>0.82499999999999996</v>
      </c>
      <c r="AI9" s="15">
        <v>0.72</v>
      </c>
      <c r="AJ9" s="15">
        <v>0.61764705882352899</v>
      </c>
      <c r="AK9" s="15">
        <v>0.48051948051948101</v>
      </c>
      <c r="AL9" s="15">
        <v>0.83333333333333304</v>
      </c>
      <c r="AM9" s="15"/>
      <c r="AN9" s="15">
        <v>0.72052401746724903</v>
      </c>
      <c r="AO9" s="15">
        <v>0.77099236641221403</v>
      </c>
      <c r="AP9" s="15">
        <v>0.73333333333333295</v>
      </c>
      <c r="AQ9" s="15">
        <v>0.6875</v>
      </c>
      <c r="AR9" s="15">
        <v>0.621428571428571</v>
      </c>
      <c r="AS9" s="15">
        <v>0.65217391304347805</v>
      </c>
      <c r="AT9" s="15"/>
      <c r="AU9" s="15">
        <v>0.68695652173913002</v>
      </c>
      <c r="AV9" s="15">
        <v>0.74089068825910898</v>
      </c>
      <c r="AW9" s="15">
        <v>0.71428571428571397</v>
      </c>
      <c r="AX9" s="15">
        <v>0.70588235294117696</v>
      </c>
      <c r="AY9" s="15">
        <v>0.644295302013423</v>
      </c>
      <c r="AZ9" s="15"/>
      <c r="BA9" s="15">
        <v>0.69291338582677198</v>
      </c>
      <c r="BB9" s="15">
        <v>0.72522522522522503</v>
      </c>
      <c r="BC9" s="15"/>
      <c r="BD9" s="15">
        <v>0.659574468085106</v>
      </c>
      <c r="BE9" s="15">
        <v>0.72972972972973005</v>
      </c>
      <c r="BF9" s="15"/>
      <c r="BG9" s="15">
        <v>0.63484486873508394</v>
      </c>
      <c r="BH9" s="15">
        <v>0.88095238095238104</v>
      </c>
    </row>
    <row r="10" spans="2:60" x14ac:dyDescent="0.35">
      <c r="B10" s="16" t="s">
        <v>81</v>
      </c>
      <c r="C10" s="17">
        <v>4.11861614497529E-2</v>
      </c>
      <c r="D10" s="17">
        <v>2.41545893719807E-2</v>
      </c>
      <c r="E10" s="17">
        <v>0.05</v>
      </c>
      <c r="F10" s="17"/>
      <c r="G10" s="17">
        <v>6.9930069930069894E-2</v>
      </c>
      <c r="H10" s="17">
        <v>3.2327586206896602E-2</v>
      </c>
      <c r="I10" s="17"/>
      <c r="J10" s="17">
        <v>6.6666666666666693E-2</v>
      </c>
      <c r="K10" s="17">
        <v>4.0322580645161303E-2</v>
      </c>
      <c r="L10" s="17">
        <v>3.65853658536585E-2</v>
      </c>
      <c r="M10" s="17">
        <v>3.03030303030303E-2</v>
      </c>
      <c r="N10" s="17"/>
      <c r="O10" s="17">
        <v>6.7901234567901203E-2</v>
      </c>
      <c r="P10" s="17">
        <v>4.48717948717949E-2</v>
      </c>
      <c r="Q10" s="17">
        <v>4.5454545454545497E-2</v>
      </c>
      <c r="R10" s="17">
        <v>0</v>
      </c>
      <c r="S10" s="17"/>
      <c r="T10" s="17">
        <v>5.1118210862619799E-2</v>
      </c>
      <c r="U10" s="17">
        <v>4.9586776859504099E-2</v>
      </c>
      <c r="V10" s="17">
        <v>9.1743119266055103E-3</v>
      </c>
      <c r="W10" s="17">
        <v>2.27272727272727E-2</v>
      </c>
      <c r="X10" s="17">
        <v>0</v>
      </c>
      <c r="Y10" s="17"/>
      <c r="Z10" s="17">
        <v>2.9850746268656699E-2</v>
      </c>
      <c r="AA10" s="17">
        <v>3.3980582524271802E-2</v>
      </c>
      <c r="AB10" s="17"/>
      <c r="AC10" s="17">
        <v>2.4489795918367301E-2</v>
      </c>
      <c r="AD10" s="17">
        <v>3.9647577092511002E-2</v>
      </c>
      <c r="AE10" s="17"/>
      <c r="AF10" s="17">
        <v>2.2388059701492501E-2</v>
      </c>
      <c r="AG10" s="17">
        <v>1.3157894736842099E-2</v>
      </c>
      <c r="AH10" s="17">
        <v>1.2500000000000001E-2</v>
      </c>
      <c r="AI10" s="17">
        <v>0.08</v>
      </c>
      <c r="AJ10" s="17">
        <v>2.9411764705882401E-2</v>
      </c>
      <c r="AK10" s="17">
        <v>5.1948051948052E-2</v>
      </c>
      <c r="AL10" s="17">
        <v>0</v>
      </c>
      <c r="AM10" s="17"/>
      <c r="AN10" s="17">
        <v>2.1834061135371199E-2</v>
      </c>
      <c r="AO10" s="17">
        <v>2.2900763358778602E-2</v>
      </c>
      <c r="AP10" s="17">
        <v>0.133333333333333</v>
      </c>
      <c r="AQ10" s="17">
        <v>4.6875E-2</v>
      </c>
      <c r="AR10" s="17">
        <v>0.05</v>
      </c>
      <c r="AS10" s="17">
        <v>0.13043478260869601</v>
      </c>
      <c r="AT10" s="17"/>
      <c r="AU10" s="17">
        <v>6.08695652173913E-2</v>
      </c>
      <c r="AV10" s="17">
        <v>3.2388663967611302E-2</v>
      </c>
      <c r="AW10" s="17">
        <v>3.5714285714285698E-2</v>
      </c>
      <c r="AX10" s="17">
        <v>4.4117647058823498E-2</v>
      </c>
      <c r="AY10" s="17">
        <v>4.0268456375838903E-2</v>
      </c>
      <c r="AZ10" s="17"/>
      <c r="BA10" s="17">
        <v>3.6745406824147002E-2</v>
      </c>
      <c r="BB10" s="17">
        <v>4.0540540540540501E-2</v>
      </c>
      <c r="BC10" s="17"/>
      <c r="BD10" s="17">
        <v>3.8297872340425497E-2</v>
      </c>
      <c r="BE10" s="17">
        <v>4.3243243243243197E-2</v>
      </c>
      <c r="BF10" s="17"/>
      <c r="BG10" s="17">
        <v>3.8186157517899798E-2</v>
      </c>
      <c r="BH10" s="17">
        <v>1.7857142857142901E-2</v>
      </c>
    </row>
    <row r="11" spans="2:60" x14ac:dyDescent="0.35">
      <c r="B11" s="14"/>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H14"/>
  <sheetViews>
    <sheetView showGridLines="0" topLeftCell="A6" workbookViewId="0">
      <pane xSplit="2" topLeftCell="C1" activePane="topRight" state="frozen"/>
      <selection pane="topRight" activeCell="D8" sqref="D8"/>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287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419</v>
      </c>
      <c r="D7" s="10">
        <v>138</v>
      </c>
      <c r="E7" s="10">
        <v>281</v>
      </c>
      <c r="F7" s="10"/>
      <c r="G7" s="10">
        <v>93</v>
      </c>
      <c r="H7" s="10">
        <v>326</v>
      </c>
      <c r="I7" s="10"/>
      <c r="J7" s="10">
        <v>69</v>
      </c>
      <c r="K7" s="10">
        <v>84</v>
      </c>
      <c r="L7" s="10">
        <v>180</v>
      </c>
      <c r="M7" s="10">
        <v>86</v>
      </c>
      <c r="N7" s="10"/>
      <c r="O7" s="10">
        <v>129</v>
      </c>
      <c r="P7" s="10">
        <v>116</v>
      </c>
      <c r="Q7" s="10">
        <v>59</v>
      </c>
      <c r="R7" s="10">
        <v>106</v>
      </c>
      <c r="S7" s="10"/>
      <c r="T7" s="10">
        <v>212</v>
      </c>
      <c r="U7" s="10">
        <v>87</v>
      </c>
      <c r="V7" s="10">
        <v>76</v>
      </c>
      <c r="W7" s="10">
        <v>31</v>
      </c>
      <c r="X7" s="10">
        <v>3</v>
      </c>
      <c r="Y7" s="10"/>
      <c r="Z7" s="10">
        <v>153</v>
      </c>
      <c r="AA7" s="10">
        <v>132</v>
      </c>
      <c r="AB7" s="10"/>
      <c r="AC7" s="10">
        <v>184</v>
      </c>
      <c r="AD7" s="10">
        <v>142</v>
      </c>
      <c r="AE7" s="10"/>
      <c r="AF7" s="10">
        <v>108</v>
      </c>
      <c r="AG7" s="10">
        <v>55</v>
      </c>
      <c r="AH7" s="10">
        <v>48</v>
      </c>
      <c r="AI7" s="10">
        <v>36</v>
      </c>
      <c r="AJ7" s="10">
        <v>23</v>
      </c>
      <c r="AK7" s="10">
        <v>73</v>
      </c>
      <c r="AL7" s="10">
        <v>4</v>
      </c>
      <c r="AM7" s="10"/>
      <c r="AN7" s="10">
        <v>154</v>
      </c>
      <c r="AO7" s="10">
        <v>82</v>
      </c>
      <c r="AP7" s="10">
        <v>13</v>
      </c>
      <c r="AQ7" s="10">
        <v>46</v>
      </c>
      <c r="AR7" s="10">
        <v>108</v>
      </c>
      <c r="AS7" s="10">
        <v>16</v>
      </c>
      <c r="AT7" s="10"/>
      <c r="AU7" s="10">
        <v>84</v>
      </c>
      <c r="AV7" s="10">
        <v>166</v>
      </c>
      <c r="AW7" s="10">
        <v>19</v>
      </c>
      <c r="AX7" s="10">
        <v>46</v>
      </c>
      <c r="AY7" s="10">
        <v>104</v>
      </c>
      <c r="AZ7" s="10"/>
      <c r="BA7" s="10">
        <v>269</v>
      </c>
      <c r="BB7" s="10">
        <v>148</v>
      </c>
      <c r="BC7" s="10"/>
      <c r="BD7" s="10">
        <v>173</v>
      </c>
      <c r="BE7" s="10">
        <v>245</v>
      </c>
      <c r="BF7" s="10"/>
      <c r="BG7" s="10">
        <v>419</v>
      </c>
      <c r="BH7" s="10" t="s">
        <v>116</v>
      </c>
    </row>
    <row r="8" spans="2:60" x14ac:dyDescent="0.35">
      <c r="B8" s="16" t="s">
        <v>114</v>
      </c>
      <c r="C8" s="15">
        <v>0.97374701670644404</v>
      </c>
      <c r="D8" s="15">
        <v>0.95652173913043503</v>
      </c>
      <c r="E8" s="15">
        <v>0.98220640569395001</v>
      </c>
      <c r="F8" s="15"/>
      <c r="G8" s="15">
        <v>1</v>
      </c>
      <c r="H8" s="15">
        <v>0.96625766871165597</v>
      </c>
      <c r="I8" s="15"/>
      <c r="J8" s="15">
        <v>0.97101449275362295</v>
      </c>
      <c r="K8" s="15">
        <v>0.98809523809523803</v>
      </c>
      <c r="L8" s="15">
        <v>0.95555555555555605</v>
      </c>
      <c r="M8" s="15">
        <v>1</v>
      </c>
      <c r="N8" s="15"/>
      <c r="O8" s="15">
        <v>0.97674418604651203</v>
      </c>
      <c r="P8" s="15">
        <v>0.95689655172413801</v>
      </c>
      <c r="Q8" s="15">
        <v>0.98305084745762705</v>
      </c>
      <c r="R8" s="15">
        <v>0.99056603773584895</v>
      </c>
      <c r="S8" s="15"/>
      <c r="T8" s="15">
        <v>0.97169811320754695</v>
      </c>
      <c r="U8" s="15">
        <v>0.95402298850574696</v>
      </c>
      <c r="V8" s="15">
        <v>0.98684210526315796</v>
      </c>
      <c r="W8" s="15">
        <v>1</v>
      </c>
      <c r="X8" s="15">
        <v>1</v>
      </c>
      <c r="Y8" s="15"/>
      <c r="Z8" s="15">
        <v>0.96078431372549</v>
      </c>
      <c r="AA8" s="15">
        <v>0.99242424242424199</v>
      </c>
      <c r="AB8" s="15"/>
      <c r="AC8" s="15">
        <v>0.96195652173913004</v>
      </c>
      <c r="AD8" s="15">
        <v>0.99295774647887303</v>
      </c>
      <c r="AE8" s="15"/>
      <c r="AF8" s="15">
        <v>0.97222222222222199</v>
      </c>
      <c r="AG8" s="15">
        <v>0.94545454545454499</v>
      </c>
      <c r="AH8" s="15">
        <v>1</v>
      </c>
      <c r="AI8" s="15">
        <v>1</v>
      </c>
      <c r="AJ8" s="15">
        <v>1</v>
      </c>
      <c r="AK8" s="15">
        <v>0.95890410958904104</v>
      </c>
      <c r="AL8" s="15">
        <v>1</v>
      </c>
      <c r="AM8" s="15"/>
      <c r="AN8" s="15">
        <v>0.97402597402597402</v>
      </c>
      <c r="AO8" s="15">
        <v>0.97560975609756095</v>
      </c>
      <c r="AP8" s="15">
        <v>1</v>
      </c>
      <c r="AQ8" s="15">
        <v>1</v>
      </c>
      <c r="AR8" s="15">
        <v>0.95370370370370405</v>
      </c>
      <c r="AS8" s="15">
        <v>1</v>
      </c>
      <c r="AT8" s="15"/>
      <c r="AU8" s="15">
        <v>0.98809523809523803</v>
      </c>
      <c r="AV8" s="15">
        <v>0.96385542168674698</v>
      </c>
      <c r="AW8" s="15">
        <v>1</v>
      </c>
      <c r="AX8" s="15">
        <v>1</v>
      </c>
      <c r="AY8" s="15">
        <v>0.96153846153846201</v>
      </c>
      <c r="AZ8" s="15"/>
      <c r="BA8" s="15">
        <v>0.97769516728624495</v>
      </c>
      <c r="BB8" s="15">
        <v>0.96621621621621601</v>
      </c>
      <c r="BC8" s="15"/>
      <c r="BD8" s="15">
        <v>0.98843930635838195</v>
      </c>
      <c r="BE8" s="15">
        <v>0.96326530612244898</v>
      </c>
      <c r="BF8" s="15"/>
      <c r="BG8" s="15">
        <v>0.97374701670644404</v>
      </c>
      <c r="BH8" s="15" t="s">
        <v>117</v>
      </c>
    </row>
    <row r="9" spans="2:60" x14ac:dyDescent="0.35">
      <c r="B9" s="16" t="s">
        <v>115</v>
      </c>
      <c r="C9" s="17">
        <v>2.62529832935561E-2</v>
      </c>
      <c r="D9" s="17">
        <v>4.3478260869565202E-2</v>
      </c>
      <c r="E9" s="17">
        <v>1.7793594306049799E-2</v>
      </c>
      <c r="F9" s="17"/>
      <c r="G9" s="17">
        <v>0</v>
      </c>
      <c r="H9" s="17">
        <v>3.3742331288343599E-2</v>
      </c>
      <c r="I9" s="17"/>
      <c r="J9" s="17">
        <v>2.8985507246376802E-2</v>
      </c>
      <c r="K9" s="17">
        <v>1.1904761904761901E-2</v>
      </c>
      <c r="L9" s="17">
        <v>4.4444444444444398E-2</v>
      </c>
      <c r="M9" s="17">
        <v>0</v>
      </c>
      <c r="N9" s="17"/>
      <c r="O9" s="17">
        <v>2.32558139534884E-2</v>
      </c>
      <c r="P9" s="17">
        <v>4.31034482758621E-2</v>
      </c>
      <c r="Q9" s="17">
        <v>1.6949152542372899E-2</v>
      </c>
      <c r="R9" s="17">
        <v>9.4339622641509396E-3</v>
      </c>
      <c r="S9" s="17"/>
      <c r="T9" s="17">
        <v>2.83018867924528E-2</v>
      </c>
      <c r="U9" s="17">
        <v>4.5977011494252901E-2</v>
      </c>
      <c r="V9" s="17">
        <v>1.3157894736842099E-2</v>
      </c>
      <c r="W9" s="17">
        <v>0</v>
      </c>
      <c r="X9" s="17">
        <v>0</v>
      </c>
      <c r="Y9" s="17"/>
      <c r="Z9" s="17">
        <v>3.9215686274509803E-2</v>
      </c>
      <c r="AA9" s="17">
        <v>7.5757575757575803E-3</v>
      </c>
      <c r="AB9" s="17"/>
      <c r="AC9" s="17">
        <v>3.8043478260869602E-2</v>
      </c>
      <c r="AD9" s="17">
        <v>7.0422535211267599E-3</v>
      </c>
      <c r="AE9" s="17"/>
      <c r="AF9" s="17">
        <v>2.7777777777777801E-2</v>
      </c>
      <c r="AG9" s="17">
        <v>5.4545454545454501E-2</v>
      </c>
      <c r="AH9" s="17">
        <v>0</v>
      </c>
      <c r="AI9" s="17">
        <v>0</v>
      </c>
      <c r="AJ9" s="17">
        <v>0</v>
      </c>
      <c r="AK9" s="17">
        <v>4.1095890410958902E-2</v>
      </c>
      <c r="AL9" s="17">
        <v>0</v>
      </c>
      <c r="AM9" s="17"/>
      <c r="AN9" s="17">
        <v>2.5974025974026E-2</v>
      </c>
      <c r="AO9" s="17">
        <v>2.4390243902439001E-2</v>
      </c>
      <c r="AP9" s="17">
        <v>0</v>
      </c>
      <c r="AQ9" s="17">
        <v>0</v>
      </c>
      <c r="AR9" s="17">
        <v>4.6296296296296301E-2</v>
      </c>
      <c r="AS9" s="17">
        <v>0</v>
      </c>
      <c r="AT9" s="17"/>
      <c r="AU9" s="17">
        <v>1.1904761904761901E-2</v>
      </c>
      <c r="AV9" s="17">
        <v>3.6144578313252997E-2</v>
      </c>
      <c r="AW9" s="17">
        <v>0</v>
      </c>
      <c r="AX9" s="17">
        <v>0</v>
      </c>
      <c r="AY9" s="17">
        <v>3.8461538461538498E-2</v>
      </c>
      <c r="AZ9" s="17"/>
      <c r="BA9" s="17">
        <v>2.2304832713754601E-2</v>
      </c>
      <c r="BB9" s="17">
        <v>3.37837837837838E-2</v>
      </c>
      <c r="BC9" s="17"/>
      <c r="BD9" s="17">
        <v>1.15606936416185E-2</v>
      </c>
      <c r="BE9" s="17">
        <v>3.6734693877551003E-2</v>
      </c>
      <c r="BF9" s="17"/>
      <c r="BG9" s="17">
        <v>2.62529832935561E-2</v>
      </c>
      <c r="BH9" s="17" t="s">
        <v>117</v>
      </c>
    </row>
    <row r="10" spans="2:60" x14ac:dyDescent="0.35">
      <c r="B10" s="22" t="s">
        <v>301</v>
      </c>
    </row>
    <row r="11" spans="2:60" x14ac:dyDescent="0.35">
      <c r="B11" t="s">
        <v>84</v>
      </c>
    </row>
    <row r="12" spans="2:60" x14ac:dyDescent="0.35">
      <c r="B12" t="s">
        <v>85</v>
      </c>
    </row>
    <row r="14" spans="2:60" x14ac:dyDescent="0.35">
      <c r="B14"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297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408</v>
      </c>
      <c r="D7" s="10">
        <v>132</v>
      </c>
      <c r="E7" s="10">
        <v>276</v>
      </c>
      <c r="F7" s="10"/>
      <c r="G7" s="10">
        <v>93</v>
      </c>
      <c r="H7" s="10">
        <v>315</v>
      </c>
      <c r="I7" s="10"/>
      <c r="J7" s="10">
        <v>67</v>
      </c>
      <c r="K7" s="10">
        <v>83</v>
      </c>
      <c r="L7" s="10">
        <v>172</v>
      </c>
      <c r="M7" s="10">
        <v>86</v>
      </c>
      <c r="N7" s="10"/>
      <c r="O7" s="10">
        <v>126</v>
      </c>
      <c r="P7" s="10">
        <v>111</v>
      </c>
      <c r="Q7" s="10">
        <v>58</v>
      </c>
      <c r="R7" s="10">
        <v>105</v>
      </c>
      <c r="S7" s="10"/>
      <c r="T7" s="10">
        <v>206</v>
      </c>
      <c r="U7" s="10">
        <v>83</v>
      </c>
      <c r="V7" s="10">
        <v>75</v>
      </c>
      <c r="W7" s="10">
        <v>31</v>
      </c>
      <c r="X7" s="10">
        <v>3</v>
      </c>
      <c r="Y7" s="10"/>
      <c r="Z7" s="10">
        <v>147</v>
      </c>
      <c r="AA7" s="10">
        <v>131</v>
      </c>
      <c r="AB7" s="10"/>
      <c r="AC7" s="10">
        <v>177</v>
      </c>
      <c r="AD7" s="10">
        <v>141</v>
      </c>
      <c r="AE7" s="10"/>
      <c r="AF7" s="10">
        <v>105</v>
      </c>
      <c r="AG7" s="10">
        <v>52</v>
      </c>
      <c r="AH7" s="10">
        <v>48</v>
      </c>
      <c r="AI7" s="10">
        <v>36</v>
      </c>
      <c r="AJ7" s="10">
        <v>23</v>
      </c>
      <c r="AK7" s="10">
        <v>70</v>
      </c>
      <c r="AL7" s="10">
        <v>4</v>
      </c>
      <c r="AM7" s="10"/>
      <c r="AN7" s="10">
        <v>150</v>
      </c>
      <c r="AO7" s="10">
        <v>80</v>
      </c>
      <c r="AP7" s="10">
        <v>13</v>
      </c>
      <c r="AQ7" s="10">
        <v>46</v>
      </c>
      <c r="AR7" s="10">
        <v>103</v>
      </c>
      <c r="AS7" s="10">
        <v>16</v>
      </c>
      <c r="AT7" s="10"/>
      <c r="AU7" s="10">
        <v>83</v>
      </c>
      <c r="AV7" s="10">
        <v>160</v>
      </c>
      <c r="AW7" s="10">
        <v>19</v>
      </c>
      <c r="AX7" s="10">
        <v>46</v>
      </c>
      <c r="AY7" s="10">
        <v>100</v>
      </c>
      <c r="AZ7" s="10"/>
      <c r="BA7" s="10">
        <v>263</v>
      </c>
      <c r="BB7" s="10">
        <v>143</v>
      </c>
      <c r="BC7" s="10"/>
      <c r="BD7" s="10">
        <v>171</v>
      </c>
      <c r="BE7" s="10">
        <v>236</v>
      </c>
      <c r="BF7" s="10"/>
      <c r="BG7" s="10">
        <v>408</v>
      </c>
      <c r="BH7" s="10" t="s">
        <v>116</v>
      </c>
    </row>
    <row r="8" spans="2:60" x14ac:dyDescent="0.35">
      <c r="B8" s="16" t="s">
        <v>288</v>
      </c>
      <c r="C8" s="15">
        <v>0.37254901960784298</v>
      </c>
      <c r="D8" s="15">
        <v>0.37878787878787901</v>
      </c>
      <c r="E8" s="15">
        <v>0.36956521739130399</v>
      </c>
      <c r="F8" s="15"/>
      <c r="G8" s="15">
        <v>0.39784946236559099</v>
      </c>
      <c r="H8" s="15">
        <v>0.365079365079365</v>
      </c>
      <c r="I8" s="15"/>
      <c r="J8" s="15">
        <v>0.28358208955223901</v>
      </c>
      <c r="K8" s="15">
        <v>0.38554216867469898</v>
      </c>
      <c r="L8" s="15">
        <v>0.40697674418604701</v>
      </c>
      <c r="M8" s="15">
        <v>0.36046511627907002</v>
      </c>
      <c r="N8" s="15"/>
      <c r="O8" s="15">
        <v>0.341269841269841</v>
      </c>
      <c r="P8" s="15">
        <v>0.30630630630630601</v>
      </c>
      <c r="Q8" s="15">
        <v>0.431034482758621</v>
      </c>
      <c r="R8" s="15">
        <v>0.45714285714285702</v>
      </c>
      <c r="S8" s="15"/>
      <c r="T8" s="15">
        <v>0.33495145631068002</v>
      </c>
      <c r="U8" s="15">
        <v>0.38554216867469898</v>
      </c>
      <c r="V8" s="15">
        <v>0.45333333333333298</v>
      </c>
      <c r="W8" s="15">
        <v>0.38709677419354799</v>
      </c>
      <c r="X8" s="15">
        <v>0.33333333333333298</v>
      </c>
      <c r="Y8" s="15"/>
      <c r="Z8" s="15">
        <v>0.38775510204081598</v>
      </c>
      <c r="AA8" s="15">
        <v>0.43511450381679401</v>
      </c>
      <c r="AB8" s="15"/>
      <c r="AC8" s="15">
        <v>0.36723163841807899</v>
      </c>
      <c r="AD8" s="15">
        <v>0.40425531914893598</v>
      </c>
      <c r="AE8" s="15"/>
      <c r="AF8" s="15">
        <v>0.34285714285714303</v>
      </c>
      <c r="AG8" s="15">
        <v>0.46153846153846201</v>
      </c>
      <c r="AH8" s="15">
        <v>0.4375</v>
      </c>
      <c r="AI8" s="15">
        <v>0.36111111111111099</v>
      </c>
      <c r="AJ8" s="15">
        <v>0.52173913043478304</v>
      </c>
      <c r="AK8" s="15">
        <v>0.25714285714285701</v>
      </c>
      <c r="AL8" s="15">
        <v>0.25</v>
      </c>
      <c r="AM8" s="15"/>
      <c r="AN8" s="15">
        <v>0.37333333333333302</v>
      </c>
      <c r="AO8" s="15">
        <v>0.33750000000000002</v>
      </c>
      <c r="AP8" s="15">
        <v>0.69230769230769196</v>
      </c>
      <c r="AQ8" s="15">
        <v>0.282608695652174</v>
      </c>
      <c r="AR8" s="15">
        <v>0.40776699029126201</v>
      </c>
      <c r="AS8" s="15">
        <v>0.3125</v>
      </c>
      <c r="AT8" s="15"/>
      <c r="AU8" s="15">
        <v>0.43373493975903599</v>
      </c>
      <c r="AV8" s="15">
        <v>0.375</v>
      </c>
      <c r="AW8" s="15">
        <v>0.42105263157894701</v>
      </c>
      <c r="AX8" s="15">
        <v>0.32608695652173902</v>
      </c>
      <c r="AY8" s="15">
        <v>0.33</v>
      </c>
      <c r="AZ8" s="15"/>
      <c r="BA8" s="15">
        <v>0.37642585551330798</v>
      </c>
      <c r="BB8" s="15">
        <v>0.36363636363636398</v>
      </c>
      <c r="BC8" s="15"/>
      <c r="BD8" s="15">
        <v>0.35087719298245601</v>
      </c>
      <c r="BE8" s="15">
        <v>0.38559322033898302</v>
      </c>
      <c r="BF8" s="15"/>
      <c r="BG8" s="15">
        <v>0.37254901960784298</v>
      </c>
      <c r="BH8" s="15" t="s">
        <v>117</v>
      </c>
    </row>
    <row r="9" spans="2:60" x14ac:dyDescent="0.35">
      <c r="B9" s="16" t="s">
        <v>289</v>
      </c>
      <c r="C9" s="15">
        <v>0.26470588235294101</v>
      </c>
      <c r="D9" s="15">
        <v>0.24242424242424199</v>
      </c>
      <c r="E9" s="15">
        <v>0.27536231884057999</v>
      </c>
      <c r="F9" s="15"/>
      <c r="G9" s="15">
        <v>0.21505376344086</v>
      </c>
      <c r="H9" s="15">
        <v>0.27936507936507898</v>
      </c>
      <c r="I9" s="15"/>
      <c r="J9" s="15">
        <v>0.31343283582089598</v>
      </c>
      <c r="K9" s="15">
        <v>0.27710843373493999</v>
      </c>
      <c r="L9" s="15">
        <v>0.232558139534884</v>
      </c>
      <c r="M9" s="15">
        <v>0.27906976744186002</v>
      </c>
      <c r="N9" s="15"/>
      <c r="O9" s="15">
        <v>0.27777777777777801</v>
      </c>
      <c r="P9" s="15">
        <v>0.21621621621621601</v>
      </c>
      <c r="Q9" s="15">
        <v>0.24137931034482801</v>
      </c>
      <c r="R9" s="15">
        <v>0.30476190476190501</v>
      </c>
      <c r="S9" s="15"/>
      <c r="T9" s="15">
        <v>0.242718446601942</v>
      </c>
      <c r="U9" s="15">
        <v>0.30120481927710802</v>
      </c>
      <c r="V9" s="15">
        <v>0.21333333333333299</v>
      </c>
      <c r="W9" s="15">
        <v>0.35483870967741898</v>
      </c>
      <c r="X9" s="15">
        <v>0.66666666666666696</v>
      </c>
      <c r="Y9" s="15"/>
      <c r="Z9" s="15">
        <v>0.29251700680272102</v>
      </c>
      <c r="AA9" s="15">
        <v>0.229007633587786</v>
      </c>
      <c r="AB9" s="15"/>
      <c r="AC9" s="15">
        <v>0.28813559322033899</v>
      </c>
      <c r="AD9" s="15">
        <v>0.23404255319148901</v>
      </c>
      <c r="AE9" s="15"/>
      <c r="AF9" s="15">
        <v>0.28571428571428598</v>
      </c>
      <c r="AG9" s="15">
        <v>0.230769230769231</v>
      </c>
      <c r="AH9" s="15">
        <v>0.27083333333333298</v>
      </c>
      <c r="AI9" s="15">
        <v>0.16666666666666699</v>
      </c>
      <c r="AJ9" s="15">
        <v>0.217391304347826</v>
      </c>
      <c r="AK9" s="15">
        <v>0.28571428571428598</v>
      </c>
      <c r="AL9" s="15">
        <v>0.25</v>
      </c>
      <c r="AM9" s="15"/>
      <c r="AN9" s="15">
        <v>0.28666666666666701</v>
      </c>
      <c r="AO9" s="15">
        <v>0.27500000000000002</v>
      </c>
      <c r="AP9" s="15">
        <v>0</v>
      </c>
      <c r="AQ9" s="15">
        <v>0.34782608695652201</v>
      </c>
      <c r="AR9" s="15">
        <v>0.242718446601942</v>
      </c>
      <c r="AS9" s="15">
        <v>0.125</v>
      </c>
      <c r="AT9" s="15"/>
      <c r="AU9" s="15">
        <v>0.19277108433734899</v>
      </c>
      <c r="AV9" s="15">
        <v>0.3</v>
      </c>
      <c r="AW9" s="15">
        <v>0.21052631578947401</v>
      </c>
      <c r="AX9" s="15">
        <v>0.26086956521739102</v>
      </c>
      <c r="AY9" s="15">
        <v>0.28000000000000003</v>
      </c>
      <c r="AZ9" s="15"/>
      <c r="BA9" s="15">
        <v>0.26615969581748999</v>
      </c>
      <c r="BB9" s="15">
        <v>0.26573426573426601</v>
      </c>
      <c r="BC9" s="15"/>
      <c r="BD9" s="15">
        <v>0.29824561403508798</v>
      </c>
      <c r="BE9" s="15">
        <v>0.241525423728814</v>
      </c>
      <c r="BF9" s="15"/>
      <c r="BG9" s="15">
        <v>0.26470588235294101</v>
      </c>
      <c r="BH9" s="15" t="s">
        <v>117</v>
      </c>
    </row>
    <row r="10" spans="2:60" x14ac:dyDescent="0.35">
      <c r="B10" s="16" t="s">
        <v>290</v>
      </c>
      <c r="C10" s="15">
        <v>0.161764705882353</v>
      </c>
      <c r="D10" s="15">
        <v>0.12121212121212099</v>
      </c>
      <c r="E10" s="15">
        <v>0.18115942028985499</v>
      </c>
      <c r="F10" s="15"/>
      <c r="G10" s="15">
        <v>0.16129032258064499</v>
      </c>
      <c r="H10" s="15">
        <v>0.161904761904762</v>
      </c>
      <c r="I10" s="15"/>
      <c r="J10" s="15">
        <v>0.20895522388059701</v>
      </c>
      <c r="K10" s="15">
        <v>0.132530120481928</v>
      </c>
      <c r="L10" s="15">
        <v>0.162790697674419</v>
      </c>
      <c r="M10" s="15">
        <v>0.15116279069767399</v>
      </c>
      <c r="N10" s="15"/>
      <c r="O10" s="15">
        <v>0.19047619047618999</v>
      </c>
      <c r="P10" s="15">
        <v>0.144144144144144</v>
      </c>
      <c r="Q10" s="15">
        <v>0.15517241379310301</v>
      </c>
      <c r="R10" s="15">
        <v>0.133333333333333</v>
      </c>
      <c r="S10" s="15"/>
      <c r="T10" s="15">
        <v>0.17475728155339801</v>
      </c>
      <c r="U10" s="15">
        <v>0.132530120481928</v>
      </c>
      <c r="V10" s="15">
        <v>0.17333333333333301</v>
      </c>
      <c r="W10" s="15">
        <v>0.16129032258064499</v>
      </c>
      <c r="X10" s="15">
        <v>0</v>
      </c>
      <c r="Y10" s="15"/>
      <c r="Z10" s="15">
        <v>0.17006802721088399</v>
      </c>
      <c r="AA10" s="15">
        <v>0.12977099236641201</v>
      </c>
      <c r="AB10" s="15"/>
      <c r="AC10" s="15">
        <v>0.169491525423729</v>
      </c>
      <c r="AD10" s="15">
        <v>0.12765957446808501</v>
      </c>
      <c r="AE10" s="15"/>
      <c r="AF10" s="15">
        <v>6.6666666666666693E-2</v>
      </c>
      <c r="AG10" s="15">
        <v>0.115384615384615</v>
      </c>
      <c r="AH10" s="15">
        <v>0.125</v>
      </c>
      <c r="AI10" s="15">
        <v>0.30555555555555602</v>
      </c>
      <c r="AJ10" s="15">
        <v>0.217391304347826</v>
      </c>
      <c r="AK10" s="15">
        <v>0.27142857142857102</v>
      </c>
      <c r="AL10" s="15">
        <v>0.5</v>
      </c>
      <c r="AM10" s="15"/>
      <c r="AN10" s="15">
        <v>0.16666666666666699</v>
      </c>
      <c r="AO10" s="15">
        <v>0.17499999999999999</v>
      </c>
      <c r="AP10" s="15">
        <v>0.15384615384615399</v>
      </c>
      <c r="AQ10" s="15">
        <v>8.6956521739130405E-2</v>
      </c>
      <c r="AR10" s="15">
        <v>0.14563106796116501</v>
      </c>
      <c r="AS10" s="15">
        <v>0.375</v>
      </c>
      <c r="AT10" s="15"/>
      <c r="AU10" s="15">
        <v>0.132530120481928</v>
      </c>
      <c r="AV10" s="15">
        <v>0.18124999999999999</v>
      </c>
      <c r="AW10" s="15">
        <v>5.2631578947368397E-2</v>
      </c>
      <c r="AX10" s="15">
        <v>0.217391304347826</v>
      </c>
      <c r="AY10" s="15">
        <v>0.15</v>
      </c>
      <c r="AZ10" s="15"/>
      <c r="BA10" s="15">
        <v>0.155893536121673</v>
      </c>
      <c r="BB10" s="15">
        <v>0.17482517482517501</v>
      </c>
      <c r="BC10" s="15"/>
      <c r="BD10" s="15">
        <v>0.140350877192982</v>
      </c>
      <c r="BE10" s="15">
        <v>0.177966101694915</v>
      </c>
      <c r="BF10" s="15"/>
      <c r="BG10" s="15">
        <v>0.161764705882353</v>
      </c>
      <c r="BH10" s="15" t="s">
        <v>117</v>
      </c>
    </row>
    <row r="11" spans="2:60" x14ac:dyDescent="0.35">
      <c r="B11" s="16" t="s">
        <v>291</v>
      </c>
      <c r="C11" s="15">
        <v>8.8235294117647106E-2</v>
      </c>
      <c r="D11" s="15">
        <v>0.11363636363636399</v>
      </c>
      <c r="E11" s="15">
        <v>7.6086956521739094E-2</v>
      </c>
      <c r="F11" s="15"/>
      <c r="G11" s="15">
        <v>9.6774193548387094E-2</v>
      </c>
      <c r="H11" s="15">
        <v>8.5714285714285701E-2</v>
      </c>
      <c r="I11" s="15"/>
      <c r="J11" s="15">
        <v>5.9701492537313397E-2</v>
      </c>
      <c r="K11" s="15">
        <v>0.120481927710843</v>
      </c>
      <c r="L11" s="15">
        <v>7.5581395348837205E-2</v>
      </c>
      <c r="M11" s="15">
        <v>0.104651162790698</v>
      </c>
      <c r="N11" s="15"/>
      <c r="O11" s="15">
        <v>5.5555555555555601E-2</v>
      </c>
      <c r="P11" s="15">
        <v>0.162162162162162</v>
      </c>
      <c r="Q11" s="15">
        <v>6.8965517241379296E-2</v>
      </c>
      <c r="R11" s="15">
        <v>6.6666666666666693E-2</v>
      </c>
      <c r="S11" s="15"/>
      <c r="T11" s="15">
        <v>0.101941747572816</v>
      </c>
      <c r="U11" s="15">
        <v>9.6385542168674704E-2</v>
      </c>
      <c r="V11" s="15">
        <v>0.08</v>
      </c>
      <c r="W11" s="15">
        <v>3.2258064516128997E-2</v>
      </c>
      <c r="X11" s="15">
        <v>0</v>
      </c>
      <c r="Y11" s="15"/>
      <c r="Z11" s="15">
        <v>4.7619047619047603E-2</v>
      </c>
      <c r="AA11" s="15">
        <v>9.1603053435114504E-2</v>
      </c>
      <c r="AB11" s="15"/>
      <c r="AC11" s="15">
        <v>7.3446327683615795E-2</v>
      </c>
      <c r="AD11" s="15">
        <v>0.11347517730496499</v>
      </c>
      <c r="AE11" s="15"/>
      <c r="AF11" s="15">
        <v>0.133333333333333</v>
      </c>
      <c r="AG11" s="15">
        <v>7.69230769230769E-2</v>
      </c>
      <c r="AH11" s="15">
        <v>8.3333333333333301E-2</v>
      </c>
      <c r="AI11" s="15">
        <v>8.3333333333333301E-2</v>
      </c>
      <c r="AJ11" s="15">
        <v>0</v>
      </c>
      <c r="AK11" s="15">
        <v>0.1</v>
      </c>
      <c r="AL11" s="15">
        <v>0</v>
      </c>
      <c r="AM11" s="15"/>
      <c r="AN11" s="15">
        <v>8.6666666666666697E-2</v>
      </c>
      <c r="AO11" s="15">
        <v>8.7499999999999994E-2</v>
      </c>
      <c r="AP11" s="15">
        <v>7.69230769230769E-2</v>
      </c>
      <c r="AQ11" s="15">
        <v>0.108695652173913</v>
      </c>
      <c r="AR11" s="15">
        <v>7.7669902912621394E-2</v>
      </c>
      <c r="AS11" s="15">
        <v>0.125</v>
      </c>
      <c r="AT11" s="15"/>
      <c r="AU11" s="15">
        <v>4.81927710843374E-2</v>
      </c>
      <c r="AV11" s="15">
        <v>7.4999999999999997E-2</v>
      </c>
      <c r="AW11" s="15">
        <v>0.26315789473684198</v>
      </c>
      <c r="AX11" s="15">
        <v>6.5217391304347797E-2</v>
      </c>
      <c r="AY11" s="15">
        <v>0.12</v>
      </c>
      <c r="AZ11" s="15"/>
      <c r="BA11" s="15">
        <v>9.8859315589353597E-2</v>
      </c>
      <c r="BB11" s="15">
        <v>6.2937062937062901E-2</v>
      </c>
      <c r="BC11" s="15"/>
      <c r="BD11" s="15">
        <v>9.9415204678362595E-2</v>
      </c>
      <c r="BE11" s="15">
        <v>8.0508474576271194E-2</v>
      </c>
      <c r="BF11" s="15"/>
      <c r="BG11" s="15">
        <v>8.8235294117647106E-2</v>
      </c>
      <c r="BH11" s="15" t="s">
        <v>117</v>
      </c>
    </row>
    <row r="12" spans="2:60" x14ac:dyDescent="0.35">
      <c r="B12" s="16" t="s">
        <v>292</v>
      </c>
      <c r="C12" s="15">
        <v>8.5784313725490197E-2</v>
      </c>
      <c r="D12" s="15">
        <v>9.0909090909090898E-2</v>
      </c>
      <c r="E12" s="15">
        <v>8.3333333333333301E-2</v>
      </c>
      <c r="F12" s="15"/>
      <c r="G12" s="15">
        <v>0.118279569892473</v>
      </c>
      <c r="H12" s="15">
        <v>7.6190476190476197E-2</v>
      </c>
      <c r="I12" s="15"/>
      <c r="J12" s="15">
        <v>8.9552238805970102E-2</v>
      </c>
      <c r="K12" s="15">
        <v>8.4337349397590397E-2</v>
      </c>
      <c r="L12" s="15">
        <v>9.3023255813953501E-2</v>
      </c>
      <c r="M12" s="15">
        <v>6.9767441860465101E-2</v>
      </c>
      <c r="N12" s="15"/>
      <c r="O12" s="15">
        <v>9.5238095238095205E-2</v>
      </c>
      <c r="P12" s="15">
        <v>0.153153153153153</v>
      </c>
      <c r="Q12" s="15">
        <v>6.8965517241379296E-2</v>
      </c>
      <c r="R12" s="15">
        <v>1.9047619047619001E-2</v>
      </c>
      <c r="S12" s="15"/>
      <c r="T12" s="15">
        <v>0.116504854368932</v>
      </c>
      <c r="U12" s="15">
        <v>6.02409638554217E-2</v>
      </c>
      <c r="V12" s="15">
        <v>5.3333333333333302E-2</v>
      </c>
      <c r="W12" s="15">
        <v>3.2258064516128997E-2</v>
      </c>
      <c r="X12" s="15">
        <v>0</v>
      </c>
      <c r="Y12" s="15"/>
      <c r="Z12" s="15">
        <v>8.1632653061224497E-2</v>
      </c>
      <c r="AA12" s="15">
        <v>9.9236641221374003E-2</v>
      </c>
      <c r="AB12" s="15"/>
      <c r="AC12" s="15">
        <v>6.7796610169491497E-2</v>
      </c>
      <c r="AD12" s="15">
        <v>0.10638297872340401</v>
      </c>
      <c r="AE12" s="15"/>
      <c r="AF12" s="15">
        <v>0.12380952380952399</v>
      </c>
      <c r="AG12" s="15">
        <v>9.6153846153846201E-2</v>
      </c>
      <c r="AH12" s="15">
        <v>6.25E-2</v>
      </c>
      <c r="AI12" s="15">
        <v>5.5555555555555601E-2</v>
      </c>
      <c r="AJ12" s="15">
        <v>4.3478260869565202E-2</v>
      </c>
      <c r="AK12" s="15">
        <v>7.1428571428571397E-2</v>
      </c>
      <c r="AL12" s="15">
        <v>0</v>
      </c>
      <c r="AM12" s="15"/>
      <c r="AN12" s="15">
        <v>6.6666666666666693E-2</v>
      </c>
      <c r="AO12" s="15">
        <v>8.7499999999999994E-2</v>
      </c>
      <c r="AP12" s="15">
        <v>7.69230769230769E-2</v>
      </c>
      <c r="AQ12" s="15">
        <v>0.13043478260869601</v>
      </c>
      <c r="AR12" s="15">
        <v>0.106796116504854</v>
      </c>
      <c r="AS12" s="15">
        <v>0</v>
      </c>
      <c r="AT12" s="15"/>
      <c r="AU12" s="15">
        <v>0.16867469879518099</v>
      </c>
      <c r="AV12" s="15">
        <v>3.7499999999999999E-2</v>
      </c>
      <c r="AW12" s="15">
        <v>5.2631578947368397E-2</v>
      </c>
      <c r="AX12" s="15">
        <v>6.5217391304347797E-2</v>
      </c>
      <c r="AY12" s="15">
        <v>0.11</v>
      </c>
      <c r="AZ12" s="15"/>
      <c r="BA12" s="15">
        <v>7.9847908745247206E-2</v>
      </c>
      <c r="BB12" s="15">
        <v>9.7902097902097904E-2</v>
      </c>
      <c r="BC12" s="15"/>
      <c r="BD12" s="15">
        <v>9.3567251461988299E-2</v>
      </c>
      <c r="BE12" s="15">
        <v>8.0508474576271194E-2</v>
      </c>
      <c r="BF12" s="15"/>
      <c r="BG12" s="15">
        <v>8.5784313725490197E-2</v>
      </c>
      <c r="BH12" s="15" t="s">
        <v>117</v>
      </c>
    </row>
    <row r="13" spans="2:60" ht="43.5" x14ac:dyDescent="0.35">
      <c r="B13" s="16" t="s">
        <v>293</v>
      </c>
      <c r="C13" s="15">
        <v>2.6960784313725498E-2</v>
      </c>
      <c r="D13" s="15">
        <v>5.3030303030302997E-2</v>
      </c>
      <c r="E13" s="15">
        <v>1.4492753623188401E-2</v>
      </c>
      <c r="F13" s="15"/>
      <c r="G13" s="15">
        <v>1.0752688172042999E-2</v>
      </c>
      <c r="H13" s="15">
        <v>3.1746031746031703E-2</v>
      </c>
      <c r="I13" s="15"/>
      <c r="J13" s="15">
        <v>4.47761194029851E-2</v>
      </c>
      <c r="K13" s="15">
        <v>0</v>
      </c>
      <c r="L13" s="15">
        <v>2.9069767441860499E-2</v>
      </c>
      <c r="M13" s="15">
        <v>3.4883720930232599E-2</v>
      </c>
      <c r="N13" s="15"/>
      <c r="O13" s="15">
        <v>3.9682539682539701E-2</v>
      </c>
      <c r="P13" s="15">
        <v>1.8018018018018001E-2</v>
      </c>
      <c r="Q13" s="15">
        <v>3.4482758620689703E-2</v>
      </c>
      <c r="R13" s="15">
        <v>1.9047619047619001E-2</v>
      </c>
      <c r="S13" s="15"/>
      <c r="T13" s="15">
        <v>2.9126213592233E-2</v>
      </c>
      <c r="U13" s="15">
        <v>2.40963855421687E-2</v>
      </c>
      <c r="V13" s="15">
        <v>2.66666666666667E-2</v>
      </c>
      <c r="W13" s="15">
        <v>3.2258064516128997E-2</v>
      </c>
      <c r="X13" s="15">
        <v>0</v>
      </c>
      <c r="Y13" s="15"/>
      <c r="Z13" s="15">
        <v>2.04081632653061E-2</v>
      </c>
      <c r="AA13" s="15">
        <v>1.5267175572519101E-2</v>
      </c>
      <c r="AB13" s="15"/>
      <c r="AC13" s="15">
        <v>3.3898305084745797E-2</v>
      </c>
      <c r="AD13" s="15">
        <v>1.41843971631206E-2</v>
      </c>
      <c r="AE13" s="15"/>
      <c r="AF13" s="15">
        <v>4.7619047619047603E-2</v>
      </c>
      <c r="AG13" s="15">
        <v>1.9230769230769201E-2</v>
      </c>
      <c r="AH13" s="15">
        <v>2.0833333333333301E-2</v>
      </c>
      <c r="AI13" s="15">
        <v>2.7777777777777801E-2</v>
      </c>
      <c r="AJ13" s="15">
        <v>0</v>
      </c>
      <c r="AK13" s="15">
        <v>1.4285714285714299E-2</v>
      </c>
      <c r="AL13" s="15">
        <v>0</v>
      </c>
      <c r="AM13" s="15"/>
      <c r="AN13" s="15">
        <v>0.02</v>
      </c>
      <c r="AO13" s="15">
        <v>3.7499999999999999E-2</v>
      </c>
      <c r="AP13" s="15">
        <v>0</v>
      </c>
      <c r="AQ13" s="15">
        <v>4.3478260869565202E-2</v>
      </c>
      <c r="AR13" s="15">
        <v>1.94174757281553E-2</v>
      </c>
      <c r="AS13" s="15">
        <v>6.25E-2</v>
      </c>
      <c r="AT13" s="15"/>
      <c r="AU13" s="15">
        <v>2.40963855421687E-2</v>
      </c>
      <c r="AV13" s="15">
        <v>3.125E-2</v>
      </c>
      <c r="AW13" s="15">
        <v>0</v>
      </c>
      <c r="AX13" s="15">
        <v>6.5217391304347797E-2</v>
      </c>
      <c r="AY13" s="15">
        <v>0.01</v>
      </c>
      <c r="AZ13" s="15"/>
      <c r="BA13" s="15">
        <v>2.2813688212927799E-2</v>
      </c>
      <c r="BB13" s="15">
        <v>3.4965034965035002E-2</v>
      </c>
      <c r="BC13" s="15"/>
      <c r="BD13" s="15">
        <v>1.7543859649122799E-2</v>
      </c>
      <c r="BE13" s="15">
        <v>3.3898305084745797E-2</v>
      </c>
      <c r="BF13" s="15"/>
      <c r="BG13" s="15">
        <v>2.6960784313725498E-2</v>
      </c>
      <c r="BH13" s="15" t="s">
        <v>117</v>
      </c>
    </row>
    <row r="14" spans="2:60" x14ac:dyDescent="0.35">
      <c r="B14" s="16" t="s">
        <v>294</v>
      </c>
      <c r="C14" s="15">
        <v>0</v>
      </c>
      <c r="D14" s="15">
        <v>0</v>
      </c>
      <c r="E14" s="15">
        <v>0</v>
      </c>
      <c r="F14" s="15"/>
      <c r="G14" s="15">
        <v>0</v>
      </c>
      <c r="H14" s="15">
        <v>0</v>
      </c>
      <c r="I14" s="15"/>
      <c r="J14" s="15">
        <v>0</v>
      </c>
      <c r="K14" s="15">
        <v>0</v>
      </c>
      <c r="L14" s="15">
        <v>0</v>
      </c>
      <c r="M14" s="15">
        <v>0</v>
      </c>
      <c r="N14" s="15"/>
      <c r="O14" s="15">
        <v>0</v>
      </c>
      <c r="P14" s="15">
        <v>0</v>
      </c>
      <c r="Q14" s="15">
        <v>0</v>
      </c>
      <c r="R14" s="15">
        <v>0</v>
      </c>
      <c r="S14" s="15"/>
      <c r="T14" s="15">
        <v>0</v>
      </c>
      <c r="U14" s="15">
        <v>0</v>
      </c>
      <c r="V14" s="15">
        <v>0</v>
      </c>
      <c r="W14" s="15">
        <v>0</v>
      </c>
      <c r="X14" s="15">
        <v>0</v>
      </c>
      <c r="Y14" s="15"/>
      <c r="Z14" s="15">
        <v>0</v>
      </c>
      <c r="AA14" s="15">
        <v>0</v>
      </c>
      <c r="AB14" s="15"/>
      <c r="AC14" s="15">
        <v>0</v>
      </c>
      <c r="AD14" s="15">
        <v>0</v>
      </c>
      <c r="AE14" s="15"/>
      <c r="AF14" s="15">
        <v>0</v>
      </c>
      <c r="AG14" s="15">
        <v>0</v>
      </c>
      <c r="AH14" s="15">
        <v>0</v>
      </c>
      <c r="AI14" s="15">
        <v>0</v>
      </c>
      <c r="AJ14" s="15">
        <v>0</v>
      </c>
      <c r="AK14" s="15">
        <v>0</v>
      </c>
      <c r="AL14" s="15">
        <v>0</v>
      </c>
      <c r="AM14" s="15"/>
      <c r="AN14" s="15">
        <v>0</v>
      </c>
      <c r="AO14" s="15">
        <v>0</v>
      </c>
      <c r="AP14" s="15">
        <v>0</v>
      </c>
      <c r="AQ14" s="15">
        <v>0</v>
      </c>
      <c r="AR14" s="15">
        <v>0</v>
      </c>
      <c r="AS14" s="15">
        <v>0</v>
      </c>
      <c r="AT14" s="15"/>
      <c r="AU14" s="15">
        <v>0</v>
      </c>
      <c r="AV14" s="15">
        <v>0</v>
      </c>
      <c r="AW14" s="15">
        <v>0</v>
      </c>
      <c r="AX14" s="15">
        <v>0</v>
      </c>
      <c r="AY14" s="15">
        <v>0</v>
      </c>
      <c r="AZ14" s="15"/>
      <c r="BA14" s="15">
        <v>0</v>
      </c>
      <c r="BB14" s="15">
        <v>0</v>
      </c>
      <c r="BC14" s="15"/>
      <c r="BD14" s="15">
        <v>0</v>
      </c>
      <c r="BE14" s="15">
        <v>0</v>
      </c>
      <c r="BF14" s="15"/>
      <c r="BG14" s="15">
        <v>0</v>
      </c>
      <c r="BH14" s="15" t="s">
        <v>117</v>
      </c>
    </row>
    <row r="15" spans="2:60" x14ac:dyDescent="0.35">
      <c r="B15" s="16" t="s">
        <v>295</v>
      </c>
      <c r="C15" s="18">
        <v>0.63725490196078405</v>
      </c>
      <c r="D15" s="18">
        <v>0.62121212121212099</v>
      </c>
      <c r="E15" s="18">
        <v>0.64492753623188404</v>
      </c>
      <c r="F15" s="18"/>
      <c r="G15" s="18">
        <v>0.61290322580645196</v>
      </c>
      <c r="H15" s="18">
        <v>0.64444444444444404</v>
      </c>
      <c r="I15" s="18"/>
      <c r="J15" s="18">
        <v>0.59701492537313405</v>
      </c>
      <c r="K15" s="18">
        <v>0.66265060240963902</v>
      </c>
      <c r="L15" s="18">
        <v>0.63953488372093004</v>
      </c>
      <c r="M15" s="18">
        <v>0.63953488372093004</v>
      </c>
      <c r="N15" s="18"/>
      <c r="O15" s="18">
        <v>0.61904761904761896</v>
      </c>
      <c r="P15" s="18">
        <v>0.52252252252252296</v>
      </c>
      <c r="Q15" s="18">
        <v>0.67241379310344795</v>
      </c>
      <c r="R15" s="18">
        <v>0.76190476190476197</v>
      </c>
      <c r="S15" s="18"/>
      <c r="T15" s="18">
        <v>0.57766990291262099</v>
      </c>
      <c r="U15" s="18">
        <v>0.686746987951807</v>
      </c>
      <c r="V15" s="18">
        <v>0.66666666666666696</v>
      </c>
      <c r="W15" s="18">
        <v>0.74193548387096797</v>
      </c>
      <c r="X15" s="18">
        <v>1</v>
      </c>
      <c r="Y15" s="18"/>
      <c r="Z15" s="18">
        <v>0.68027210884353695</v>
      </c>
      <c r="AA15" s="18">
        <v>0.66412213740458004</v>
      </c>
      <c r="AB15" s="18"/>
      <c r="AC15" s="18">
        <v>0.65536723163841804</v>
      </c>
      <c r="AD15" s="18">
        <v>0.63829787234042601</v>
      </c>
      <c r="AE15" s="18"/>
      <c r="AF15" s="18">
        <v>0.628571428571429</v>
      </c>
      <c r="AG15" s="18">
        <v>0.69230769230769196</v>
      </c>
      <c r="AH15" s="18">
        <v>0.70833333333333304</v>
      </c>
      <c r="AI15" s="18">
        <v>0.52777777777777801</v>
      </c>
      <c r="AJ15" s="18">
        <v>0.73913043478260898</v>
      </c>
      <c r="AK15" s="18">
        <v>0.54285714285714304</v>
      </c>
      <c r="AL15" s="18">
        <v>0.5</v>
      </c>
      <c r="AM15" s="18"/>
      <c r="AN15" s="18">
        <v>0.66</v>
      </c>
      <c r="AO15" s="18">
        <v>0.61250000000000004</v>
      </c>
      <c r="AP15" s="18">
        <v>0.69230769230769196</v>
      </c>
      <c r="AQ15" s="18">
        <v>0.63043478260869601</v>
      </c>
      <c r="AR15" s="18">
        <v>0.65048543689320404</v>
      </c>
      <c r="AS15" s="18">
        <v>0.4375</v>
      </c>
      <c r="AT15" s="18"/>
      <c r="AU15" s="18">
        <v>0.626506024096386</v>
      </c>
      <c r="AV15" s="18">
        <v>0.67500000000000004</v>
      </c>
      <c r="AW15" s="18">
        <v>0.63157894736842102</v>
      </c>
      <c r="AX15" s="18">
        <v>0.58695652173913004</v>
      </c>
      <c r="AY15" s="18">
        <v>0.61</v>
      </c>
      <c r="AZ15" s="18"/>
      <c r="BA15" s="18">
        <v>0.64258555133079898</v>
      </c>
      <c r="BB15" s="18">
        <v>0.62937062937062904</v>
      </c>
      <c r="BC15" s="18"/>
      <c r="BD15" s="18">
        <v>0.64912280701754399</v>
      </c>
      <c r="BE15" s="18">
        <v>0.62711864406779705</v>
      </c>
      <c r="BF15" s="18"/>
      <c r="BG15" s="18">
        <v>0.63725490196078405</v>
      </c>
      <c r="BH15" s="18" t="s">
        <v>117</v>
      </c>
    </row>
    <row r="16" spans="2:60" x14ac:dyDescent="0.35">
      <c r="B16" s="16" t="s">
        <v>296</v>
      </c>
      <c r="C16" s="18">
        <v>0.174019607843137</v>
      </c>
      <c r="D16" s="18">
        <v>0.204545454545455</v>
      </c>
      <c r="E16" s="18">
        <v>0.15942028985507201</v>
      </c>
      <c r="F16" s="18"/>
      <c r="G16" s="18">
        <v>0.21505376344086</v>
      </c>
      <c r="H16" s="18">
        <v>0.161904761904762</v>
      </c>
      <c r="I16" s="18"/>
      <c r="J16" s="18">
        <v>0.14925373134328401</v>
      </c>
      <c r="K16" s="18">
        <v>0.20481927710843401</v>
      </c>
      <c r="L16" s="18">
        <v>0.168604651162791</v>
      </c>
      <c r="M16" s="18">
        <v>0.17441860465116299</v>
      </c>
      <c r="N16" s="18"/>
      <c r="O16" s="18">
        <v>0.15079365079365101</v>
      </c>
      <c r="P16" s="18">
        <v>0.31531531531531498</v>
      </c>
      <c r="Q16" s="18">
        <v>0.13793103448275901</v>
      </c>
      <c r="R16" s="18">
        <v>8.5714285714285701E-2</v>
      </c>
      <c r="S16" s="18"/>
      <c r="T16" s="18">
        <v>0.218446601941748</v>
      </c>
      <c r="U16" s="18">
        <v>0.156626506024096</v>
      </c>
      <c r="V16" s="18">
        <v>0.133333333333333</v>
      </c>
      <c r="W16" s="18">
        <v>6.4516129032258104E-2</v>
      </c>
      <c r="X16" s="18">
        <v>0</v>
      </c>
      <c r="Y16" s="18"/>
      <c r="Z16" s="18">
        <v>0.129251700680272</v>
      </c>
      <c r="AA16" s="18">
        <v>0.19083969465648901</v>
      </c>
      <c r="AB16" s="18"/>
      <c r="AC16" s="18">
        <v>0.14124293785310699</v>
      </c>
      <c r="AD16" s="18">
        <v>0.219858156028369</v>
      </c>
      <c r="AE16" s="18"/>
      <c r="AF16" s="18">
        <v>0.25714285714285701</v>
      </c>
      <c r="AG16" s="18">
        <v>0.17307692307692299</v>
      </c>
      <c r="AH16" s="18">
        <v>0.14583333333333301</v>
      </c>
      <c r="AI16" s="18">
        <v>0.13888888888888901</v>
      </c>
      <c r="AJ16" s="18">
        <v>4.3478260869565202E-2</v>
      </c>
      <c r="AK16" s="18">
        <v>0.17142857142857101</v>
      </c>
      <c r="AL16" s="18">
        <v>0</v>
      </c>
      <c r="AM16" s="18"/>
      <c r="AN16" s="18">
        <v>0.15333333333333299</v>
      </c>
      <c r="AO16" s="18">
        <v>0.17499999999999999</v>
      </c>
      <c r="AP16" s="18">
        <v>0.15384615384615399</v>
      </c>
      <c r="AQ16" s="18">
        <v>0.23913043478260901</v>
      </c>
      <c r="AR16" s="18">
        <v>0.18446601941747601</v>
      </c>
      <c r="AS16" s="18">
        <v>0.125</v>
      </c>
      <c r="AT16" s="18"/>
      <c r="AU16" s="18">
        <v>0.21686746987951799</v>
      </c>
      <c r="AV16" s="18">
        <v>0.1125</v>
      </c>
      <c r="AW16" s="18">
        <v>0.31578947368421101</v>
      </c>
      <c r="AX16" s="18">
        <v>0.13043478260869601</v>
      </c>
      <c r="AY16" s="18">
        <v>0.23</v>
      </c>
      <c r="AZ16" s="18"/>
      <c r="BA16" s="18">
        <v>0.17870722433460101</v>
      </c>
      <c r="BB16" s="18">
        <v>0.160839160839161</v>
      </c>
      <c r="BC16" s="18"/>
      <c r="BD16" s="18">
        <v>0.19298245614035101</v>
      </c>
      <c r="BE16" s="18">
        <v>0.161016949152542</v>
      </c>
      <c r="BF16" s="18"/>
      <c r="BG16" s="18">
        <v>0.174019607843137</v>
      </c>
      <c r="BH16" s="18" t="s">
        <v>117</v>
      </c>
    </row>
    <row r="17" spans="2:60" x14ac:dyDescent="0.35">
      <c r="B17" s="16" t="s">
        <v>93</v>
      </c>
      <c r="C17" s="19">
        <v>0.46323529411764702</v>
      </c>
      <c r="D17" s="19">
        <v>0.41666666666666702</v>
      </c>
      <c r="E17" s="19">
        <v>0.48550724637681197</v>
      </c>
      <c r="F17" s="19"/>
      <c r="G17" s="19">
        <v>0.39784946236559099</v>
      </c>
      <c r="H17" s="19">
        <v>0.48253968253968199</v>
      </c>
      <c r="I17" s="19"/>
      <c r="J17" s="19">
        <v>0.44776119402985098</v>
      </c>
      <c r="K17" s="19">
        <v>0.45783132530120502</v>
      </c>
      <c r="L17" s="19">
        <v>0.47093023255813998</v>
      </c>
      <c r="M17" s="19">
        <v>0.46511627906976699</v>
      </c>
      <c r="N17" s="19"/>
      <c r="O17" s="19">
        <v>0.46825396825396798</v>
      </c>
      <c r="P17" s="19">
        <v>0.20720720720720701</v>
      </c>
      <c r="Q17" s="19">
        <v>0.53448275862068995</v>
      </c>
      <c r="R17" s="19">
        <v>0.67619047619047601</v>
      </c>
      <c r="S17" s="19"/>
      <c r="T17" s="19">
        <v>0.35922330097087402</v>
      </c>
      <c r="U17" s="19">
        <v>0.530120481927711</v>
      </c>
      <c r="V17" s="19">
        <v>0.53333333333333299</v>
      </c>
      <c r="W17" s="19">
        <v>0.67741935483870996</v>
      </c>
      <c r="X17" s="19">
        <v>1</v>
      </c>
      <c r="Y17" s="19"/>
      <c r="Z17" s="19">
        <v>0.55102040816326503</v>
      </c>
      <c r="AA17" s="19">
        <v>0.473282442748092</v>
      </c>
      <c r="AB17" s="19"/>
      <c r="AC17" s="19">
        <v>0.51412429378531099</v>
      </c>
      <c r="AD17" s="19">
        <v>0.41843971631205701</v>
      </c>
      <c r="AE17" s="19"/>
      <c r="AF17" s="19">
        <v>0.371428571428571</v>
      </c>
      <c r="AG17" s="19">
        <v>0.51923076923076905</v>
      </c>
      <c r="AH17" s="19">
        <v>0.5625</v>
      </c>
      <c r="AI17" s="19">
        <v>0.38888888888888901</v>
      </c>
      <c r="AJ17" s="19">
        <v>0.69565217391304301</v>
      </c>
      <c r="AK17" s="19">
        <v>0.371428571428571</v>
      </c>
      <c r="AL17" s="19">
        <v>0.5</v>
      </c>
      <c r="AM17" s="19"/>
      <c r="AN17" s="19">
        <v>0.50666666666666704</v>
      </c>
      <c r="AO17" s="19">
        <v>0.4375</v>
      </c>
      <c r="AP17" s="19">
        <v>0.53846153846153799</v>
      </c>
      <c r="AQ17" s="19">
        <v>0.39130434782608697</v>
      </c>
      <c r="AR17" s="19">
        <v>0.466019417475728</v>
      </c>
      <c r="AS17" s="19">
        <v>0.3125</v>
      </c>
      <c r="AT17" s="19"/>
      <c r="AU17" s="19">
        <v>0.40963855421686801</v>
      </c>
      <c r="AV17" s="19">
        <v>0.5625</v>
      </c>
      <c r="AW17" s="19">
        <v>0.31578947368421101</v>
      </c>
      <c r="AX17" s="19">
        <v>0.45652173913043498</v>
      </c>
      <c r="AY17" s="19">
        <v>0.38</v>
      </c>
      <c r="AZ17" s="19"/>
      <c r="BA17" s="19">
        <v>0.46387832699619802</v>
      </c>
      <c r="BB17" s="19">
        <v>0.46853146853146899</v>
      </c>
      <c r="BC17" s="19"/>
      <c r="BD17" s="19">
        <v>0.45614035087719301</v>
      </c>
      <c r="BE17" s="19">
        <v>0.46610169491525399</v>
      </c>
      <c r="BF17" s="19"/>
      <c r="BG17" s="19">
        <v>0.46323529411764702</v>
      </c>
      <c r="BH17" s="19" t="s">
        <v>117</v>
      </c>
    </row>
    <row r="18" spans="2:60" x14ac:dyDescent="0.35">
      <c r="B18" s="14" t="s">
        <v>298</v>
      </c>
    </row>
    <row r="19" spans="2:60" x14ac:dyDescent="0.35">
      <c r="B19" t="s">
        <v>84</v>
      </c>
    </row>
    <row r="20" spans="2:60" x14ac:dyDescent="0.35">
      <c r="B20" t="s">
        <v>85</v>
      </c>
    </row>
    <row r="22" spans="2:60" x14ac:dyDescent="0.35">
      <c r="B22"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299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408</v>
      </c>
      <c r="D7" s="10">
        <v>132</v>
      </c>
      <c r="E7" s="10">
        <v>276</v>
      </c>
      <c r="F7" s="10"/>
      <c r="G7" s="10">
        <v>93</v>
      </c>
      <c r="H7" s="10">
        <v>315</v>
      </c>
      <c r="I7" s="10"/>
      <c r="J7" s="10">
        <v>67</v>
      </c>
      <c r="K7" s="10">
        <v>83</v>
      </c>
      <c r="L7" s="10">
        <v>172</v>
      </c>
      <c r="M7" s="10">
        <v>86</v>
      </c>
      <c r="N7" s="10"/>
      <c r="O7" s="10">
        <v>126</v>
      </c>
      <c r="P7" s="10">
        <v>111</v>
      </c>
      <c r="Q7" s="10">
        <v>58</v>
      </c>
      <c r="R7" s="10">
        <v>105</v>
      </c>
      <c r="S7" s="10"/>
      <c r="T7" s="10">
        <v>206</v>
      </c>
      <c r="U7" s="10">
        <v>83</v>
      </c>
      <c r="V7" s="10">
        <v>75</v>
      </c>
      <c r="W7" s="10">
        <v>31</v>
      </c>
      <c r="X7" s="10">
        <v>3</v>
      </c>
      <c r="Y7" s="10"/>
      <c r="Z7" s="10">
        <v>147</v>
      </c>
      <c r="AA7" s="10">
        <v>131</v>
      </c>
      <c r="AB7" s="10"/>
      <c r="AC7" s="10">
        <v>177</v>
      </c>
      <c r="AD7" s="10">
        <v>141</v>
      </c>
      <c r="AE7" s="10"/>
      <c r="AF7" s="10">
        <v>105</v>
      </c>
      <c r="AG7" s="10">
        <v>52</v>
      </c>
      <c r="AH7" s="10">
        <v>48</v>
      </c>
      <c r="AI7" s="10">
        <v>36</v>
      </c>
      <c r="AJ7" s="10">
        <v>23</v>
      </c>
      <c r="AK7" s="10">
        <v>70</v>
      </c>
      <c r="AL7" s="10">
        <v>4</v>
      </c>
      <c r="AM7" s="10"/>
      <c r="AN7" s="10">
        <v>150</v>
      </c>
      <c r="AO7" s="10">
        <v>80</v>
      </c>
      <c r="AP7" s="10">
        <v>13</v>
      </c>
      <c r="AQ7" s="10">
        <v>46</v>
      </c>
      <c r="AR7" s="10">
        <v>103</v>
      </c>
      <c r="AS7" s="10">
        <v>16</v>
      </c>
      <c r="AT7" s="10"/>
      <c r="AU7" s="10">
        <v>83</v>
      </c>
      <c r="AV7" s="10">
        <v>160</v>
      </c>
      <c r="AW7" s="10">
        <v>19</v>
      </c>
      <c r="AX7" s="10">
        <v>46</v>
      </c>
      <c r="AY7" s="10">
        <v>100</v>
      </c>
      <c r="AZ7" s="10"/>
      <c r="BA7" s="10">
        <v>263</v>
      </c>
      <c r="BB7" s="10">
        <v>143</v>
      </c>
      <c r="BC7" s="10"/>
      <c r="BD7" s="10">
        <v>171</v>
      </c>
      <c r="BE7" s="10">
        <v>236</v>
      </c>
      <c r="BF7" s="10"/>
      <c r="BG7" s="10">
        <v>408</v>
      </c>
      <c r="BH7" s="10" t="s">
        <v>116</v>
      </c>
    </row>
    <row r="8" spans="2:60" x14ac:dyDescent="0.35">
      <c r="B8" s="16" t="s">
        <v>288</v>
      </c>
      <c r="C8" s="15">
        <v>0.29411764705882398</v>
      </c>
      <c r="D8" s="15">
        <v>0.33333333333333298</v>
      </c>
      <c r="E8" s="15">
        <v>0.27536231884057999</v>
      </c>
      <c r="F8" s="15"/>
      <c r="G8" s="15">
        <v>0.247311827956989</v>
      </c>
      <c r="H8" s="15">
        <v>0.30793650793650801</v>
      </c>
      <c r="I8" s="15"/>
      <c r="J8" s="15">
        <v>0.28358208955223901</v>
      </c>
      <c r="K8" s="15">
        <v>0.313253012048193</v>
      </c>
      <c r="L8" s="15">
        <v>0.29651162790697699</v>
      </c>
      <c r="M8" s="15">
        <v>0.27906976744186002</v>
      </c>
      <c r="N8" s="15"/>
      <c r="O8" s="15">
        <v>0.26984126984126999</v>
      </c>
      <c r="P8" s="15">
        <v>0.24324324324324301</v>
      </c>
      <c r="Q8" s="15">
        <v>0.39655172413793099</v>
      </c>
      <c r="R8" s="15">
        <v>0.33333333333333298</v>
      </c>
      <c r="S8" s="15"/>
      <c r="T8" s="15">
        <v>0.29126213592233002</v>
      </c>
      <c r="U8" s="15">
        <v>0.240963855421687</v>
      </c>
      <c r="V8" s="15">
        <v>0.34666666666666701</v>
      </c>
      <c r="W8" s="15">
        <v>0.35483870967741898</v>
      </c>
      <c r="X8" s="15">
        <v>0.33333333333333298</v>
      </c>
      <c r="Y8" s="15"/>
      <c r="Z8" s="15">
        <v>0.312925170068027</v>
      </c>
      <c r="AA8" s="15">
        <v>0.30534351145038202</v>
      </c>
      <c r="AB8" s="15"/>
      <c r="AC8" s="15">
        <v>0.29943502824858798</v>
      </c>
      <c r="AD8" s="15">
        <v>0.31205673758865199</v>
      </c>
      <c r="AE8" s="15"/>
      <c r="AF8" s="15">
        <v>0.30476190476190501</v>
      </c>
      <c r="AG8" s="15">
        <v>0.34615384615384598</v>
      </c>
      <c r="AH8" s="15">
        <v>0.29166666666666702</v>
      </c>
      <c r="AI8" s="15">
        <v>0.22222222222222199</v>
      </c>
      <c r="AJ8" s="15">
        <v>0.39130434782608697</v>
      </c>
      <c r="AK8" s="15">
        <v>0.214285714285714</v>
      </c>
      <c r="AL8" s="15">
        <v>0</v>
      </c>
      <c r="AM8" s="15"/>
      <c r="AN8" s="15">
        <v>0.32</v>
      </c>
      <c r="AO8" s="15">
        <v>0.27500000000000002</v>
      </c>
      <c r="AP8" s="15">
        <v>0.38461538461538503</v>
      </c>
      <c r="AQ8" s="15">
        <v>0.282608695652174</v>
      </c>
      <c r="AR8" s="15">
        <v>0.27184466019417503</v>
      </c>
      <c r="AS8" s="15">
        <v>0.25</v>
      </c>
      <c r="AT8" s="15"/>
      <c r="AU8" s="15">
        <v>0.33734939759036098</v>
      </c>
      <c r="AV8" s="15">
        <v>0.33750000000000002</v>
      </c>
      <c r="AW8" s="15">
        <v>0.36842105263157898</v>
      </c>
      <c r="AX8" s="15">
        <v>0.173913043478261</v>
      </c>
      <c r="AY8" s="15">
        <v>0.23</v>
      </c>
      <c r="AZ8" s="15"/>
      <c r="BA8" s="15">
        <v>0.30038022813688198</v>
      </c>
      <c r="BB8" s="15">
        <v>0.286713286713287</v>
      </c>
      <c r="BC8" s="15"/>
      <c r="BD8" s="15">
        <v>0.29824561403508798</v>
      </c>
      <c r="BE8" s="15">
        <v>0.28813559322033899</v>
      </c>
      <c r="BF8" s="15"/>
      <c r="BG8" s="15">
        <v>0.29411764705882398</v>
      </c>
      <c r="BH8" s="15" t="s">
        <v>117</v>
      </c>
    </row>
    <row r="9" spans="2:60" x14ac:dyDescent="0.35">
      <c r="B9" s="16" t="s">
        <v>289</v>
      </c>
      <c r="C9" s="15">
        <v>0.24509803921568599</v>
      </c>
      <c r="D9" s="15">
        <v>0.29545454545454503</v>
      </c>
      <c r="E9" s="15">
        <v>0.221014492753623</v>
      </c>
      <c r="F9" s="15"/>
      <c r="G9" s="15">
        <v>0.204301075268817</v>
      </c>
      <c r="H9" s="15">
        <v>0.25714285714285701</v>
      </c>
      <c r="I9" s="15"/>
      <c r="J9" s="15">
        <v>0.17910447761194001</v>
      </c>
      <c r="K9" s="15">
        <v>0.30120481927710802</v>
      </c>
      <c r="L9" s="15">
        <v>0.26162790697674398</v>
      </c>
      <c r="M9" s="15">
        <v>0.209302325581395</v>
      </c>
      <c r="N9" s="15"/>
      <c r="O9" s="15">
        <v>0.24603174603174599</v>
      </c>
      <c r="P9" s="15">
        <v>0.20720720720720701</v>
      </c>
      <c r="Q9" s="15">
        <v>0.20689655172413801</v>
      </c>
      <c r="R9" s="15">
        <v>0.29523809523809502</v>
      </c>
      <c r="S9" s="15"/>
      <c r="T9" s="15">
        <v>0.228155339805825</v>
      </c>
      <c r="U9" s="15">
        <v>0.32530120481927699</v>
      </c>
      <c r="V9" s="15">
        <v>0.17333333333333301</v>
      </c>
      <c r="W9" s="15">
        <v>0.25806451612903197</v>
      </c>
      <c r="X9" s="15">
        <v>0.33333333333333298</v>
      </c>
      <c r="Y9" s="15"/>
      <c r="Z9" s="15">
        <v>0.238095238095238</v>
      </c>
      <c r="AA9" s="15">
        <v>0.25954198473282403</v>
      </c>
      <c r="AB9" s="15"/>
      <c r="AC9" s="15">
        <v>0.248587570621469</v>
      </c>
      <c r="AD9" s="15">
        <v>0.24822695035461001</v>
      </c>
      <c r="AE9" s="15"/>
      <c r="AF9" s="15">
        <v>0.266666666666667</v>
      </c>
      <c r="AG9" s="15">
        <v>0.36538461538461497</v>
      </c>
      <c r="AH9" s="15">
        <v>0.33333333333333298</v>
      </c>
      <c r="AI9" s="15">
        <v>0.13888888888888901</v>
      </c>
      <c r="AJ9" s="15">
        <v>0.173913043478261</v>
      </c>
      <c r="AK9" s="15">
        <v>0.185714285714286</v>
      </c>
      <c r="AL9" s="15">
        <v>0</v>
      </c>
      <c r="AM9" s="15"/>
      <c r="AN9" s="15">
        <v>0.24666666666666701</v>
      </c>
      <c r="AO9" s="15">
        <v>0.3</v>
      </c>
      <c r="AP9" s="15">
        <v>0.230769230769231</v>
      </c>
      <c r="AQ9" s="15">
        <v>0.32608695652173902</v>
      </c>
      <c r="AR9" s="15">
        <v>0.17475728155339801</v>
      </c>
      <c r="AS9" s="15">
        <v>0.1875</v>
      </c>
      <c r="AT9" s="15"/>
      <c r="AU9" s="15">
        <v>0.20481927710843401</v>
      </c>
      <c r="AV9" s="15">
        <v>0.25624999999999998</v>
      </c>
      <c r="AW9" s="15">
        <v>5.2631578947368397E-2</v>
      </c>
      <c r="AX9" s="15">
        <v>0.32608695652173902</v>
      </c>
      <c r="AY9" s="15">
        <v>0.26</v>
      </c>
      <c r="AZ9" s="15"/>
      <c r="BA9" s="15">
        <v>0.23574144486692</v>
      </c>
      <c r="BB9" s="15">
        <v>0.26573426573426601</v>
      </c>
      <c r="BC9" s="15"/>
      <c r="BD9" s="15">
        <v>0.22222222222222199</v>
      </c>
      <c r="BE9" s="15">
        <v>0.26271186440678002</v>
      </c>
      <c r="BF9" s="15"/>
      <c r="BG9" s="15">
        <v>0.24509803921568599</v>
      </c>
      <c r="BH9" s="15" t="s">
        <v>117</v>
      </c>
    </row>
    <row r="10" spans="2:60" x14ac:dyDescent="0.35">
      <c r="B10" s="16" t="s">
        <v>290</v>
      </c>
      <c r="C10" s="15">
        <v>0.19852941176470601</v>
      </c>
      <c r="D10" s="15">
        <v>0.14393939393939401</v>
      </c>
      <c r="E10" s="15">
        <v>0.22463768115942001</v>
      </c>
      <c r="F10" s="15"/>
      <c r="G10" s="15">
        <v>0.225806451612903</v>
      </c>
      <c r="H10" s="15">
        <v>0.19047619047618999</v>
      </c>
      <c r="I10" s="15"/>
      <c r="J10" s="15">
        <v>0.20895522388059701</v>
      </c>
      <c r="K10" s="15">
        <v>0.156626506024096</v>
      </c>
      <c r="L10" s="15">
        <v>0.19767441860465099</v>
      </c>
      <c r="M10" s="15">
        <v>0.232558139534884</v>
      </c>
      <c r="N10" s="15"/>
      <c r="O10" s="15">
        <v>0.19047619047618999</v>
      </c>
      <c r="P10" s="15">
        <v>0.21621621621621601</v>
      </c>
      <c r="Q10" s="15">
        <v>0.24137931034482801</v>
      </c>
      <c r="R10" s="15">
        <v>0.14285714285714299</v>
      </c>
      <c r="S10" s="15"/>
      <c r="T10" s="15">
        <v>0.19902912621359201</v>
      </c>
      <c r="U10" s="15">
        <v>0.180722891566265</v>
      </c>
      <c r="V10" s="15">
        <v>0.21333333333333299</v>
      </c>
      <c r="W10" s="15">
        <v>0.16129032258064499</v>
      </c>
      <c r="X10" s="15">
        <v>0.33333333333333298</v>
      </c>
      <c r="Y10" s="15"/>
      <c r="Z10" s="15">
        <v>0.19047619047618999</v>
      </c>
      <c r="AA10" s="15">
        <v>0.16793893129771001</v>
      </c>
      <c r="AB10" s="15"/>
      <c r="AC10" s="15">
        <v>0.21468926553672299</v>
      </c>
      <c r="AD10" s="15">
        <v>0.16312056737588701</v>
      </c>
      <c r="AE10" s="15"/>
      <c r="AF10" s="15">
        <v>0.161904761904762</v>
      </c>
      <c r="AG10" s="15">
        <v>7.69230769230769E-2</v>
      </c>
      <c r="AH10" s="15">
        <v>0.1875</v>
      </c>
      <c r="AI10" s="15">
        <v>0.22222222222222199</v>
      </c>
      <c r="AJ10" s="15">
        <v>0.13043478260869601</v>
      </c>
      <c r="AK10" s="15">
        <v>0.28571428571428598</v>
      </c>
      <c r="AL10" s="15">
        <v>0.5</v>
      </c>
      <c r="AM10" s="15"/>
      <c r="AN10" s="15">
        <v>0.206666666666667</v>
      </c>
      <c r="AO10" s="15">
        <v>0.21249999999999999</v>
      </c>
      <c r="AP10" s="15">
        <v>0.15384615384615399</v>
      </c>
      <c r="AQ10" s="15">
        <v>0.108695652173913</v>
      </c>
      <c r="AR10" s="15">
        <v>0.213592233009709</v>
      </c>
      <c r="AS10" s="15">
        <v>0.25</v>
      </c>
      <c r="AT10" s="15"/>
      <c r="AU10" s="15">
        <v>0.156626506024096</v>
      </c>
      <c r="AV10" s="15">
        <v>0.20624999999999999</v>
      </c>
      <c r="AW10" s="15">
        <v>0.36842105263157898</v>
      </c>
      <c r="AX10" s="15">
        <v>0.19565217391304299</v>
      </c>
      <c r="AY10" s="15">
        <v>0.19</v>
      </c>
      <c r="AZ10" s="15"/>
      <c r="BA10" s="15">
        <v>0.20152091254752899</v>
      </c>
      <c r="BB10" s="15">
        <v>0.195804195804196</v>
      </c>
      <c r="BC10" s="15"/>
      <c r="BD10" s="15">
        <v>0.18713450292397699</v>
      </c>
      <c r="BE10" s="15">
        <v>0.20762711864406799</v>
      </c>
      <c r="BF10" s="15"/>
      <c r="BG10" s="15">
        <v>0.19852941176470601</v>
      </c>
      <c r="BH10" s="15" t="s">
        <v>117</v>
      </c>
    </row>
    <row r="11" spans="2:60" x14ac:dyDescent="0.35">
      <c r="B11" s="16" t="s">
        <v>291</v>
      </c>
      <c r="C11" s="15">
        <v>0.183823529411765</v>
      </c>
      <c r="D11" s="15">
        <v>0.15151515151515199</v>
      </c>
      <c r="E11" s="15">
        <v>0.19927536231884099</v>
      </c>
      <c r="F11" s="15"/>
      <c r="G11" s="15">
        <v>0.204301075268817</v>
      </c>
      <c r="H11" s="15">
        <v>0.17777777777777801</v>
      </c>
      <c r="I11" s="15"/>
      <c r="J11" s="15">
        <v>0.22388059701492499</v>
      </c>
      <c r="K11" s="15">
        <v>0.16867469879518099</v>
      </c>
      <c r="L11" s="15">
        <v>0.162790697674419</v>
      </c>
      <c r="M11" s="15">
        <v>0.209302325581395</v>
      </c>
      <c r="N11" s="15"/>
      <c r="O11" s="15">
        <v>0.182539682539683</v>
      </c>
      <c r="P11" s="15">
        <v>0.24324324324324301</v>
      </c>
      <c r="Q11" s="15">
        <v>0.12068965517241401</v>
      </c>
      <c r="R11" s="15">
        <v>0.17142857142857101</v>
      </c>
      <c r="S11" s="15"/>
      <c r="T11" s="15">
        <v>0.18446601941747601</v>
      </c>
      <c r="U11" s="15">
        <v>0.21686746987951799</v>
      </c>
      <c r="V11" s="15">
        <v>0.18666666666666701</v>
      </c>
      <c r="W11" s="15">
        <v>0.12903225806451599</v>
      </c>
      <c r="X11" s="15">
        <v>0</v>
      </c>
      <c r="Y11" s="15"/>
      <c r="Z11" s="15">
        <v>0.19047619047618999</v>
      </c>
      <c r="AA11" s="15">
        <v>0.16793893129771001</v>
      </c>
      <c r="AB11" s="15"/>
      <c r="AC11" s="15">
        <v>0.19209039548022599</v>
      </c>
      <c r="AD11" s="15">
        <v>0.17730496453900699</v>
      </c>
      <c r="AE11" s="15"/>
      <c r="AF11" s="15">
        <v>0.20952380952381</v>
      </c>
      <c r="AG11" s="15">
        <v>9.6153846153846201E-2</v>
      </c>
      <c r="AH11" s="15">
        <v>0.16666666666666699</v>
      </c>
      <c r="AI11" s="15">
        <v>0.30555555555555602</v>
      </c>
      <c r="AJ11" s="15">
        <v>0.26086956521739102</v>
      </c>
      <c r="AK11" s="15">
        <v>0.22857142857142901</v>
      </c>
      <c r="AL11" s="15">
        <v>0.25</v>
      </c>
      <c r="AM11" s="15"/>
      <c r="AN11" s="15">
        <v>0.16666666666666699</v>
      </c>
      <c r="AO11" s="15">
        <v>0.13750000000000001</v>
      </c>
      <c r="AP11" s="15">
        <v>0.230769230769231</v>
      </c>
      <c r="AQ11" s="15">
        <v>0.19565217391304299</v>
      </c>
      <c r="AR11" s="15">
        <v>0.223300970873786</v>
      </c>
      <c r="AS11" s="15">
        <v>0.25</v>
      </c>
      <c r="AT11" s="15"/>
      <c r="AU11" s="15">
        <v>0.21686746987951799</v>
      </c>
      <c r="AV11" s="15">
        <v>0.13125000000000001</v>
      </c>
      <c r="AW11" s="15">
        <v>0.157894736842105</v>
      </c>
      <c r="AX11" s="15">
        <v>0.19565217391304299</v>
      </c>
      <c r="AY11" s="15">
        <v>0.24</v>
      </c>
      <c r="AZ11" s="15"/>
      <c r="BA11" s="15">
        <v>0.19391634980988601</v>
      </c>
      <c r="BB11" s="15">
        <v>0.15384615384615399</v>
      </c>
      <c r="BC11" s="15"/>
      <c r="BD11" s="15">
        <v>0.21052631578947401</v>
      </c>
      <c r="BE11" s="15">
        <v>0.16525423728813601</v>
      </c>
      <c r="BF11" s="15"/>
      <c r="BG11" s="15">
        <v>0.183823529411765</v>
      </c>
      <c r="BH11" s="15" t="s">
        <v>117</v>
      </c>
    </row>
    <row r="12" spans="2:60" x14ac:dyDescent="0.35">
      <c r="B12" s="16" t="s">
        <v>292</v>
      </c>
      <c r="C12" s="15">
        <v>7.8431372549019607E-2</v>
      </c>
      <c r="D12" s="15">
        <v>7.5757575757575801E-2</v>
      </c>
      <c r="E12" s="15">
        <v>7.9710144927536197E-2</v>
      </c>
      <c r="F12" s="15"/>
      <c r="G12" s="15">
        <v>0.118279569892473</v>
      </c>
      <c r="H12" s="15">
        <v>6.6666666666666693E-2</v>
      </c>
      <c r="I12" s="15"/>
      <c r="J12" s="15">
        <v>0.104477611940299</v>
      </c>
      <c r="K12" s="15">
        <v>6.02409638554217E-2</v>
      </c>
      <c r="L12" s="15">
        <v>8.1395348837209294E-2</v>
      </c>
      <c r="M12" s="15">
        <v>6.9767441860465101E-2</v>
      </c>
      <c r="N12" s="15"/>
      <c r="O12" s="15">
        <v>0.11111111111111099</v>
      </c>
      <c r="P12" s="15">
        <v>9.00900900900901E-2</v>
      </c>
      <c r="Q12" s="15">
        <v>3.4482758620689703E-2</v>
      </c>
      <c r="R12" s="15">
        <v>5.7142857142857099E-2</v>
      </c>
      <c r="S12" s="15"/>
      <c r="T12" s="15">
        <v>9.7087378640776698E-2</v>
      </c>
      <c r="U12" s="15">
        <v>3.6144578313252997E-2</v>
      </c>
      <c r="V12" s="15">
        <v>0.08</v>
      </c>
      <c r="W12" s="15">
        <v>9.6774193548387094E-2</v>
      </c>
      <c r="X12" s="15">
        <v>0</v>
      </c>
      <c r="Y12" s="15"/>
      <c r="Z12" s="15">
        <v>6.8027210884353706E-2</v>
      </c>
      <c r="AA12" s="15">
        <v>9.9236641221374003E-2</v>
      </c>
      <c r="AB12" s="15"/>
      <c r="AC12" s="15">
        <v>4.5197740112994399E-2</v>
      </c>
      <c r="AD12" s="15">
        <v>9.9290780141844004E-2</v>
      </c>
      <c r="AE12" s="15"/>
      <c r="AF12" s="15">
        <v>5.7142857142857099E-2</v>
      </c>
      <c r="AG12" s="15">
        <v>0.115384615384615</v>
      </c>
      <c r="AH12" s="15">
        <v>2.0833333333333301E-2</v>
      </c>
      <c r="AI12" s="15">
        <v>0.11111111111111099</v>
      </c>
      <c r="AJ12" s="15">
        <v>4.3478260869565202E-2</v>
      </c>
      <c r="AK12" s="15">
        <v>8.5714285714285701E-2</v>
      </c>
      <c r="AL12" s="15">
        <v>0.25</v>
      </c>
      <c r="AM12" s="15"/>
      <c r="AN12" s="15">
        <v>0.06</v>
      </c>
      <c r="AO12" s="15">
        <v>7.4999999999999997E-2</v>
      </c>
      <c r="AP12" s="15">
        <v>0</v>
      </c>
      <c r="AQ12" s="15">
        <v>8.6956521739130405E-2</v>
      </c>
      <c r="AR12" s="15">
        <v>0.116504854368932</v>
      </c>
      <c r="AS12" s="15">
        <v>6.25E-2</v>
      </c>
      <c r="AT12" s="15"/>
      <c r="AU12" s="15">
        <v>8.4337349397590397E-2</v>
      </c>
      <c r="AV12" s="15">
        <v>6.8750000000000006E-2</v>
      </c>
      <c r="AW12" s="15">
        <v>5.2631578947368397E-2</v>
      </c>
      <c r="AX12" s="15">
        <v>0.108695652173913</v>
      </c>
      <c r="AY12" s="15">
        <v>0.08</v>
      </c>
      <c r="AZ12" s="15"/>
      <c r="BA12" s="15">
        <v>6.84410646387833E-2</v>
      </c>
      <c r="BB12" s="15">
        <v>9.7902097902097904E-2</v>
      </c>
      <c r="BC12" s="15"/>
      <c r="BD12" s="15">
        <v>8.1871345029239803E-2</v>
      </c>
      <c r="BE12" s="15">
        <v>7.6271186440677999E-2</v>
      </c>
      <c r="BF12" s="15"/>
      <c r="BG12" s="15">
        <v>7.8431372549019607E-2</v>
      </c>
      <c r="BH12" s="15" t="s">
        <v>117</v>
      </c>
    </row>
    <row r="13" spans="2:60" x14ac:dyDescent="0.35">
      <c r="B13" s="16" t="s">
        <v>294</v>
      </c>
      <c r="C13" s="15">
        <v>0</v>
      </c>
      <c r="D13" s="15">
        <v>0</v>
      </c>
      <c r="E13" s="15">
        <v>0</v>
      </c>
      <c r="F13" s="15"/>
      <c r="G13" s="15">
        <v>0</v>
      </c>
      <c r="H13" s="15">
        <v>0</v>
      </c>
      <c r="I13" s="15"/>
      <c r="J13" s="15">
        <v>0</v>
      </c>
      <c r="K13" s="15">
        <v>0</v>
      </c>
      <c r="L13" s="15">
        <v>0</v>
      </c>
      <c r="M13" s="15">
        <v>0</v>
      </c>
      <c r="N13" s="15"/>
      <c r="O13" s="15">
        <v>0</v>
      </c>
      <c r="P13" s="15">
        <v>0</v>
      </c>
      <c r="Q13" s="15">
        <v>0</v>
      </c>
      <c r="R13" s="15">
        <v>0</v>
      </c>
      <c r="S13" s="15"/>
      <c r="T13" s="15">
        <v>0</v>
      </c>
      <c r="U13" s="15">
        <v>0</v>
      </c>
      <c r="V13" s="15">
        <v>0</v>
      </c>
      <c r="W13" s="15">
        <v>0</v>
      </c>
      <c r="X13" s="15">
        <v>0</v>
      </c>
      <c r="Y13" s="15"/>
      <c r="Z13" s="15">
        <v>0</v>
      </c>
      <c r="AA13" s="15">
        <v>0</v>
      </c>
      <c r="AB13" s="15"/>
      <c r="AC13" s="15">
        <v>0</v>
      </c>
      <c r="AD13" s="15">
        <v>0</v>
      </c>
      <c r="AE13" s="15"/>
      <c r="AF13" s="15">
        <v>0</v>
      </c>
      <c r="AG13" s="15">
        <v>0</v>
      </c>
      <c r="AH13" s="15">
        <v>0</v>
      </c>
      <c r="AI13" s="15">
        <v>0</v>
      </c>
      <c r="AJ13" s="15">
        <v>0</v>
      </c>
      <c r="AK13" s="15">
        <v>0</v>
      </c>
      <c r="AL13" s="15">
        <v>0</v>
      </c>
      <c r="AM13" s="15"/>
      <c r="AN13" s="15">
        <v>0</v>
      </c>
      <c r="AO13" s="15">
        <v>0</v>
      </c>
      <c r="AP13" s="15">
        <v>0</v>
      </c>
      <c r="AQ13" s="15">
        <v>0</v>
      </c>
      <c r="AR13" s="15">
        <v>0</v>
      </c>
      <c r="AS13" s="15">
        <v>0</v>
      </c>
      <c r="AT13" s="15"/>
      <c r="AU13" s="15">
        <v>0</v>
      </c>
      <c r="AV13" s="15">
        <v>0</v>
      </c>
      <c r="AW13" s="15">
        <v>0</v>
      </c>
      <c r="AX13" s="15">
        <v>0</v>
      </c>
      <c r="AY13" s="15">
        <v>0</v>
      </c>
      <c r="AZ13" s="15"/>
      <c r="BA13" s="15">
        <v>0</v>
      </c>
      <c r="BB13" s="15">
        <v>0</v>
      </c>
      <c r="BC13" s="15"/>
      <c r="BD13" s="15">
        <v>0</v>
      </c>
      <c r="BE13" s="15">
        <v>0</v>
      </c>
      <c r="BF13" s="15"/>
      <c r="BG13" s="15">
        <v>0</v>
      </c>
      <c r="BH13" s="15" t="s">
        <v>117</v>
      </c>
    </row>
    <row r="14" spans="2:60" x14ac:dyDescent="0.35">
      <c r="B14" s="16" t="s">
        <v>295</v>
      </c>
      <c r="C14" s="18">
        <v>0.53921568627451</v>
      </c>
      <c r="D14" s="18">
        <v>0.62878787878787901</v>
      </c>
      <c r="E14" s="18">
        <v>0.49637681159420299</v>
      </c>
      <c r="F14" s="18"/>
      <c r="G14" s="18">
        <v>0.45161290322580599</v>
      </c>
      <c r="H14" s="18">
        <v>0.56507936507936496</v>
      </c>
      <c r="I14" s="18"/>
      <c r="J14" s="18">
        <v>0.462686567164179</v>
      </c>
      <c r="K14" s="18">
        <v>0.61445783132530096</v>
      </c>
      <c r="L14" s="18">
        <v>0.55813953488372103</v>
      </c>
      <c r="M14" s="18">
        <v>0.48837209302325602</v>
      </c>
      <c r="N14" s="18"/>
      <c r="O14" s="18">
        <v>0.51587301587301604</v>
      </c>
      <c r="P14" s="18">
        <v>0.45045045045045001</v>
      </c>
      <c r="Q14" s="18">
        <v>0.60344827586206895</v>
      </c>
      <c r="R14" s="18">
        <v>0.628571428571429</v>
      </c>
      <c r="S14" s="18"/>
      <c r="T14" s="18">
        <v>0.519417475728155</v>
      </c>
      <c r="U14" s="18">
        <v>0.56626506024096401</v>
      </c>
      <c r="V14" s="18">
        <v>0.52</v>
      </c>
      <c r="W14" s="18">
        <v>0.61290322580645196</v>
      </c>
      <c r="X14" s="18">
        <v>0.66666666666666696</v>
      </c>
      <c r="Y14" s="18"/>
      <c r="Z14" s="18">
        <v>0.55102040816326503</v>
      </c>
      <c r="AA14" s="18">
        <v>0.56488549618320605</v>
      </c>
      <c r="AB14" s="18"/>
      <c r="AC14" s="18">
        <v>0.548022598870057</v>
      </c>
      <c r="AD14" s="18">
        <v>0.560283687943262</v>
      </c>
      <c r="AE14" s="18"/>
      <c r="AF14" s="18">
        <v>0.57142857142857095</v>
      </c>
      <c r="AG14" s="18">
        <v>0.71153846153846101</v>
      </c>
      <c r="AH14" s="18">
        <v>0.625</v>
      </c>
      <c r="AI14" s="18">
        <v>0.36111111111111099</v>
      </c>
      <c r="AJ14" s="18">
        <v>0.565217391304348</v>
      </c>
      <c r="AK14" s="18">
        <v>0.4</v>
      </c>
      <c r="AL14" s="18">
        <v>0</v>
      </c>
      <c r="AM14" s="18"/>
      <c r="AN14" s="18">
        <v>0.56666666666666698</v>
      </c>
      <c r="AO14" s="18">
        <v>0.57499999999999996</v>
      </c>
      <c r="AP14" s="18">
        <v>0.61538461538461497</v>
      </c>
      <c r="AQ14" s="18">
        <v>0.60869565217391297</v>
      </c>
      <c r="AR14" s="18">
        <v>0.44660194174757301</v>
      </c>
      <c r="AS14" s="18">
        <v>0.4375</v>
      </c>
      <c r="AT14" s="18"/>
      <c r="AU14" s="18">
        <v>0.54216867469879504</v>
      </c>
      <c r="AV14" s="18">
        <v>0.59375</v>
      </c>
      <c r="AW14" s="18">
        <v>0.42105263157894701</v>
      </c>
      <c r="AX14" s="18">
        <v>0.5</v>
      </c>
      <c r="AY14" s="18">
        <v>0.49</v>
      </c>
      <c r="AZ14" s="18"/>
      <c r="BA14" s="18">
        <v>0.53612167300380198</v>
      </c>
      <c r="BB14" s="18">
        <v>0.55244755244755295</v>
      </c>
      <c r="BC14" s="18"/>
      <c r="BD14" s="18">
        <v>0.52046783625730997</v>
      </c>
      <c r="BE14" s="18">
        <v>0.55084745762711895</v>
      </c>
      <c r="BF14" s="18"/>
      <c r="BG14" s="18">
        <v>0.53921568627451</v>
      </c>
      <c r="BH14" s="18" t="s">
        <v>117</v>
      </c>
    </row>
    <row r="15" spans="2:60" x14ac:dyDescent="0.35">
      <c r="B15" s="16" t="s">
        <v>296</v>
      </c>
      <c r="C15" s="18">
        <v>0.26225490196078399</v>
      </c>
      <c r="D15" s="18">
        <v>0.22727272727272699</v>
      </c>
      <c r="E15" s="18">
        <v>0.278985507246377</v>
      </c>
      <c r="F15" s="18"/>
      <c r="G15" s="18">
        <v>0.32258064516128998</v>
      </c>
      <c r="H15" s="18">
        <v>0.24444444444444399</v>
      </c>
      <c r="I15" s="18"/>
      <c r="J15" s="18">
        <v>0.328358208955224</v>
      </c>
      <c r="K15" s="18">
        <v>0.22891566265060201</v>
      </c>
      <c r="L15" s="18">
        <v>0.24418604651162801</v>
      </c>
      <c r="M15" s="18">
        <v>0.27906976744186002</v>
      </c>
      <c r="N15" s="18"/>
      <c r="O15" s="18">
        <v>0.293650793650794</v>
      </c>
      <c r="P15" s="18">
        <v>0.33333333333333298</v>
      </c>
      <c r="Q15" s="18">
        <v>0.15517241379310301</v>
      </c>
      <c r="R15" s="18">
        <v>0.22857142857142901</v>
      </c>
      <c r="S15" s="18"/>
      <c r="T15" s="18">
        <v>0.28155339805825202</v>
      </c>
      <c r="U15" s="18">
        <v>0.25301204819277101</v>
      </c>
      <c r="V15" s="18">
        <v>0.266666666666667</v>
      </c>
      <c r="W15" s="18">
        <v>0.225806451612903</v>
      </c>
      <c r="X15" s="18">
        <v>0</v>
      </c>
      <c r="Y15" s="18"/>
      <c r="Z15" s="18">
        <v>0.25850340136054401</v>
      </c>
      <c r="AA15" s="18">
        <v>0.26717557251908403</v>
      </c>
      <c r="AB15" s="18"/>
      <c r="AC15" s="18">
        <v>0.23728813559322001</v>
      </c>
      <c r="AD15" s="18">
        <v>0.27659574468085102</v>
      </c>
      <c r="AE15" s="18"/>
      <c r="AF15" s="18">
        <v>0.266666666666667</v>
      </c>
      <c r="AG15" s="18">
        <v>0.21153846153846201</v>
      </c>
      <c r="AH15" s="18">
        <v>0.1875</v>
      </c>
      <c r="AI15" s="18">
        <v>0.41666666666666702</v>
      </c>
      <c r="AJ15" s="18">
        <v>0.30434782608695699</v>
      </c>
      <c r="AK15" s="18">
        <v>0.314285714285714</v>
      </c>
      <c r="AL15" s="18">
        <v>0.5</v>
      </c>
      <c r="AM15" s="18"/>
      <c r="AN15" s="18">
        <v>0.22666666666666699</v>
      </c>
      <c r="AO15" s="18">
        <v>0.21249999999999999</v>
      </c>
      <c r="AP15" s="18">
        <v>0.230769230769231</v>
      </c>
      <c r="AQ15" s="18">
        <v>0.282608695652174</v>
      </c>
      <c r="AR15" s="18">
        <v>0.33980582524271802</v>
      </c>
      <c r="AS15" s="18">
        <v>0.3125</v>
      </c>
      <c r="AT15" s="18"/>
      <c r="AU15" s="18">
        <v>0.30120481927710802</v>
      </c>
      <c r="AV15" s="18">
        <v>0.2</v>
      </c>
      <c r="AW15" s="18">
        <v>0.21052631578947401</v>
      </c>
      <c r="AX15" s="18">
        <v>0.30434782608695699</v>
      </c>
      <c r="AY15" s="18">
        <v>0.32</v>
      </c>
      <c r="AZ15" s="18"/>
      <c r="BA15" s="18">
        <v>0.262357414448669</v>
      </c>
      <c r="BB15" s="18">
        <v>0.25174825174825199</v>
      </c>
      <c r="BC15" s="18"/>
      <c r="BD15" s="18">
        <v>0.29239766081871299</v>
      </c>
      <c r="BE15" s="18">
        <v>0.241525423728814</v>
      </c>
      <c r="BF15" s="18"/>
      <c r="BG15" s="18">
        <v>0.26225490196078399</v>
      </c>
      <c r="BH15" s="18" t="s">
        <v>117</v>
      </c>
    </row>
    <row r="16" spans="2:60" x14ac:dyDescent="0.35">
      <c r="B16" s="16" t="s">
        <v>93</v>
      </c>
      <c r="C16" s="19">
        <v>0.27696078431372501</v>
      </c>
      <c r="D16" s="19">
        <v>0.40151515151515099</v>
      </c>
      <c r="E16" s="19">
        <v>0.217391304347826</v>
      </c>
      <c r="F16" s="19"/>
      <c r="G16" s="19">
        <v>0.12903225806451599</v>
      </c>
      <c r="H16" s="19">
        <v>0.32063492063492099</v>
      </c>
      <c r="I16" s="19"/>
      <c r="J16" s="19">
        <v>0.134328358208955</v>
      </c>
      <c r="K16" s="19">
        <v>0.38554216867469898</v>
      </c>
      <c r="L16" s="19">
        <v>0.31395348837209303</v>
      </c>
      <c r="M16" s="19">
        <v>0.209302325581395</v>
      </c>
      <c r="N16" s="19"/>
      <c r="O16" s="19">
        <v>0.22222222222222199</v>
      </c>
      <c r="P16" s="19">
        <v>0.117117117117117</v>
      </c>
      <c r="Q16" s="19">
        <v>0.44827586206896602</v>
      </c>
      <c r="R16" s="19">
        <v>0.4</v>
      </c>
      <c r="S16" s="19"/>
      <c r="T16" s="19">
        <v>0.237864077669903</v>
      </c>
      <c r="U16" s="19">
        <v>0.313253012048193</v>
      </c>
      <c r="V16" s="19">
        <v>0.25333333333333302</v>
      </c>
      <c r="W16" s="19">
        <v>0.38709677419354799</v>
      </c>
      <c r="X16" s="19">
        <v>0.66666666666666696</v>
      </c>
      <c r="Y16" s="19"/>
      <c r="Z16" s="19">
        <v>0.29251700680272102</v>
      </c>
      <c r="AA16" s="19">
        <v>0.29770992366412202</v>
      </c>
      <c r="AB16" s="19"/>
      <c r="AC16" s="19">
        <v>0.31073446327683601</v>
      </c>
      <c r="AD16" s="19">
        <v>0.28368794326241098</v>
      </c>
      <c r="AE16" s="19"/>
      <c r="AF16" s="19">
        <v>0.30476190476190501</v>
      </c>
      <c r="AG16" s="19">
        <v>0.5</v>
      </c>
      <c r="AH16" s="19">
        <v>0.4375</v>
      </c>
      <c r="AI16" s="19">
        <v>-5.5555555555555601E-2</v>
      </c>
      <c r="AJ16" s="19">
        <v>0.26086956521739102</v>
      </c>
      <c r="AK16" s="19">
        <v>8.5714285714285701E-2</v>
      </c>
      <c r="AL16" s="19">
        <v>-0.5</v>
      </c>
      <c r="AM16" s="19"/>
      <c r="AN16" s="19">
        <v>0.34</v>
      </c>
      <c r="AO16" s="19">
        <v>0.36249999999999999</v>
      </c>
      <c r="AP16" s="19">
        <v>0.38461538461538503</v>
      </c>
      <c r="AQ16" s="19">
        <v>0.32608695652173902</v>
      </c>
      <c r="AR16" s="19">
        <v>0.106796116504854</v>
      </c>
      <c r="AS16" s="19">
        <v>0.125</v>
      </c>
      <c r="AT16" s="19"/>
      <c r="AU16" s="19">
        <v>0.240963855421687</v>
      </c>
      <c r="AV16" s="19">
        <v>0.39374999999999999</v>
      </c>
      <c r="AW16" s="19">
        <v>0.21052631578947401</v>
      </c>
      <c r="AX16" s="19">
        <v>0.19565217391304299</v>
      </c>
      <c r="AY16" s="19">
        <v>0.17</v>
      </c>
      <c r="AZ16" s="19"/>
      <c r="BA16" s="19">
        <v>0.27376425855513298</v>
      </c>
      <c r="BB16" s="19">
        <v>0.30069930069930101</v>
      </c>
      <c r="BC16" s="19"/>
      <c r="BD16" s="19">
        <v>0.22807017543859601</v>
      </c>
      <c r="BE16" s="19">
        <v>0.30932203389830498</v>
      </c>
      <c r="BF16" s="19"/>
      <c r="BG16" s="19">
        <v>0.27696078431372501</v>
      </c>
      <c r="BH16" s="19" t="s">
        <v>117</v>
      </c>
    </row>
    <row r="17" spans="2:2" x14ac:dyDescent="0.35">
      <c r="B17" s="14" t="s">
        <v>298</v>
      </c>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H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300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107</v>
      </c>
      <c r="D7" s="10">
        <v>30</v>
      </c>
      <c r="E7" s="10">
        <v>77</v>
      </c>
      <c r="F7" s="10"/>
      <c r="G7" s="10">
        <v>30</v>
      </c>
      <c r="H7" s="10">
        <v>77</v>
      </c>
      <c r="I7" s="10"/>
      <c r="J7" s="10">
        <v>22</v>
      </c>
      <c r="K7" s="10">
        <v>19</v>
      </c>
      <c r="L7" s="10">
        <v>42</v>
      </c>
      <c r="M7" s="10">
        <v>24</v>
      </c>
      <c r="N7" s="10"/>
      <c r="O7" s="10">
        <v>37</v>
      </c>
      <c r="P7" s="10">
        <v>37</v>
      </c>
      <c r="Q7" s="10">
        <v>9</v>
      </c>
      <c r="R7" s="10">
        <v>24</v>
      </c>
      <c r="S7" s="10"/>
      <c r="T7" s="10">
        <v>58</v>
      </c>
      <c r="U7" s="10">
        <v>21</v>
      </c>
      <c r="V7" s="10">
        <v>20</v>
      </c>
      <c r="W7" s="10">
        <v>7</v>
      </c>
      <c r="X7" s="10" t="s">
        <v>116</v>
      </c>
      <c r="Y7" s="10"/>
      <c r="Z7" s="10">
        <v>38</v>
      </c>
      <c r="AA7" s="10">
        <v>35</v>
      </c>
      <c r="AB7" s="10"/>
      <c r="AC7" s="10">
        <v>42</v>
      </c>
      <c r="AD7" s="10">
        <v>39</v>
      </c>
      <c r="AE7" s="10"/>
      <c r="AF7" s="10">
        <v>28</v>
      </c>
      <c r="AG7" s="10">
        <v>11</v>
      </c>
      <c r="AH7" s="10">
        <v>9</v>
      </c>
      <c r="AI7" s="10">
        <v>15</v>
      </c>
      <c r="AJ7" s="10">
        <v>7</v>
      </c>
      <c r="AK7" s="10">
        <v>22</v>
      </c>
      <c r="AL7" s="10">
        <v>2</v>
      </c>
      <c r="AM7" s="10"/>
      <c r="AN7" s="10">
        <v>34</v>
      </c>
      <c r="AO7" s="10">
        <v>17</v>
      </c>
      <c r="AP7" s="10">
        <v>3</v>
      </c>
      <c r="AQ7" s="10">
        <v>13</v>
      </c>
      <c r="AR7" s="10">
        <v>35</v>
      </c>
      <c r="AS7" s="10">
        <v>5</v>
      </c>
      <c r="AT7" s="10"/>
      <c r="AU7" s="10">
        <v>25</v>
      </c>
      <c r="AV7" s="10">
        <v>32</v>
      </c>
      <c r="AW7" s="10">
        <v>4</v>
      </c>
      <c r="AX7" s="10">
        <v>14</v>
      </c>
      <c r="AY7" s="10">
        <v>32</v>
      </c>
      <c r="AZ7" s="10"/>
      <c r="BA7" s="10">
        <v>69</v>
      </c>
      <c r="BB7" s="10">
        <v>36</v>
      </c>
      <c r="BC7" s="10"/>
      <c r="BD7" s="10">
        <v>50</v>
      </c>
      <c r="BE7" s="10">
        <v>57</v>
      </c>
      <c r="BF7" s="10"/>
      <c r="BG7" s="10">
        <v>107</v>
      </c>
      <c r="BH7" s="10" t="s">
        <v>116</v>
      </c>
    </row>
    <row r="8" spans="2:60" x14ac:dyDescent="0.35">
      <c r="B8" s="16" t="s">
        <v>114</v>
      </c>
      <c r="C8" s="15">
        <v>0.54205607476635498</v>
      </c>
      <c r="D8" s="15">
        <v>0.6</v>
      </c>
      <c r="E8" s="15">
        <v>0.51948051948051899</v>
      </c>
      <c r="F8" s="15"/>
      <c r="G8" s="15">
        <v>0.53333333333333299</v>
      </c>
      <c r="H8" s="15">
        <v>0.54545454545454497</v>
      </c>
      <c r="I8" s="15"/>
      <c r="J8" s="15">
        <v>0.5</v>
      </c>
      <c r="K8" s="15">
        <v>0.52631578947368396</v>
      </c>
      <c r="L8" s="15">
        <v>0.52380952380952395</v>
      </c>
      <c r="M8" s="15">
        <v>0.625</v>
      </c>
      <c r="N8" s="15"/>
      <c r="O8" s="15">
        <v>0.59459459459459496</v>
      </c>
      <c r="P8" s="15">
        <v>0.56756756756756799</v>
      </c>
      <c r="Q8" s="15">
        <v>0.33333333333333298</v>
      </c>
      <c r="R8" s="15">
        <v>0.5</v>
      </c>
      <c r="S8" s="15"/>
      <c r="T8" s="15">
        <v>0.60344827586206895</v>
      </c>
      <c r="U8" s="15">
        <v>0.476190476190476</v>
      </c>
      <c r="V8" s="15">
        <v>0.4</v>
      </c>
      <c r="W8" s="15">
        <v>0.71428571428571397</v>
      </c>
      <c r="X8" s="15" t="s">
        <v>117</v>
      </c>
      <c r="Y8" s="15"/>
      <c r="Z8" s="15">
        <v>0.52631578947368396</v>
      </c>
      <c r="AA8" s="15">
        <v>0.51428571428571401</v>
      </c>
      <c r="AB8" s="15"/>
      <c r="AC8" s="15">
        <v>0.5</v>
      </c>
      <c r="AD8" s="15">
        <v>0.512820512820513</v>
      </c>
      <c r="AE8" s="15"/>
      <c r="AF8" s="15">
        <v>0.42857142857142899</v>
      </c>
      <c r="AG8" s="15">
        <v>0.63636363636363602</v>
      </c>
      <c r="AH8" s="15">
        <v>0.55555555555555602</v>
      </c>
      <c r="AI8" s="15">
        <v>0.6</v>
      </c>
      <c r="AJ8" s="15">
        <v>0.28571428571428598</v>
      </c>
      <c r="AK8" s="15">
        <v>0.77272727272727304</v>
      </c>
      <c r="AL8" s="15">
        <v>0.5</v>
      </c>
      <c r="AM8" s="15"/>
      <c r="AN8" s="15">
        <v>0.5</v>
      </c>
      <c r="AO8" s="15">
        <v>0.47058823529411797</v>
      </c>
      <c r="AP8" s="15">
        <v>1</v>
      </c>
      <c r="AQ8" s="15">
        <v>0.69230769230769196</v>
      </c>
      <c r="AR8" s="15">
        <v>0.51428571428571401</v>
      </c>
      <c r="AS8" s="15">
        <v>0.6</v>
      </c>
      <c r="AT8" s="15"/>
      <c r="AU8" s="15">
        <v>0.6</v>
      </c>
      <c r="AV8" s="15">
        <v>0.4375</v>
      </c>
      <c r="AW8" s="15">
        <v>0.5</v>
      </c>
      <c r="AX8" s="15">
        <v>0.64285714285714302</v>
      </c>
      <c r="AY8" s="15">
        <v>0.5625</v>
      </c>
      <c r="AZ8" s="15"/>
      <c r="BA8" s="15">
        <v>0.49275362318840599</v>
      </c>
      <c r="BB8" s="15">
        <v>0.61111111111111105</v>
      </c>
      <c r="BC8" s="15"/>
      <c r="BD8" s="15">
        <v>0.46</v>
      </c>
      <c r="BE8" s="15">
        <v>0.61403508771929804</v>
      </c>
      <c r="BF8" s="15"/>
      <c r="BG8" s="15">
        <v>0.54205607476635498</v>
      </c>
      <c r="BH8" s="15" t="s">
        <v>117</v>
      </c>
    </row>
    <row r="9" spans="2:60" x14ac:dyDescent="0.35">
      <c r="B9" s="16" t="s">
        <v>115</v>
      </c>
      <c r="C9" s="15">
        <v>0.28037383177570102</v>
      </c>
      <c r="D9" s="15">
        <v>0.2</v>
      </c>
      <c r="E9" s="15">
        <v>0.31168831168831201</v>
      </c>
      <c r="F9" s="15"/>
      <c r="G9" s="15">
        <v>0.266666666666667</v>
      </c>
      <c r="H9" s="15">
        <v>0.28571428571428598</v>
      </c>
      <c r="I9" s="15"/>
      <c r="J9" s="15">
        <v>0.27272727272727298</v>
      </c>
      <c r="K9" s="15">
        <v>0.26315789473684198</v>
      </c>
      <c r="L9" s="15">
        <v>0.26190476190476197</v>
      </c>
      <c r="M9" s="15">
        <v>0.33333333333333298</v>
      </c>
      <c r="N9" s="15"/>
      <c r="O9" s="15">
        <v>0.18918918918918901</v>
      </c>
      <c r="P9" s="15">
        <v>0.32432432432432401</v>
      </c>
      <c r="Q9" s="15">
        <v>0.22222222222222199</v>
      </c>
      <c r="R9" s="15">
        <v>0.375</v>
      </c>
      <c r="S9" s="15"/>
      <c r="T9" s="15">
        <v>0.27586206896551702</v>
      </c>
      <c r="U9" s="15">
        <v>0.33333333333333298</v>
      </c>
      <c r="V9" s="15">
        <v>0.25</v>
      </c>
      <c r="W9" s="15">
        <v>0.28571428571428598</v>
      </c>
      <c r="X9" s="15" t="s">
        <v>117</v>
      </c>
      <c r="Y9" s="15"/>
      <c r="Z9" s="15">
        <v>0.34210526315789502</v>
      </c>
      <c r="AA9" s="15">
        <v>0.28571428571428598</v>
      </c>
      <c r="AB9" s="15"/>
      <c r="AC9" s="15">
        <v>0.35714285714285698</v>
      </c>
      <c r="AD9" s="15">
        <v>0.256410256410256</v>
      </c>
      <c r="AE9" s="15"/>
      <c r="AF9" s="15">
        <v>0.25</v>
      </c>
      <c r="AG9" s="15">
        <v>0.36363636363636398</v>
      </c>
      <c r="AH9" s="15">
        <v>0.33333333333333298</v>
      </c>
      <c r="AI9" s="15">
        <v>0.2</v>
      </c>
      <c r="AJ9" s="15">
        <v>0.57142857142857095</v>
      </c>
      <c r="AK9" s="15">
        <v>0.13636363636363599</v>
      </c>
      <c r="AL9" s="15">
        <v>0.5</v>
      </c>
      <c r="AM9" s="15"/>
      <c r="AN9" s="15">
        <v>0.32352941176470601</v>
      </c>
      <c r="AO9" s="15">
        <v>0.29411764705882398</v>
      </c>
      <c r="AP9" s="15">
        <v>0</v>
      </c>
      <c r="AQ9" s="15">
        <v>7.69230769230769E-2</v>
      </c>
      <c r="AR9" s="15">
        <v>0.314285714285714</v>
      </c>
      <c r="AS9" s="15">
        <v>0.4</v>
      </c>
      <c r="AT9" s="15"/>
      <c r="AU9" s="15">
        <v>0.2</v>
      </c>
      <c r="AV9" s="15">
        <v>0.375</v>
      </c>
      <c r="AW9" s="15">
        <v>0.5</v>
      </c>
      <c r="AX9" s="15">
        <v>0.28571428571428598</v>
      </c>
      <c r="AY9" s="15">
        <v>0.21875</v>
      </c>
      <c r="AZ9" s="15"/>
      <c r="BA9" s="15">
        <v>0.28985507246376802</v>
      </c>
      <c r="BB9" s="15">
        <v>0.27777777777777801</v>
      </c>
      <c r="BC9" s="15"/>
      <c r="BD9" s="15">
        <v>0.32</v>
      </c>
      <c r="BE9" s="15">
        <v>0.24561403508771901</v>
      </c>
      <c r="BF9" s="15"/>
      <c r="BG9" s="15">
        <v>0.28037383177570102</v>
      </c>
      <c r="BH9" s="15" t="s">
        <v>117</v>
      </c>
    </row>
    <row r="10" spans="2:60" x14ac:dyDescent="0.35">
      <c r="B10" s="16" t="s">
        <v>119</v>
      </c>
      <c r="C10" s="15">
        <v>0.168224299065421</v>
      </c>
      <c r="D10" s="15">
        <v>0.2</v>
      </c>
      <c r="E10" s="15">
        <v>0.15584415584415601</v>
      </c>
      <c r="F10" s="15"/>
      <c r="G10" s="15">
        <v>0.2</v>
      </c>
      <c r="H10" s="15">
        <v>0.15584415584415601</v>
      </c>
      <c r="I10" s="15"/>
      <c r="J10" s="15">
        <v>0.22727272727272699</v>
      </c>
      <c r="K10" s="15">
        <v>0.21052631578947401</v>
      </c>
      <c r="L10" s="15">
        <v>0.19047619047618999</v>
      </c>
      <c r="M10" s="15">
        <v>4.1666666666666699E-2</v>
      </c>
      <c r="N10" s="15"/>
      <c r="O10" s="15">
        <v>0.18918918918918901</v>
      </c>
      <c r="P10" s="15">
        <v>0.108108108108108</v>
      </c>
      <c r="Q10" s="15">
        <v>0.44444444444444398</v>
      </c>
      <c r="R10" s="15">
        <v>0.125</v>
      </c>
      <c r="S10" s="15"/>
      <c r="T10" s="15">
        <v>0.12068965517241401</v>
      </c>
      <c r="U10" s="15">
        <v>0.19047619047618999</v>
      </c>
      <c r="V10" s="15">
        <v>0.3</v>
      </c>
      <c r="W10" s="15">
        <v>0</v>
      </c>
      <c r="X10" s="15" t="s">
        <v>117</v>
      </c>
      <c r="Y10" s="15"/>
      <c r="Z10" s="15">
        <v>0.13157894736842099</v>
      </c>
      <c r="AA10" s="15">
        <v>0.17142857142857101</v>
      </c>
      <c r="AB10" s="15"/>
      <c r="AC10" s="15">
        <v>0.14285714285714299</v>
      </c>
      <c r="AD10" s="15">
        <v>0.20512820512820501</v>
      </c>
      <c r="AE10" s="15"/>
      <c r="AF10" s="15">
        <v>0.28571428571428598</v>
      </c>
      <c r="AG10" s="15">
        <v>0</v>
      </c>
      <c r="AH10" s="15">
        <v>0.11111111111111099</v>
      </c>
      <c r="AI10" s="15">
        <v>0.2</v>
      </c>
      <c r="AJ10" s="15">
        <v>0.14285714285714299</v>
      </c>
      <c r="AK10" s="15">
        <v>9.0909090909090898E-2</v>
      </c>
      <c r="AL10" s="15">
        <v>0</v>
      </c>
      <c r="AM10" s="15"/>
      <c r="AN10" s="15">
        <v>0.17647058823529399</v>
      </c>
      <c r="AO10" s="15">
        <v>0.23529411764705899</v>
      </c>
      <c r="AP10" s="15">
        <v>0</v>
      </c>
      <c r="AQ10" s="15">
        <v>0.15384615384615399</v>
      </c>
      <c r="AR10" s="15">
        <v>0.17142857142857101</v>
      </c>
      <c r="AS10" s="15">
        <v>0</v>
      </c>
      <c r="AT10" s="15"/>
      <c r="AU10" s="15">
        <v>0.2</v>
      </c>
      <c r="AV10" s="15">
        <v>0.1875</v>
      </c>
      <c r="AW10" s="15">
        <v>0</v>
      </c>
      <c r="AX10" s="15">
        <v>0</v>
      </c>
      <c r="AY10" s="15">
        <v>0.21875</v>
      </c>
      <c r="AZ10" s="15"/>
      <c r="BA10" s="15">
        <v>0.202898550724638</v>
      </c>
      <c r="BB10" s="15">
        <v>0.11111111111111099</v>
      </c>
      <c r="BC10" s="15"/>
      <c r="BD10" s="15">
        <v>0.22</v>
      </c>
      <c r="BE10" s="15">
        <v>0.12280701754386</v>
      </c>
      <c r="BF10" s="15"/>
      <c r="BG10" s="15">
        <v>0.168224299065421</v>
      </c>
      <c r="BH10" s="15" t="s">
        <v>117</v>
      </c>
    </row>
    <row r="11" spans="2:60" x14ac:dyDescent="0.35">
      <c r="B11" s="16" t="s">
        <v>294</v>
      </c>
      <c r="C11" s="17">
        <v>9.3457943925233603E-3</v>
      </c>
      <c r="D11" s="17">
        <v>0</v>
      </c>
      <c r="E11" s="17">
        <v>1.2987012987013E-2</v>
      </c>
      <c r="F11" s="17"/>
      <c r="G11" s="17">
        <v>0</v>
      </c>
      <c r="H11" s="17">
        <v>1.2987012987013E-2</v>
      </c>
      <c r="I11" s="17"/>
      <c r="J11" s="17">
        <v>0</v>
      </c>
      <c r="K11" s="17">
        <v>0</v>
      </c>
      <c r="L11" s="17">
        <v>2.3809523809523801E-2</v>
      </c>
      <c r="M11" s="17">
        <v>0</v>
      </c>
      <c r="N11" s="17"/>
      <c r="O11" s="17">
        <v>2.7027027027027001E-2</v>
      </c>
      <c r="P11" s="17">
        <v>0</v>
      </c>
      <c r="Q11" s="17">
        <v>0</v>
      </c>
      <c r="R11" s="17">
        <v>0</v>
      </c>
      <c r="S11" s="17"/>
      <c r="T11" s="17">
        <v>0</v>
      </c>
      <c r="U11" s="17">
        <v>0</v>
      </c>
      <c r="V11" s="17">
        <v>0.05</v>
      </c>
      <c r="W11" s="17">
        <v>0</v>
      </c>
      <c r="X11" s="17" t="s">
        <v>117</v>
      </c>
      <c r="Y11" s="17"/>
      <c r="Z11" s="17">
        <v>0</v>
      </c>
      <c r="AA11" s="17">
        <v>2.8571428571428598E-2</v>
      </c>
      <c r="AB11" s="17"/>
      <c r="AC11" s="17">
        <v>0</v>
      </c>
      <c r="AD11" s="17">
        <v>2.5641025641025599E-2</v>
      </c>
      <c r="AE11" s="17"/>
      <c r="AF11" s="17">
        <v>3.5714285714285698E-2</v>
      </c>
      <c r="AG11" s="17">
        <v>0</v>
      </c>
      <c r="AH11" s="17">
        <v>0</v>
      </c>
      <c r="AI11" s="17">
        <v>0</v>
      </c>
      <c r="AJ11" s="17">
        <v>0</v>
      </c>
      <c r="AK11" s="17">
        <v>0</v>
      </c>
      <c r="AL11" s="17">
        <v>0</v>
      </c>
      <c r="AM11" s="17"/>
      <c r="AN11" s="17">
        <v>0</v>
      </c>
      <c r="AO11" s="17">
        <v>0</v>
      </c>
      <c r="AP11" s="17">
        <v>0</v>
      </c>
      <c r="AQ11" s="17">
        <v>7.69230769230769E-2</v>
      </c>
      <c r="AR11" s="17">
        <v>0</v>
      </c>
      <c r="AS11" s="17">
        <v>0</v>
      </c>
      <c r="AT11" s="17"/>
      <c r="AU11" s="17">
        <v>0</v>
      </c>
      <c r="AV11" s="17">
        <v>0</v>
      </c>
      <c r="AW11" s="17">
        <v>0</v>
      </c>
      <c r="AX11" s="17">
        <v>7.1428571428571397E-2</v>
      </c>
      <c r="AY11" s="17">
        <v>0</v>
      </c>
      <c r="AZ11" s="17"/>
      <c r="BA11" s="17">
        <v>1.4492753623188401E-2</v>
      </c>
      <c r="BB11" s="17">
        <v>0</v>
      </c>
      <c r="BC11" s="17"/>
      <c r="BD11" s="17">
        <v>0</v>
      </c>
      <c r="BE11" s="17">
        <v>1.7543859649122799E-2</v>
      </c>
      <c r="BF11" s="17"/>
      <c r="BG11" s="17">
        <v>9.3457943925233603E-3</v>
      </c>
      <c r="BH11" s="17" t="s">
        <v>117</v>
      </c>
    </row>
    <row r="12" spans="2:60" x14ac:dyDescent="0.35">
      <c r="B12" s="22" t="s">
        <v>336</v>
      </c>
    </row>
    <row r="13" spans="2:60" x14ac:dyDescent="0.35">
      <c r="B13" t="s">
        <v>84</v>
      </c>
    </row>
    <row r="14" spans="2:60" x14ac:dyDescent="0.35">
      <c r="B14" t="s">
        <v>85</v>
      </c>
    </row>
    <row r="16" spans="2:60" x14ac:dyDescent="0.35">
      <c r="B16"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H20"/>
  <sheetViews>
    <sheetView showGridLines="0" topLeftCell="A11" workbookViewId="0">
      <pane xSplit="2" topLeftCell="C1" activePane="topRight" state="frozen"/>
      <selection pane="topRight" activeCell="C16" sqref="C1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308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107</v>
      </c>
      <c r="D7" s="10">
        <v>30</v>
      </c>
      <c r="E7" s="10">
        <v>77</v>
      </c>
      <c r="F7" s="10"/>
      <c r="G7" s="10">
        <v>30</v>
      </c>
      <c r="H7" s="10">
        <v>77</v>
      </c>
      <c r="I7" s="10"/>
      <c r="J7" s="10">
        <v>22</v>
      </c>
      <c r="K7" s="10">
        <v>19</v>
      </c>
      <c r="L7" s="10">
        <v>42</v>
      </c>
      <c r="M7" s="10">
        <v>24</v>
      </c>
      <c r="N7" s="10"/>
      <c r="O7" s="10">
        <v>37</v>
      </c>
      <c r="P7" s="10">
        <v>37</v>
      </c>
      <c r="Q7" s="10">
        <v>9</v>
      </c>
      <c r="R7" s="10">
        <v>24</v>
      </c>
      <c r="S7" s="10"/>
      <c r="T7" s="10">
        <v>58</v>
      </c>
      <c r="U7" s="10">
        <v>21</v>
      </c>
      <c r="V7" s="10">
        <v>20</v>
      </c>
      <c r="W7" s="10">
        <v>7</v>
      </c>
      <c r="X7" s="10" t="s">
        <v>116</v>
      </c>
      <c r="Y7" s="10"/>
      <c r="Z7" s="10">
        <v>38</v>
      </c>
      <c r="AA7" s="10">
        <v>35</v>
      </c>
      <c r="AB7" s="10"/>
      <c r="AC7" s="10">
        <v>42</v>
      </c>
      <c r="AD7" s="10">
        <v>39</v>
      </c>
      <c r="AE7" s="10"/>
      <c r="AF7" s="10">
        <v>28</v>
      </c>
      <c r="AG7" s="10">
        <v>11</v>
      </c>
      <c r="AH7" s="10">
        <v>9</v>
      </c>
      <c r="AI7" s="10">
        <v>15</v>
      </c>
      <c r="AJ7" s="10">
        <v>7</v>
      </c>
      <c r="AK7" s="10">
        <v>22</v>
      </c>
      <c r="AL7" s="10">
        <v>2</v>
      </c>
      <c r="AM7" s="10"/>
      <c r="AN7" s="10">
        <v>34</v>
      </c>
      <c r="AO7" s="10">
        <v>17</v>
      </c>
      <c r="AP7" s="10">
        <v>3</v>
      </c>
      <c r="AQ7" s="10">
        <v>13</v>
      </c>
      <c r="AR7" s="10">
        <v>35</v>
      </c>
      <c r="AS7" s="10">
        <v>5</v>
      </c>
      <c r="AT7" s="10"/>
      <c r="AU7" s="10">
        <v>25</v>
      </c>
      <c r="AV7" s="10">
        <v>32</v>
      </c>
      <c r="AW7" s="10">
        <v>4</v>
      </c>
      <c r="AX7" s="10">
        <v>14</v>
      </c>
      <c r="AY7" s="10">
        <v>32</v>
      </c>
      <c r="AZ7" s="10"/>
      <c r="BA7" s="10">
        <v>69</v>
      </c>
      <c r="BB7" s="10">
        <v>36</v>
      </c>
      <c r="BC7" s="10"/>
      <c r="BD7" s="10">
        <v>50</v>
      </c>
      <c r="BE7" s="10">
        <v>57</v>
      </c>
      <c r="BF7" s="10"/>
      <c r="BG7" s="10">
        <v>107</v>
      </c>
      <c r="BH7" s="10" t="s">
        <v>116</v>
      </c>
    </row>
    <row r="8" spans="2:60" ht="29" x14ac:dyDescent="0.35">
      <c r="B8" s="16" t="s">
        <v>302</v>
      </c>
      <c r="C8" s="15">
        <v>0.52336448598130803</v>
      </c>
      <c r="D8" s="15">
        <v>0.5</v>
      </c>
      <c r="E8" s="15">
        <v>0.53246753246753198</v>
      </c>
      <c r="F8" s="15"/>
      <c r="G8" s="15">
        <v>0.53333333333333299</v>
      </c>
      <c r="H8" s="15">
        <v>0.51948051948051899</v>
      </c>
      <c r="I8" s="15"/>
      <c r="J8" s="15">
        <v>0.45454545454545497</v>
      </c>
      <c r="K8" s="15">
        <v>0.42105263157894701</v>
      </c>
      <c r="L8" s="15">
        <v>0.59523809523809501</v>
      </c>
      <c r="M8" s="15">
        <v>0.54166666666666696</v>
      </c>
      <c r="N8" s="15"/>
      <c r="O8" s="15">
        <v>0.45945945945945899</v>
      </c>
      <c r="P8" s="15">
        <v>0.54054054054054101</v>
      </c>
      <c r="Q8" s="15">
        <v>0.44444444444444398</v>
      </c>
      <c r="R8" s="15">
        <v>0.625</v>
      </c>
      <c r="S8" s="15"/>
      <c r="T8" s="15">
        <v>0.55172413793103403</v>
      </c>
      <c r="U8" s="15">
        <v>0.476190476190476</v>
      </c>
      <c r="V8" s="15">
        <v>0.4</v>
      </c>
      <c r="W8" s="15">
        <v>0.85714285714285698</v>
      </c>
      <c r="X8" s="15" t="s">
        <v>117</v>
      </c>
      <c r="Y8" s="15"/>
      <c r="Z8" s="15">
        <v>0.47368421052631599</v>
      </c>
      <c r="AA8" s="15">
        <v>0.54285714285714304</v>
      </c>
      <c r="AB8" s="15"/>
      <c r="AC8" s="15">
        <v>0.476190476190476</v>
      </c>
      <c r="AD8" s="15">
        <v>0.512820512820513</v>
      </c>
      <c r="AE8" s="15"/>
      <c r="AF8" s="15">
        <v>0.57142857142857095</v>
      </c>
      <c r="AG8" s="15">
        <v>0.63636363636363602</v>
      </c>
      <c r="AH8" s="15">
        <v>0.55555555555555602</v>
      </c>
      <c r="AI8" s="15">
        <v>0.4</v>
      </c>
      <c r="AJ8" s="15">
        <v>0.57142857142857095</v>
      </c>
      <c r="AK8" s="15">
        <v>0.59090909090909105</v>
      </c>
      <c r="AL8" s="15">
        <v>0.5</v>
      </c>
      <c r="AM8" s="15"/>
      <c r="AN8" s="15">
        <v>0.55882352941176505</v>
      </c>
      <c r="AO8" s="15">
        <v>0.58823529411764697</v>
      </c>
      <c r="AP8" s="15">
        <v>0.66666666666666696</v>
      </c>
      <c r="AQ8" s="15">
        <v>0.61538461538461497</v>
      </c>
      <c r="AR8" s="15">
        <v>0.42857142857142899</v>
      </c>
      <c r="AS8" s="15">
        <v>0.4</v>
      </c>
      <c r="AT8" s="15"/>
      <c r="AU8" s="15">
        <v>0.52</v>
      </c>
      <c r="AV8" s="15">
        <v>0.5625</v>
      </c>
      <c r="AW8" s="15">
        <v>0.5</v>
      </c>
      <c r="AX8" s="15">
        <v>0.57142857142857095</v>
      </c>
      <c r="AY8" s="15">
        <v>0.46875</v>
      </c>
      <c r="AZ8" s="15"/>
      <c r="BA8" s="15">
        <v>0.57971014492753603</v>
      </c>
      <c r="BB8" s="15">
        <v>0.38888888888888901</v>
      </c>
      <c r="BC8" s="15"/>
      <c r="BD8" s="15">
        <v>0.54</v>
      </c>
      <c r="BE8" s="15">
        <v>0.50877192982456099</v>
      </c>
      <c r="BF8" s="15"/>
      <c r="BG8" s="15">
        <v>0.52336448598130803</v>
      </c>
      <c r="BH8" s="15" t="s">
        <v>117</v>
      </c>
    </row>
    <row r="9" spans="2:60" ht="29" x14ac:dyDescent="0.35">
      <c r="B9" s="16" t="s">
        <v>303</v>
      </c>
      <c r="C9" s="15">
        <v>0.48598130841121501</v>
      </c>
      <c r="D9" s="15">
        <v>0.53333333333333299</v>
      </c>
      <c r="E9" s="15">
        <v>0.46753246753246802</v>
      </c>
      <c r="F9" s="15"/>
      <c r="G9" s="15">
        <v>0.5</v>
      </c>
      <c r="H9" s="15">
        <v>0.48051948051948101</v>
      </c>
      <c r="I9" s="15"/>
      <c r="J9" s="15">
        <v>0.40909090909090901</v>
      </c>
      <c r="K9" s="15">
        <v>0.47368421052631599</v>
      </c>
      <c r="L9" s="15">
        <v>0.5</v>
      </c>
      <c r="M9" s="15">
        <v>0.54166666666666696</v>
      </c>
      <c r="N9" s="15"/>
      <c r="O9" s="15">
        <v>0.59459459459459496</v>
      </c>
      <c r="P9" s="15">
        <v>0.48648648648648701</v>
      </c>
      <c r="Q9" s="15">
        <v>0.33333333333333298</v>
      </c>
      <c r="R9" s="15">
        <v>0.375</v>
      </c>
      <c r="S9" s="15"/>
      <c r="T9" s="15">
        <v>0.58620689655172398</v>
      </c>
      <c r="U9" s="15">
        <v>0.38095238095238099</v>
      </c>
      <c r="V9" s="15">
        <v>0.35</v>
      </c>
      <c r="W9" s="15">
        <v>0.42857142857142899</v>
      </c>
      <c r="X9" s="15" t="s">
        <v>117</v>
      </c>
      <c r="Y9" s="15"/>
      <c r="Z9" s="15">
        <v>0.5</v>
      </c>
      <c r="AA9" s="15">
        <v>0.34285714285714303</v>
      </c>
      <c r="AB9" s="15"/>
      <c r="AC9" s="15">
        <v>0.547619047619048</v>
      </c>
      <c r="AD9" s="15">
        <v>0.33333333333333298</v>
      </c>
      <c r="AE9" s="15"/>
      <c r="AF9" s="15">
        <v>0.42857142857142899</v>
      </c>
      <c r="AG9" s="15">
        <v>0.36363636363636398</v>
      </c>
      <c r="AH9" s="15">
        <v>0.44444444444444398</v>
      </c>
      <c r="AI9" s="15">
        <v>0.6</v>
      </c>
      <c r="AJ9" s="15">
        <v>0.42857142857142899</v>
      </c>
      <c r="AK9" s="15">
        <v>0.54545454545454497</v>
      </c>
      <c r="AL9" s="15">
        <v>0</v>
      </c>
      <c r="AM9" s="15"/>
      <c r="AN9" s="15">
        <v>0.5</v>
      </c>
      <c r="AO9" s="15">
        <v>0.35294117647058798</v>
      </c>
      <c r="AP9" s="15">
        <v>0.33333333333333298</v>
      </c>
      <c r="AQ9" s="15">
        <v>0.53846153846153799</v>
      </c>
      <c r="AR9" s="15">
        <v>0.54285714285714304</v>
      </c>
      <c r="AS9" s="15">
        <v>0.4</v>
      </c>
      <c r="AT9" s="15"/>
      <c r="AU9" s="15">
        <v>0.52</v>
      </c>
      <c r="AV9" s="15">
        <v>0.4375</v>
      </c>
      <c r="AW9" s="15">
        <v>0.25</v>
      </c>
      <c r="AX9" s="15">
        <v>0.42857142857142899</v>
      </c>
      <c r="AY9" s="15">
        <v>0.5625</v>
      </c>
      <c r="AZ9" s="15"/>
      <c r="BA9" s="15">
        <v>0.47826086956521702</v>
      </c>
      <c r="BB9" s="15">
        <v>0.5</v>
      </c>
      <c r="BC9" s="15"/>
      <c r="BD9" s="15">
        <v>0.46</v>
      </c>
      <c r="BE9" s="15">
        <v>0.50877192982456099</v>
      </c>
      <c r="BF9" s="15"/>
      <c r="BG9" s="15">
        <v>0.48598130841121501</v>
      </c>
      <c r="BH9" s="15" t="s">
        <v>117</v>
      </c>
    </row>
    <row r="10" spans="2:60" ht="29" x14ac:dyDescent="0.35">
      <c r="B10" s="16" t="s">
        <v>304</v>
      </c>
      <c r="C10" s="15">
        <v>0.401869158878505</v>
      </c>
      <c r="D10" s="15">
        <v>0.4</v>
      </c>
      <c r="E10" s="15">
        <v>0.40259740259740301</v>
      </c>
      <c r="F10" s="15"/>
      <c r="G10" s="15">
        <v>0.3</v>
      </c>
      <c r="H10" s="15">
        <v>0.44155844155844198</v>
      </c>
      <c r="I10" s="15"/>
      <c r="J10" s="15">
        <v>0.59090909090909105</v>
      </c>
      <c r="K10" s="15">
        <v>0.26315789473684198</v>
      </c>
      <c r="L10" s="15">
        <v>0.42857142857142899</v>
      </c>
      <c r="M10" s="15">
        <v>0.29166666666666702</v>
      </c>
      <c r="N10" s="15"/>
      <c r="O10" s="15">
        <v>0.32432432432432401</v>
      </c>
      <c r="P10" s="15">
        <v>0.43243243243243201</v>
      </c>
      <c r="Q10" s="15">
        <v>0.33333333333333298</v>
      </c>
      <c r="R10" s="15">
        <v>0.5</v>
      </c>
      <c r="S10" s="15"/>
      <c r="T10" s="15">
        <v>0.29310344827586199</v>
      </c>
      <c r="U10" s="15">
        <v>0.38095238095238099</v>
      </c>
      <c r="V10" s="15">
        <v>0.65</v>
      </c>
      <c r="W10" s="15">
        <v>0.71428571428571397</v>
      </c>
      <c r="X10" s="15" t="s">
        <v>117</v>
      </c>
      <c r="Y10" s="15"/>
      <c r="Z10" s="15">
        <v>0.44736842105263203</v>
      </c>
      <c r="AA10" s="15">
        <v>0.371428571428571</v>
      </c>
      <c r="AB10" s="15"/>
      <c r="AC10" s="15">
        <v>0.5</v>
      </c>
      <c r="AD10" s="15">
        <v>0.38461538461538503</v>
      </c>
      <c r="AE10" s="15"/>
      <c r="AF10" s="15">
        <v>0.32142857142857101</v>
      </c>
      <c r="AG10" s="15">
        <v>0.90909090909090895</v>
      </c>
      <c r="AH10" s="15">
        <v>0.33333333333333298</v>
      </c>
      <c r="AI10" s="15">
        <v>0.4</v>
      </c>
      <c r="AJ10" s="15">
        <v>0.42857142857142899</v>
      </c>
      <c r="AK10" s="15">
        <v>0.40909090909090901</v>
      </c>
      <c r="AL10" s="15">
        <v>0</v>
      </c>
      <c r="AM10" s="15"/>
      <c r="AN10" s="15">
        <v>0.52941176470588203</v>
      </c>
      <c r="AO10" s="15">
        <v>0.23529411764705899</v>
      </c>
      <c r="AP10" s="15">
        <v>1</v>
      </c>
      <c r="AQ10" s="15">
        <v>0.46153846153846201</v>
      </c>
      <c r="AR10" s="15">
        <v>0.28571428571428598</v>
      </c>
      <c r="AS10" s="15">
        <v>0.4</v>
      </c>
      <c r="AT10" s="15"/>
      <c r="AU10" s="15">
        <v>0.48</v>
      </c>
      <c r="AV10" s="15">
        <v>0.53125</v>
      </c>
      <c r="AW10" s="15">
        <v>0.25</v>
      </c>
      <c r="AX10" s="15">
        <v>0.42857142857142899</v>
      </c>
      <c r="AY10" s="15">
        <v>0.21875</v>
      </c>
      <c r="AZ10" s="15"/>
      <c r="BA10" s="15">
        <v>0.376811594202899</v>
      </c>
      <c r="BB10" s="15">
        <v>0.44444444444444398</v>
      </c>
      <c r="BC10" s="15"/>
      <c r="BD10" s="15">
        <v>0.26</v>
      </c>
      <c r="BE10" s="15">
        <v>0.52631578947368396</v>
      </c>
      <c r="BF10" s="15"/>
      <c r="BG10" s="15">
        <v>0.401869158878505</v>
      </c>
      <c r="BH10" s="15" t="s">
        <v>117</v>
      </c>
    </row>
    <row r="11" spans="2:60" ht="58" x14ac:dyDescent="0.35">
      <c r="B11" s="16" t="s">
        <v>305</v>
      </c>
      <c r="C11" s="15">
        <v>0.39252336448598102</v>
      </c>
      <c r="D11" s="15">
        <v>0.33333333333333298</v>
      </c>
      <c r="E11" s="15">
        <v>0.415584415584416</v>
      </c>
      <c r="F11" s="15"/>
      <c r="G11" s="15">
        <v>0.33333333333333298</v>
      </c>
      <c r="H11" s="15">
        <v>0.415584415584416</v>
      </c>
      <c r="I11" s="15"/>
      <c r="J11" s="15">
        <v>0.45454545454545497</v>
      </c>
      <c r="K11" s="15">
        <v>0.47368421052631599</v>
      </c>
      <c r="L11" s="15">
        <v>0.40476190476190499</v>
      </c>
      <c r="M11" s="15">
        <v>0.25</v>
      </c>
      <c r="N11" s="15"/>
      <c r="O11" s="15">
        <v>0.32432432432432401</v>
      </c>
      <c r="P11" s="15">
        <v>0.40540540540540498</v>
      </c>
      <c r="Q11" s="15">
        <v>0.44444444444444398</v>
      </c>
      <c r="R11" s="15">
        <v>0.45833333333333298</v>
      </c>
      <c r="S11" s="15"/>
      <c r="T11" s="15">
        <v>0.36206896551724099</v>
      </c>
      <c r="U11" s="15">
        <v>0.38095238095238099</v>
      </c>
      <c r="V11" s="15">
        <v>0.4</v>
      </c>
      <c r="W11" s="15">
        <v>0.71428571428571397</v>
      </c>
      <c r="X11" s="15" t="s">
        <v>117</v>
      </c>
      <c r="Y11" s="15"/>
      <c r="Z11" s="15">
        <v>0.394736842105263</v>
      </c>
      <c r="AA11" s="15">
        <v>0.34285714285714303</v>
      </c>
      <c r="AB11" s="15"/>
      <c r="AC11" s="15">
        <v>0.35714285714285698</v>
      </c>
      <c r="AD11" s="15">
        <v>0.30769230769230799</v>
      </c>
      <c r="AE11" s="15"/>
      <c r="AF11" s="15">
        <v>0.35714285714285698</v>
      </c>
      <c r="AG11" s="15">
        <v>0.72727272727272696</v>
      </c>
      <c r="AH11" s="15">
        <v>0.22222222222222199</v>
      </c>
      <c r="AI11" s="15">
        <v>0.46666666666666701</v>
      </c>
      <c r="AJ11" s="15">
        <v>0.28571428571428598</v>
      </c>
      <c r="AK11" s="15">
        <v>0.27272727272727298</v>
      </c>
      <c r="AL11" s="15">
        <v>0.5</v>
      </c>
      <c r="AM11" s="15"/>
      <c r="AN11" s="15">
        <v>0.47058823529411797</v>
      </c>
      <c r="AO11" s="15">
        <v>0.29411764705882398</v>
      </c>
      <c r="AP11" s="15">
        <v>0</v>
      </c>
      <c r="AQ11" s="15">
        <v>0.30769230769230799</v>
      </c>
      <c r="AR11" s="15">
        <v>0.42857142857142899</v>
      </c>
      <c r="AS11" s="15">
        <v>0.4</v>
      </c>
      <c r="AT11" s="15"/>
      <c r="AU11" s="15">
        <v>0.4</v>
      </c>
      <c r="AV11" s="15">
        <v>0.375</v>
      </c>
      <c r="AW11" s="15">
        <v>0.5</v>
      </c>
      <c r="AX11" s="15">
        <v>0.214285714285714</v>
      </c>
      <c r="AY11" s="15">
        <v>0.46875</v>
      </c>
      <c r="AZ11" s="15"/>
      <c r="BA11" s="15">
        <v>0.39130434782608697</v>
      </c>
      <c r="BB11" s="15">
        <v>0.41666666666666702</v>
      </c>
      <c r="BC11" s="15"/>
      <c r="BD11" s="15">
        <v>0.38</v>
      </c>
      <c r="BE11" s="15">
        <v>0.40350877192982498</v>
      </c>
      <c r="BF11" s="15"/>
      <c r="BG11" s="15">
        <v>0.39252336448598102</v>
      </c>
      <c r="BH11" s="15" t="s">
        <v>117</v>
      </c>
    </row>
    <row r="12" spans="2:60" ht="43.5" x14ac:dyDescent="0.35">
      <c r="B12" s="16" t="s">
        <v>306</v>
      </c>
      <c r="C12" s="15">
        <v>0.32710280373831802</v>
      </c>
      <c r="D12" s="15">
        <v>0.3</v>
      </c>
      <c r="E12" s="15">
        <v>0.337662337662338</v>
      </c>
      <c r="F12" s="15"/>
      <c r="G12" s="15">
        <v>0.266666666666667</v>
      </c>
      <c r="H12" s="15">
        <v>0.35064935064935099</v>
      </c>
      <c r="I12" s="15"/>
      <c r="J12" s="15">
        <v>0.40909090909090901</v>
      </c>
      <c r="K12" s="15">
        <v>0.26315789473684198</v>
      </c>
      <c r="L12" s="15">
        <v>0.30952380952380998</v>
      </c>
      <c r="M12" s="15">
        <v>0.33333333333333298</v>
      </c>
      <c r="N12" s="15"/>
      <c r="O12" s="15">
        <v>0.35135135135135098</v>
      </c>
      <c r="P12" s="15">
        <v>0.32432432432432401</v>
      </c>
      <c r="Q12" s="15">
        <v>0.11111111111111099</v>
      </c>
      <c r="R12" s="15">
        <v>0.375</v>
      </c>
      <c r="S12" s="15"/>
      <c r="T12" s="15">
        <v>0.27586206896551702</v>
      </c>
      <c r="U12" s="15">
        <v>0.28571428571428598</v>
      </c>
      <c r="V12" s="15">
        <v>0.45</v>
      </c>
      <c r="W12" s="15">
        <v>0.57142857142857095</v>
      </c>
      <c r="X12" s="15" t="s">
        <v>117</v>
      </c>
      <c r="Y12" s="15"/>
      <c r="Z12" s="15">
        <v>0.36842105263157898</v>
      </c>
      <c r="AA12" s="15">
        <v>0.28571428571428598</v>
      </c>
      <c r="AB12" s="15"/>
      <c r="AC12" s="15">
        <v>0.42857142857142899</v>
      </c>
      <c r="AD12" s="15">
        <v>0.256410256410256</v>
      </c>
      <c r="AE12" s="15"/>
      <c r="AF12" s="15">
        <v>0.32142857142857101</v>
      </c>
      <c r="AG12" s="15">
        <v>0.45454545454545497</v>
      </c>
      <c r="AH12" s="15">
        <v>0.44444444444444398</v>
      </c>
      <c r="AI12" s="15">
        <v>0.46666666666666701</v>
      </c>
      <c r="AJ12" s="15">
        <v>0.42857142857142899</v>
      </c>
      <c r="AK12" s="15">
        <v>0.22727272727272699</v>
      </c>
      <c r="AL12" s="15">
        <v>0</v>
      </c>
      <c r="AM12" s="15"/>
      <c r="AN12" s="15">
        <v>0.35294117647058798</v>
      </c>
      <c r="AO12" s="15">
        <v>0.29411764705882398</v>
      </c>
      <c r="AP12" s="15">
        <v>0.66666666666666696</v>
      </c>
      <c r="AQ12" s="15">
        <v>0.38461538461538503</v>
      </c>
      <c r="AR12" s="15">
        <v>0.28571428571428598</v>
      </c>
      <c r="AS12" s="15">
        <v>0.2</v>
      </c>
      <c r="AT12" s="15"/>
      <c r="AU12" s="15">
        <v>0.32</v>
      </c>
      <c r="AV12" s="15">
        <v>0.4375</v>
      </c>
      <c r="AW12" s="15">
        <v>0</v>
      </c>
      <c r="AX12" s="15">
        <v>0.35714285714285698</v>
      </c>
      <c r="AY12" s="15">
        <v>0.25</v>
      </c>
      <c r="AZ12" s="15"/>
      <c r="BA12" s="15">
        <v>0.26086956521739102</v>
      </c>
      <c r="BB12" s="15">
        <v>0.44444444444444398</v>
      </c>
      <c r="BC12" s="15"/>
      <c r="BD12" s="15">
        <v>0.26</v>
      </c>
      <c r="BE12" s="15">
        <v>0.38596491228070201</v>
      </c>
      <c r="BF12" s="15"/>
      <c r="BG12" s="15">
        <v>0.32710280373831802</v>
      </c>
      <c r="BH12" s="15" t="s">
        <v>117</v>
      </c>
    </row>
    <row r="13" spans="2:60" ht="29" x14ac:dyDescent="0.35">
      <c r="B13" s="16" t="s">
        <v>307</v>
      </c>
      <c r="C13" s="15">
        <v>0.21495327102803699</v>
      </c>
      <c r="D13" s="15">
        <v>0.33333333333333298</v>
      </c>
      <c r="E13" s="15">
        <v>0.168831168831169</v>
      </c>
      <c r="F13" s="15"/>
      <c r="G13" s="15">
        <v>0.233333333333333</v>
      </c>
      <c r="H13" s="15">
        <v>0.207792207792208</v>
      </c>
      <c r="I13" s="15"/>
      <c r="J13" s="15">
        <v>0.13636363636363599</v>
      </c>
      <c r="K13" s="15">
        <v>0.36842105263157898</v>
      </c>
      <c r="L13" s="15">
        <v>0.16666666666666699</v>
      </c>
      <c r="M13" s="15">
        <v>0.25</v>
      </c>
      <c r="N13" s="15"/>
      <c r="O13" s="15">
        <v>0.108108108108108</v>
      </c>
      <c r="P13" s="15">
        <v>0.29729729729729698</v>
      </c>
      <c r="Q13" s="15">
        <v>0.44444444444444398</v>
      </c>
      <c r="R13" s="15">
        <v>0.16666666666666699</v>
      </c>
      <c r="S13" s="15"/>
      <c r="T13" s="15">
        <v>0.24137931034482801</v>
      </c>
      <c r="U13" s="15">
        <v>0.19047619047618999</v>
      </c>
      <c r="V13" s="15">
        <v>0.15</v>
      </c>
      <c r="W13" s="15">
        <v>0.28571428571428598</v>
      </c>
      <c r="X13" s="15" t="s">
        <v>117</v>
      </c>
      <c r="Y13" s="15"/>
      <c r="Z13" s="15">
        <v>0.105263157894737</v>
      </c>
      <c r="AA13" s="15">
        <v>0.25714285714285701</v>
      </c>
      <c r="AB13" s="15"/>
      <c r="AC13" s="15">
        <v>0.19047619047618999</v>
      </c>
      <c r="AD13" s="15">
        <v>0.256410256410256</v>
      </c>
      <c r="AE13" s="15"/>
      <c r="AF13" s="15">
        <v>0.25</v>
      </c>
      <c r="AG13" s="15">
        <v>0.27272727272727298</v>
      </c>
      <c r="AH13" s="15">
        <v>0.44444444444444398</v>
      </c>
      <c r="AI13" s="15">
        <v>0</v>
      </c>
      <c r="AJ13" s="15">
        <v>0.14285714285714299</v>
      </c>
      <c r="AK13" s="15">
        <v>0.27272727272727298</v>
      </c>
      <c r="AL13" s="15">
        <v>0</v>
      </c>
      <c r="AM13" s="15"/>
      <c r="AN13" s="15">
        <v>0.23529411764705899</v>
      </c>
      <c r="AO13" s="15">
        <v>0.23529411764705899</v>
      </c>
      <c r="AP13" s="15">
        <v>0</v>
      </c>
      <c r="AQ13" s="15">
        <v>0.38461538461538503</v>
      </c>
      <c r="AR13" s="15">
        <v>0.14285714285714299</v>
      </c>
      <c r="AS13" s="15">
        <v>0.2</v>
      </c>
      <c r="AT13" s="15"/>
      <c r="AU13" s="15">
        <v>0.2</v>
      </c>
      <c r="AV13" s="15">
        <v>0.21875</v>
      </c>
      <c r="AW13" s="15">
        <v>0.25</v>
      </c>
      <c r="AX13" s="15">
        <v>0.28571428571428598</v>
      </c>
      <c r="AY13" s="15">
        <v>0.1875</v>
      </c>
      <c r="AZ13" s="15"/>
      <c r="BA13" s="15">
        <v>0.231884057971014</v>
      </c>
      <c r="BB13" s="15">
        <v>0.194444444444444</v>
      </c>
      <c r="BC13" s="15"/>
      <c r="BD13" s="15">
        <v>0.24</v>
      </c>
      <c r="BE13" s="15">
        <v>0.19298245614035101</v>
      </c>
      <c r="BF13" s="15"/>
      <c r="BG13" s="15">
        <v>0.21495327102803699</v>
      </c>
      <c r="BH13" s="15" t="s">
        <v>117</v>
      </c>
    </row>
    <row r="14" spans="2:60" x14ac:dyDescent="0.35">
      <c r="B14" s="16" t="s">
        <v>81</v>
      </c>
      <c r="C14" s="15">
        <v>9.3457943925233603E-3</v>
      </c>
      <c r="D14" s="15">
        <v>0</v>
      </c>
      <c r="E14" s="15">
        <v>1.2987012987013E-2</v>
      </c>
      <c r="F14" s="15"/>
      <c r="G14" s="15">
        <v>3.3333333333333298E-2</v>
      </c>
      <c r="H14" s="15">
        <v>0</v>
      </c>
      <c r="I14" s="15"/>
      <c r="J14" s="15">
        <v>0</v>
      </c>
      <c r="K14" s="15">
        <v>0</v>
      </c>
      <c r="L14" s="15">
        <v>2.3809523809523801E-2</v>
      </c>
      <c r="M14" s="15">
        <v>0</v>
      </c>
      <c r="N14" s="15"/>
      <c r="O14" s="15">
        <v>0</v>
      </c>
      <c r="P14" s="15">
        <v>0</v>
      </c>
      <c r="Q14" s="15">
        <v>0.11111111111111099</v>
      </c>
      <c r="R14" s="15">
        <v>0</v>
      </c>
      <c r="S14" s="15"/>
      <c r="T14" s="15">
        <v>0</v>
      </c>
      <c r="U14" s="15">
        <v>4.7619047619047603E-2</v>
      </c>
      <c r="V14" s="15">
        <v>0</v>
      </c>
      <c r="W14" s="15">
        <v>0</v>
      </c>
      <c r="X14" s="15" t="s">
        <v>117</v>
      </c>
      <c r="Y14" s="15"/>
      <c r="Z14" s="15">
        <v>0</v>
      </c>
      <c r="AA14" s="15">
        <v>2.8571428571428598E-2</v>
      </c>
      <c r="AB14" s="15"/>
      <c r="AC14" s="15">
        <v>0</v>
      </c>
      <c r="AD14" s="15">
        <v>2.5641025641025599E-2</v>
      </c>
      <c r="AE14" s="15"/>
      <c r="AF14" s="15">
        <v>0</v>
      </c>
      <c r="AG14" s="15">
        <v>0</v>
      </c>
      <c r="AH14" s="15">
        <v>0</v>
      </c>
      <c r="AI14" s="15">
        <v>0</v>
      </c>
      <c r="AJ14" s="15">
        <v>0</v>
      </c>
      <c r="AK14" s="15">
        <v>0</v>
      </c>
      <c r="AL14" s="15">
        <v>0</v>
      </c>
      <c r="AM14" s="15"/>
      <c r="AN14" s="15">
        <v>0</v>
      </c>
      <c r="AO14" s="15">
        <v>0</v>
      </c>
      <c r="AP14" s="15">
        <v>0</v>
      </c>
      <c r="AQ14" s="15">
        <v>0</v>
      </c>
      <c r="AR14" s="15">
        <v>2.8571428571428598E-2</v>
      </c>
      <c r="AS14" s="15">
        <v>0</v>
      </c>
      <c r="AT14" s="15"/>
      <c r="AU14" s="15">
        <v>0</v>
      </c>
      <c r="AV14" s="15">
        <v>3.125E-2</v>
      </c>
      <c r="AW14" s="15">
        <v>0</v>
      </c>
      <c r="AX14" s="15">
        <v>0</v>
      </c>
      <c r="AY14" s="15">
        <v>0</v>
      </c>
      <c r="AZ14" s="15"/>
      <c r="BA14" s="15">
        <v>1.4492753623188401E-2</v>
      </c>
      <c r="BB14" s="15">
        <v>0</v>
      </c>
      <c r="BC14" s="15"/>
      <c r="BD14" s="15">
        <v>0.02</v>
      </c>
      <c r="BE14" s="15">
        <v>0</v>
      </c>
      <c r="BF14" s="15"/>
      <c r="BG14" s="15">
        <v>9.3457943925233603E-3</v>
      </c>
      <c r="BH14" s="15" t="s">
        <v>117</v>
      </c>
    </row>
    <row r="15" spans="2:60" x14ac:dyDescent="0.35">
      <c r="B15" s="16" t="s">
        <v>104</v>
      </c>
      <c r="C15" s="17">
        <v>9.34579439252336E-2</v>
      </c>
      <c r="D15" s="17">
        <v>6.6666666666666693E-2</v>
      </c>
      <c r="E15" s="17">
        <v>0.103896103896104</v>
      </c>
      <c r="F15" s="17"/>
      <c r="G15" s="17">
        <v>6.6666666666666693E-2</v>
      </c>
      <c r="H15" s="17">
        <v>0.103896103896104</v>
      </c>
      <c r="I15" s="17"/>
      <c r="J15" s="17">
        <v>9.0909090909090898E-2</v>
      </c>
      <c r="K15" s="17">
        <v>5.2631578947368397E-2</v>
      </c>
      <c r="L15" s="17">
        <v>7.1428571428571397E-2</v>
      </c>
      <c r="M15" s="17">
        <v>0.16666666666666699</v>
      </c>
      <c r="N15" s="17"/>
      <c r="O15" s="17">
        <v>5.4054054054054099E-2</v>
      </c>
      <c r="P15" s="17">
        <v>0.108108108108108</v>
      </c>
      <c r="Q15" s="17">
        <v>0.11111111111111099</v>
      </c>
      <c r="R15" s="17">
        <v>0.125</v>
      </c>
      <c r="S15" s="17"/>
      <c r="T15" s="17">
        <v>8.6206896551724102E-2</v>
      </c>
      <c r="U15" s="17">
        <v>0.14285714285714299</v>
      </c>
      <c r="V15" s="17">
        <v>0.05</v>
      </c>
      <c r="W15" s="17">
        <v>0</v>
      </c>
      <c r="X15" s="17" t="s">
        <v>117</v>
      </c>
      <c r="Y15" s="17"/>
      <c r="Z15" s="17">
        <v>7.8947368421052599E-2</v>
      </c>
      <c r="AA15" s="17">
        <v>0.14285714285714299</v>
      </c>
      <c r="AB15" s="17"/>
      <c r="AC15" s="17">
        <v>7.1428571428571397E-2</v>
      </c>
      <c r="AD15" s="17">
        <v>0.15384615384615399</v>
      </c>
      <c r="AE15" s="17"/>
      <c r="AF15" s="17">
        <v>7.1428571428571397E-2</v>
      </c>
      <c r="AG15" s="17">
        <v>0</v>
      </c>
      <c r="AH15" s="17">
        <v>0.11111111111111099</v>
      </c>
      <c r="AI15" s="17">
        <v>0</v>
      </c>
      <c r="AJ15" s="17">
        <v>0.14285714285714299</v>
      </c>
      <c r="AK15" s="17">
        <v>9.0909090909090898E-2</v>
      </c>
      <c r="AL15" s="17">
        <v>0</v>
      </c>
      <c r="AM15" s="17"/>
      <c r="AN15" s="17">
        <v>8.8235294117647106E-2</v>
      </c>
      <c r="AO15" s="17">
        <v>0.11764705882352899</v>
      </c>
      <c r="AP15" s="17">
        <v>0</v>
      </c>
      <c r="AQ15" s="17">
        <v>0</v>
      </c>
      <c r="AR15" s="17">
        <v>0.114285714285714</v>
      </c>
      <c r="AS15" s="17">
        <v>0.2</v>
      </c>
      <c r="AT15" s="17"/>
      <c r="AU15" s="17">
        <v>0.08</v>
      </c>
      <c r="AV15" s="17">
        <v>9.375E-2</v>
      </c>
      <c r="AW15" s="17">
        <v>0</v>
      </c>
      <c r="AX15" s="17">
        <v>0</v>
      </c>
      <c r="AY15" s="17">
        <v>0.15625</v>
      </c>
      <c r="AZ15" s="17"/>
      <c r="BA15" s="17">
        <v>0.13043478260869601</v>
      </c>
      <c r="BB15" s="17">
        <v>2.7777777777777801E-2</v>
      </c>
      <c r="BC15" s="17"/>
      <c r="BD15" s="17">
        <v>0.12</v>
      </c>
      <c r="BE15" s="17">
        <v>7.0175438596491196E-2</v>
      </c>
      <c r="BF15" s="17"/>
      <c r="BG15" s="17">
        <v>9.34579439252336E-2</v>
      </c>
      <c r="BH15" s="17" t="s">
        <v>117</v>
      </c>
    </row>
    <row r="16" spans="2:60" x14ac:dyDescent="0.35">
      <c r="B16" s="22" t="s">
        <v>336</v>
      </c>
    </row>
    <row r="17" spans="2:2" x14ac:dyDescent="0.35">
      <c r="B17" t="s">
        <v>84</v>
      </c>
    </row>
    <row r="18" spans="2:2" x14ac:dyDescent="0.35">
      <c r="B18" t="s">
        <v>85</v>
      </c>
    </row>
    <row r="20" spans="2:2" x14ac:dyDescent="0.35">
      <c r="B20"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314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408</v>
      </c>
      <c r="D7" s="10">
        <v>132</v>
      </c>
      <c r="E7" s="10">
        <v>276</v>
      </c>
      <c r="F7" s="10"/>
      <c r="G7" s="10">
        <v>93</v>
      </c>
      <c r="H7" s="10">
        <v>315</v>
      </c>
      <c r="I7" s="10"/>
      <c r="J7" s="10">
        <v>67</v>
      </c>
      <c r="K7" s="10">
        <v>83</v>
      </c>
      <c r="L7" s="10">
        <v>172</v>
      </c>
      <c r="M7" s="10">
        <v>86</v>
      </c>
      <c r="N7" s="10"/>
      <c r="O7" s="10">
        <v>126</v>
      </c>
      <c r="P7" s="10">
        <v>111</v>
      </c>
      <c r="Q7" s="10">
        <v>58</v>
      </c>
      <c r="R7" s="10">
        <v>105</v>
      </c>
      <c r="S7" s="10"/>
      <c r="T7" s="10">
        <v>206</v>
      </c>
      <c r="U7" s="10">
        <v>83</v>
      </c>
      <c r="V7" s="10">
        <v>75</v>
      </c>
      <c r="W7" s="10">
        <v>31</v>
      </c>
      <c r="X7" s="10">
        <v>3</v>
      </c>
      <c r="Y7" s="10"/>
      <c r="Z7" s="10">
        <v>147</v>
      </c>
      <c r="AA7" s="10">
        <v>131</v>
      </c>
      <c r="AB7" s="10"/>
      <c r="AC7" s="10">
        <v>177</v>
      </c>
      <c r="AD7" s="10">
        <v>141</v>
      </c>
      <c r="AE7" s="10"/>
      <c r="AF7" s="10">
        <v>105</v>
      </c>
      <c r="AG7" s="10">
        <v>52</v>
      </c>
      <c r="AH7" s="10">
        <v>48</v>
      </c>
      <c r="AI7" s="10">
        <v>36</v>
      </c>
      <c r="AJ7" s="10">
        <v>23</v>
      </c>
      <c r="AK7" s="10">
        <v>70</v>
      </c>
      <c r="AL7" s="10">
        <v>4</v>
      </c>
      <c r="AM7" s="10"/>
      <c r="AN7" s="10">
        <v>150</v>
      </c>
      <c r="AO7" s="10">
        <v>80</v>
      </c>
      <c r="AP7" s="10">
        <v>13</v>
      </c>
      <c r="AQ7" s="10">
        <v>46</v>
      </c>
      <c r="AR7" s="10">
        <v>103</v>
      </c>
      <c r="AS7" s="10">
        <v>16</v>
      </c>
      <c r="AT7" s="10"/>
      <c r="AU7" s="10">
        <v>83</v>
      </c>
      <c r="AV7" s="10">
        <v>160</v>
      </c>
      <c r="AW7" s="10">
        <v>19</v>
      </c>
      <c r="AX7" s="10">
        <v>46</v>
      </c>
      <c r="AY7" s="10">
        <v>100</v>
      </c>
      <c r="AZ7" s="10"/>
      <c r="BA7" s="10">
        <v>263</v>
      </c>
      <c r="BB7" s="10">
        <v>143</v>
      </c>
      <c r="BC7" s="10"/>
      <c r="BD7" s="10">
        <v>171</v>
      </c>
      <c r="BE7" s="10">
        <v>236</v>
      </c>
      <c r="BF7" s="10"/>
      <c r="BG7" s="10">
        <v>408</v>
      </c>
      <c r="BH7" s="10" t="s">
        <v>116</v>
      </c>
    </row>
    <row r="8" spans="2:60" x14ac:dyDescent="0.35">
      <c r="B8" s="16" t="s">
        <v>309</v>
      </c>
      <c r="C8" s="15">
        <v>3.6764705882352901E-2</v>
      </c>
      <c r="D8" s="15">
        <v>2.27272727272727E-2</v>
      </c>
      <c r="E8" s="15">
        <v>4.3478260869565202E-2</v>
      </c>
      <c r="F8" s="15"/>
      <c r="G8" s="15">
        <v>5.3763440860215103E-2</v>
      </c>
      <c r="H8" s="15">
        <v>3.1746031746031703E-2</v>
      </c>
      <c r="I8" s="15"/>
      <c r="J8" s="15">
        <v>5.9701492537313397E-2</v>
      </c>
      <c r="K8" s="15">
        <v>1.20481927710843E-2</v>
      </c>
      <c r="L8" s="15">
        <v>4.6511627906976702E-2</v>
      </c>
      <c r="M8" s="15">
        <v>2.32558139534884E-2</v>
      </c>
      <c r="N8" s="15"/>
      <c r="O8" s="15">
        <v>3.1746031746031703E-2</v>
      </c>
      <c r="P8" s="15">
        <v>4.5045045045045001E-2</v>
      </c>
      <c r="Q8" s="15">
        <v>0</v>
      </c>
      <c r="R8" s="15">
        <v>5.7142857142857099E-2</v>
      </c>
      <c r="S8" s="15"/>
      <c r="T8" s="15">
        <v>3.8834951456310697E-2</v>
      </c>
      <c r="U8" s="15">
        <v>3.6144578313252997E-2</v>
      </c>
      <c r="V8" s="15">
        <v>5.3333333333333302E-2</v>
      </c>
      <c r="W8" s="15">
        <v>0</v>
      </c>
      <c r="X8" s="15">
        <v>0</v>
      </c>
      <c r="Y8" s="15"/>
      <c r="Z8" s="15">
        <v>1.3605442176870699E-2</v>
      </c>
      <c r="AA8" s="15">
        <v>5.34351145038168E-2</v>
      </c>
      <c r="AB8" s="15"/>
      <c r="AC8" s="15">
        <v>2.2598870056497199E-2</v>
      </c>
      <c r="AD8" s="15">
        <v>5.6737588652482303E-2</v>
      </c>
      <c r="AE8" s="15"/>
      <c r="AF8" s="15">
        <v>2.8571428571428598E-2</v>
      </c>
      <c r="AG8" s="15">
        <v>5.7692307692307702E-2</v>
      </c>
      <c r="AH8" s="15">
        <v>4.1666666666666699E-2</v>
      </c>
      <c r="AI8" s="15">
        <v>0.11111111111111099</v>
      </c>
      <c r="AJ8" s="15">
        <v>4.3478260869565202E-2</v>
      </c>
      <c r="AK8" s="15">
        <v>1.4285714285714299E-2</v>
      </c>
      <c r="AL8" s="15">
        <v>0</v>
      </c>
      <c r="AM8" s="15"/>
      <c r="AN8" s="15">
        <v>3.3333333333333298E-2</v>
      </c>
      <c r="AO8" s="15">
        <v>3.7499999999999999E-2</v>
      </c>
      <c r="AP8" s="15">
        <v>0</v>
      </c>
      <c r="AQ8" s="15">
        <v>6.5217391304347797E-2</v>
      </c>
      <c r="AR8" s="15">
        <v>1.94174757281553E-2</v>
      </c>
      <c r="AS8" s="15">
        <v>0.125</v>
      </c>
      <c r="AT8" s="15"/>
      <c r="AU8" s="15">
        <v>3.6144578313252997E-2</v>
      </c>
      <c r="AV8" s="15">
        <v>3.7499999999999999E-2</v>
      </c>
      <c r="AW8" s="15">
        <v>0.105263157894737</v>
      </c>
      <c r="AX8" s="15">
        <v>0</v>
      </c>
      <c r="AY8" s="15">
        <v>0.04</v>
      </c>
      <c r="AZ8" s="15"/>
      <c r="BA8" s="15">
        <v>2.2813688212927799E-2</v>
      </c>
      <c r="BB8" s="15">
        <v>6.2937062937062901E-2</v>
      </c>
      <c r="BC8" s="15"/>
      <c r="BD8" s="15">
        <v>1.7543859649122799E-2</v>
      </c>
      <c r="BE8" s="15">
        <v>5.0847457627118599E-2</v>
      </c>
      <c r="BF8" s="15"/>
      <c r="BG8" s="15">
        <v>3.6764705882352901E-2</v>
      </c>
      <c r="BH8" s="15" t="s">
        <v>117</v>
      </c>
    </row>
    <row r="9" spans="2:60" x14ac:dyDescent="0.35">
      <c r="B9" s="16" t="s">
        <v>310</v>
      </c>
      <c r="C9" s="15">
        <v>9.0686274509803905E-2</v>
      </c>
      <c r="D9" s="15">
        <v>0.10606060606060599</v>
      </c>
      <c r="E9" s="15">
        <v>8.3333333333333301E-2</v>
      </c>
      <c r="F9" s="15"/>
      <c r="G9" s="15">
        <v>9.6774193548387094E-2</v>
      </c>
      <c r="H9" s="15">
        <v>8.8888888888888906E-2</v>
      </c>
      <c r="I9" s="15"/>
      <c r="J9" s="15">
        <v>5.9701492537313397E-2</v>
      </c>
      <c r="K9" s="15">
        <v>7.2289156626505993E-2</v>
      </c>
      <c r="L9" s="15">
        <v>0.104651162790698</v>
      </c>
      <c r="M9" s="15">
        <v>0.104651162790698</v>
      </c>
      <c r="N9" s="15"/>
      <c r="O9" s="15">
        <v>6.3492063492063502E-2</v>
      </c>
      <c r="P9" s="15">
        <v>9.00900900900901E-2</v>
      </c>
      <c r="Q9" s="15">
        <v>0.12068965517241401</v>
      </c>
      <c r="R9" s="15">
        <v>9.5238095238095205E-2</v>
      </c>
      <c r="S9" s="15"/>
      <c r="T9" s="15">
        <v>6.7961165048543701E-2</v>
      </c>
      <c r="U9" s="15">
        <v>0.14457831325301199</v>
      </c>
      <c r="V9" s="15">
        <v>9.3333333333333296E-2</v>
      </c>
      <c r="W9" s="15">
        <v>9.6774193548387094E-2</v>
      </c>
      <c r="X9" s="15">
        <v>0</v>
      </c>
      <c r="Y9" s="15"/>
      <c r="Z9" s="15">
        <v>7.4829931972789102E-2</v>
      </c>
      <c r="AA9" s="15">
        <v>0.106870229007634</v>
      </c>
      <c r="AB9" s="15"/>
      <c r="AC9" s="15">
        <v>7.3446327683615795E-2</v>
      </c>
      <c r="AD9" s="15">
        <v>0.120567375886525</v>
      </c>
      <c r="AE9" s="15"/>
      <c r="AF9" s="15">
        <v>8.5714285714285701E-2</v>
      </c>
      <c r="AG9" s="15">
        <v>9.6153846153846201E-2</v>
      </c>
      <c r="AH9" s="15">
        <v>0.104166666666667</v>
      </c>
      <c r="AI9" s="15">
        <v>0.13888888888888901</v>
      </c>
      <c r="AJ9" s="15">
        <v>0.173913043478261</v>
      </c>
      <c r="AK9" s="15">
        <v>0.1</v>
      </c>
      <c r="AL9" s="15">
        <v>0.25</v>
      </c>
      <c r="AM9" s="15"/>
      <c r="AN9" s="15">
        <v>0.08</v>
      </c>
      <c r="AO9" s="15">
        <v>7.4999999999999997E-2</v>
      </c>
      <c r="AP9" s="15">
        <v>0</v>
      </c>
      <c r="AQ9" s="15">
        <v>0.108695652173913</v>
      </c>
      <c r="AR9" s="15">
        <v>9.7087378640776698E-2</v>
      </c>
      <c r="AS9" s="15">
        <v>0.25</v>
      </c>
      <c r="AT9" s="15"/>
      <c r="AU9" s="15">
        <v>6.02409638554217E-2</v>
      </c>
      <c r="AV9" s="15">
        <v>9.375E-2</v>
      </c>
      <c r="AW9" s="15">
        <v>5.2631578947368397E-2</v>
      </c>
      <c r="AX9" s="15">
        <v>0.108695652173913</v>
      </c>
      <c r="AY9" s="15">
        <v>0.11</v>
      </c>
      <c r="AZ9" s="15"/>
      <c r="BA9" s="15">
        <v>9.1254752851711002E-2</v>
      </c>
      <c r="BB9" s="15">
        <v>9.0909090909090898E-2</v>
      </c>
      <c r="BC9" s="15"/>
      <c r="BD9" s="15">
        <v>0.11111111111111099</v>
      </c>
      <c r="BE9" s="15">
        <v>7.6271186440677999E-2</v>
      </c>
      <c r="BF9" s="15"/>
      <c r="BG9" s="15">
        <v>9.0686274509803905E-2</v>
      </c>
      <c r="BH9" s="15" t="s">
        <v>117</v>
      </c>
    </row>
    <row r="10" spans="2:60" x14ac:dyDescent="0.35">
      <c r="B10" s="16" t="s">
        <v>311</v>
      </c>
      <c r="C10" s="15">
        <v>0.115196078431373</v>
      </c>
      <c r="D10" s="15">
        <v>0.13636363636363599</v>
      </c>
      <c r="E10" s="15">
        <v>0.10507246376811601</v>
      </c>
      <c r="F10" s="15"/>
      <c r="G10" s="15">
        <v>0.118279569892473</v>
      </c>
      <c r="H10" s="15">
        <v>0.114285714285714</v>
      </c>
      <c r="I10" s="15"/>
      <c r="J10" s="15">
        <v>0.17910447761194001</v>
      </c>
      <c r="K10" s="15">
        <v>8.4337349397590397E-2</v>
      </c>
      <c r="L10" s="15">
        <v>0.104651162790698</v>
      </c>
      <c r="M10" s="15">
        <v>0.116279069767442</v>
      </c>
      <c r="N10" s="15"/>
      <c r="O10" s="15">
        <v>6.3492063492063502E-2</v>
      </c>
      <c r="P10" s="15">
        <v>0.135135135135135</v>
      </c>
      <c r="Q10" s="15">
        <v>0.10344827586206901</v>
      </c>
      <c r="R10" s="15">
        <v>0.15238095238095201</v>
      </c>
      <c r="S10" s="15"/>
      <c r="T10" s="15">
        <v>0.14077669902912601</v>
      </c>
      <c r="U10" s="15">
        <v>8.4337349397590397E-2</v>
      </c>
      <c r="V10" s="15">
        <v>6.6666666666666693E-2</v>
      </c>
      <c r="W10" s="15">
        <v>0.16129032258064499</v>
      </c>
      <c r="X10" s="15">
        <v>0</v>
      </c>
      <c r="Y10" s="15"/>
      <c r="Z10" s="15">
        <v>0.115646258503401</v>
      </c>
      <c r="AA10" s="15">
        <v>0.106870229007634</v>
      </c>
      <c r="AB10" s="15"/>
      <c r="AC10" s="15">
        <v>0.101694915254237</v>
      </c>
      <c r="AD10" s="15">
        <v>9.9290780141844004E-2</v>
      </c>
      <c r="AE10" s="15"/>
      <c r="AF10" s="15">
        <v>8.5714285714285701E-2</v>
      </c>
      <c r="AG10" s="15">
        <v>9.6153846153846201E-2</v>
      </c>
      <c r="AH10" s="15">
        <v>0.125</v>
      </c>
      <c r="AI10" s="15">
        <v>0.16666666666666699</v>
      </c>
      <c r="AJ10" s="15">
        <v>0.13043478260869601</v>
      </c>
      <c r="AK10" s="15">
        <v>7.1428571428571397E-2</v>
      </c>
      <c r="AL10" s="15">
        <v>0</v>
      </c>
      <c r="AM10" s="15"/>
      <c r="AN10" s="15">
        <v>0.12666666666666701</v>
      </c>
      <c r="AO10" s="15">
        <v>0.13750000000000001</v>
      </c>
      <c r="AP10" s="15">
        <v>0.230769230769231</v>
      </c>
      <c r="AQ10" s="15">
        <v>4.3478260869565202E-2</v>
      </c>
      <c r="AR10" s="15">
        <v>0.106796116504854</v>
      </c>
      <c r="AS10" s="15">
        <v>6.25E-2</v>
      </c>
      <c r="AT10" s="15"/>
      <c r="AU10" s="15">
        <v>0.16867469879518099</v>
      </c>
      <c r="AV10" s="15">
        <v>0.1</v>
      </c>
      <c r="AW10" s="15">
        <v>0</v>
      </c>
      <c r="AX10" s="15">
        <v>0.108695652173913</v>
      </c>
      <c r="AY10" s="15">
        <v>0.12</v>
      </c>
      <c r="AZ10" s="15"/>
      <c r="BA10" s="15">
        <v>0.12167300380228099</v>
      </c>
      <c r="BB10" s="15">
        <v>9.7902097902097904E-2</v>
      </c>
      <c r="BC10" s="15"/>
      <c r="BD10" s="15">
        <v>9.9415204678362595E-2</v>
      </c>
      <c r="BE10" s="15">
        <v>0.12711864406779699</v>
      </c>
      <c r="BF10" s="15"/>
      <c r="BG10" s="15">
        <v>0.115196078431373</v>
      </c>
      <c r="BH10" s="15" t="s">
        <v>117</v>
      </c>
    </row>
    <row r="11" spans="2:60" x14ac:dyDescent="0.35">
      <c r="B11" s="16" t="s">
        <v>312</v>
      </c>
      <c r="C11" s="15">
        <v>0.27205882352941202</v>
      </c>
      <c r="D11" s="15">
        <v>0.27272727272727298</v>
      </c>
      <c r="E11" s="15">
        <v>0.27173913043478298</v>
      </c>
      <c r="F11" s="15"/>
      <c r="G11" s="15">
        <v>0.27956989247311798</v>
      </c>
      <c r="H11" s="15">
        <v>0.26984126984126999</v>
      </c>
      <c r="I11" s="15"/>
      <c r="J11" s="15">
        <v>0.19402985074626899</v>
      </c>
      <c r="K11" s="15">
        <v>0.28915662650602397</v>
      </c>
      <c r="L11" s="15">
        <v>0.27325581395348802</v>
      </c>
      <c r="M11" s="15">
        <v>0.31395348837209303</v>
      </c>
      <c r="N11" s="15"/>
      <c r="O11" s="15">
        <v>0.317460317460317</v>
      </c>
      <c r="P11" s="15">
        <v>0.25225225225225201</v>
      </c>
      <c r="Q11" s="15">
        <v>0.32758620689655199</v>
      </c>
      <c r="R11" s="15">
        <v>0.22857142857142901</v>
      </c>
      <c r="S11" s="15"/>
      <c r="T11" s="15">
        <v>0.26699029126213603</v>
      </c>
      <c r="U11" s="15">
        <v>0.265060240963855</v>
      </c>
      <c r="V11" s="15">
        <v>0.293333333333333</v>
      </c>
      <c r="W11" s="15">
        <v>0.225806451612903</v>
      </c>
      <c r="X11" s="15">
        <v>0.33333333333333298</v>
      </c>
      <c r="Y11" s="15"/>
      <c r="Z11" s="15">
        <v>0.24489795918367299</v>
      </c>
      <c r="AA11" s="15">
        <v>0.32061068702290102</v>
      </c>
      <c r="AB11" s="15"/>
      <c r="AC11" s="15">
        <v>0.28813559322033899</v>
      </c>
      <c r="AD11" s="15">
        <v>0.290780141843972</v>
      </c>
      <c r="AE11" s="15"/>
      <c r="AF11" s="15">
        <v>0.28571428571428598</v>
      </c>
      <c r="AG11" s="15">
        <v>0.32692307692307698</v>
      </c>
      <c r="AH11" s="15">
        <v>0.25</v>
      </c>
      <c r="AI11" s="15">
        <v>0.194444444444444</v>
      </c>
      <c r="AJ11" s="15">
        <v>0.26086956521739102</v>
      </c>
      <c r="AK11" s="15">
        <v>0.314285714285714</v>
      </c>
      <c r="AL11" s="15">
        <v>0.25</v>
      </c>
      <c r="AM11" s="15"/>
      <c r="AN11" s="15">
        <v>0.266666666666667</v>
      </c>
      <c r="AO11" s="15">
        <v>0.26250000000000001</v>
      </c>
      <c r="AP11" s="15">
        <v>0.30769230769230799</v>
      </c>
      <c r="AQ11" s="15">
        <v>0.32608695652173902</v>
      </c>
      <c r="AR11" s="15">
        <v>0.29126213592233002</v>
      </c>
      <c r="AS11" s="15">
        <v>6.25E-2</v>
      </c>
      <c r="AT11" s="15"/>
      <c r="AU11" s="15">
        <v>0.28915662650602397</v>
      </c>
      <c r="AV11" s="15">
        <v>0.26250000000000001</v>
      </c>
      <c r="AW11" s="15">
        <v>0.31578947368421101</v>
      </c>
      <c r="AX11" s="15">
        <v>0.26086956521739102</v>
      </c>
      <c r="AY11" s="15">
        <v>0.27</v>
      </c>
      <c r="AZ11" s="15"/>
      <c r="BA11" s="15">
        <v>0.28136882129277602</v>
      </c>
      <c r="BB11" s="15">
        <v>0.25874125874125897</v>
      </c>
      <c r="BC11" s="15"/>
      <c r="BD11" s="15">
        <v>0.32748538011695899</v>
      </c>
      <c r="BE11" s="15">
        <v>0.233050847457627</v>
      </c>
      <c r="BF11" s="15"/>
      <c r="BG11" s="15">
        <v>0.27205882352941202</v>
      </c>
      <c r="BH11" s="15" t="s">
        <v>117</v>
      </c>
    </row>
    <row r="12" spans="2:60" x14ac:dyDescent="0.35">
      <c r="B12" s="16" t="s">
        <v>313</v>
      </c>
      <c r="C12" s="15">
        <v>0.47549019607843102</v>
      </c>
      <c r="D12" s="15">
        <v>0.44696969696969702</v>
      </c>
      <c r="E12" s="15">
        <v>0.48913043478260898</v>
      </c>
      <c r="F12" s="15"/>
      <c r="G12" s="15">
        <v>0.44086021505376299</v>
      </c>
      <c r="H12" s="15">
        <v>0.48571428571428599</v>
      </c>
      <c r="I12" s="15"/>
      <c r="J12" s="15">
        <v>0.47761194029850701</v>
      </c>
      <c r="K12" s="15">
        <v>0.54216867469879504</v>
      </c>
      <c r="L12" s="15">
        <v>0.46511627906976699</v>
      </c>
      <c r="M12" s="15">
        <v>0.43023255813953498</v>
      </c>
      <c r="N12" s="15"/>
      <c r="O12" s="15">
        <v>0.50793650793650802</v>
      </c>
      <c r="P12" s="15">
        <v>0.47747747747747699</v>
      </c>
      <c r="Q12" s="15">
        <v>0.431034482758621</v>
      </c>
      <c r="R12" s="15">
        <v>0.46666666666666701</v>
      </c>
      <c r="S12" s="15"/>
      <c r="T12" s="15">
        <v>0.466019417475728</v>
      </c>
      <c r="U12" s="15">
        <v>0.469879518072289</v>
      </c>
      <c r="V12" s="15">
        <v>0.49333333333333301</v>
      </c>
      <c r="W12" s="15">
        <v>0.51612903225806495</v>
      </c>
      <c r="X12" s="15">
        <v>0.66666666666666696</v>
      </c>
      <c r="Y12" s="15"/>
      <c r="Z12" s="15">
        <v>0.53741496598639504</v>
      </c>
      <c r="AA12" s="15">
        <v>0.40458015267175601</v>
      </c>
      <c r="AB12" s="15"/>
      <c r="AC12" s="15">
        <v>0.50847457627118597</v>
      </c>
      <c r="AD12" s="15">
        <v>0.42553191489361702</v>
      </c>
      <c r="AE12" s="15"/>
      <c r="AF12" s="15">
        <v>0.50476190476190497</v>
      </c>
      <c r="AG12" s="15">
        <v>0.40384615384615402</v>
      </c>
      <c r="AH12" s="15">
        <v>0.47916666666666702</v>
      </c>
      <c r="AI12" s="15">
        <v>0.38888888888888901</v>
      </c>
      <c r="AJ12" s="15">
        <v>0.39130434782608697</v>
      </c>
      <c r="AK12" s="15">
        <v>0.48571428571428599</v>
      </c>
      <c r="AL12" s="15">
        <v>0.5</v>
      </c>
      <c r="AM12" s="15"/>
      <c r="AN12" s="15">
        <v>0.48</v>
      </c>
      <c r="AO12" s="15">
        <v>0.47499999999999998</v>
      </c>
      <c r="AP12" s="15">
        <v>0.46153846153846201</v>
      </c>
      <c r="AQ12" s="15">
        <v>0.45652173913043498</v>
      </c>
      <c r="AR12" s="15">
        <v>0.475728155339806</v>
      </c>
      <c r="AS12" s="15">
        <v>0.5</v>
      </c>
      <c r="AT12" s="15"/>
      <c r="AU12" s="15">
        <v>0.44578313253011997</v>
      </c>
      <c r="AV12" s="15">
        <v>0.5</v>
      </c>
      <c r="AW12" s="15">
        <v>0.42105263157894701</v>
      </c>
      <c r="AX12" s="15">
        <v>0.52173913043478304</v>
      </c>
      <c r="AY12" s="15">
        <v>0.45</v>
      </c>
      <c r="AZ12" s="15"/>
      <c r="BA12" s="15">
        <v>0.475285171102662</v>
      </c>
      <c r="BB12" s="15">
        <v>0.47552447552447602</v>
      </c>
      <c r="BC12" s="15"/>
      <c r="BD12" s="15">
        <v>0.43274853801169599</v>
      </c>
      <c r="BE12" s="15">
        <v>0.50423728813559299</v>
      </c>
      <c r="BF12" s="15"/>
      <c r="BG12" s="15">
        <v>0.47549019607843102</v>
      </c>
      <c r="BH12" s="15" t="s">
        <v>117</v>
      </c>
    </row>
    <row r="13" spans="2:60" x14ac:dyDescent="0.35">
      <c r="B13" s="16" t="s">
        <v>81</v>
      </c>
      <c r="C13" s="17">
        <v>9.8039215686274508E-3</v>
      </c>
      <c r="D13" s="17">
        <v>1.5151515151515201E-2</v>
      </c>
      <c r="E13" s="17">
        <v>7.2463768115942004E-3</v>
      </c>
      <c r="F13" s="17"/>
      <c r="G13" s="17">
        <v>1.0752688172042999E-2</v>
      </c>
      <c r="H13" s="17">
        <v>9.5238095238095195E-3</v>
      </c>
      <c r="I13" s="17"/>
      <c r="J13" s="17">
        <v>2.9850746268656699E-2</v>
      </c>
      <c r="K13" s="17">
        <v>0</v>
      </c>
      <c r="L13" s="17">
        <v>5.8139534883720903E-3</v>
      </c>
      <c r="M13" s="17">
        <v>1.16279069767442E-2</v>
      </c>
      <c r="N13" s="17"/>
      <c r="O13" s="17">
        <v>1.58730158730159E-2</v>
      </c>
      <c r="P13" s="17">
        <v>0</v>
      </c>
      <c r="Q13" s="17">
        <v>1.72413793103448E-2</v>
      </c>
      <c r="R13" s="17">
        <v>0</v>
      </c>
      <c r="S13" s="17"/>
      <c r="T13" s="17">
        <v>1.94174757281553E-2</v>
      </c>
      <c r="U13" s="17">
        <v>0</v>
      </c>
      <c r="V13" s="17">
        <v>0</v>
      </c>
      <c r="W13" s="17">
        <v>0</v>
      </c>
      <c r="X13" s="17">
        <v>0</v>
      </c>
      <c r="Y13" s="17"/>
      <c r="Z13" s="17">
        <v>1.3605442176870699E-2</v>
      </c>
      <c r="AA13" s="17">
        <v>7.63358778625954E-3</v>
      </c>
      <c r="AB13" s="17"/>
      <c r="AC13" s="17">
        <v>5.6497175141242903E-3</v>
      </c>
      <c r="AD13" s="17">
        <v>7.09219858156028E-3</v>
      </c>
      <c r="AE13" s="17"/>
      <c r="AF13" s="17">
        <v>9.5238095238095195E-3</v>
      </c>
      <c r="AG13" s="17">
        <v>1.9230769230769201E-2</v>
      </c>
      <c r="AH13" s="17">
        <v>0</v>
      </c>
      <c r="AI13" s="17">
        <v>0</v>
      </c>
      <c r="AJ13" s="17">
        <v>0</v>
      </c>
      <c r="AK13" s="17">
        <v>1.4285714285714299E-2</v>
      </c>
      <c r="AL13" s="17">
        <v>0</v>
      </c>
      <c r="AM13" s="17"/>
      <c r="AN13" s="17">
        <v>1.3333333333333299E-2</v>
      </c>
      <c r="AO13" s="17">
        <v>1.2500000000000001E-2</v>
      </c>
      <c r="AP13" s="17">
        <v>0</v>
      </c>
      <c r="AQ13" s="17">
        <v>0</v>
      </c>
      <c r="AR13" s="17">
        <v>9.7087378640776708E-3</v>
      </c>
      <c r="AS13" s="17">
        <v>0</v>
      </c>
      <c r="AT13" s="17"/>
      <c r="AU13" s="17">
        <v>0</v>
      </c>
      <c r="AV13" s="17">
        <v>6.2500000000000003E-3</v>
      </c>
      <c r="AW13" s="17">
        <v>0.105263157894737</v>
      </c>
      <c r="AX13" s="17">
        <v>0</v>
      </c>
      <c r="AY13" s="17">
        <v>0.01</v>
      </c>
      <c r="AZ13" s="17"/>
      <c r="BA13" s="17">
        <v>7.6045627376425898E-3</v>
      </c>
      <c r="BB13" s="17">
        <v>1.3986013986014E-2</v>
      </c>
      <c r="BC13" s="17"/>
      <c r="BD13" s="17">
        <v>1.1695906432748499E-2</v>
      </c>
      <c r="BE13" s="17">
        <v>8.4745762711864406E-3</v>
      </c>
      <c r="BF13" s="17"/>
      <c r="BG13" s="17">
        <v>9.8039215686274508E-3</v>
      </c>
      <c r="BH13" s="17" t="s">
        <v>117</v>
      </c>
    </row>
    <row r="14" spans="2:60" x14ac:dyDescent="0.35">
      <c r="B14" s="14" t="s">
        <v>298</v>
      </c>
    </row>
    <row r="15" spans="2:60" x14ac:dyDescent="0.35">
      <c r="B15" t="s">
        <v>84</v>
      </c>
    </row>
    <row r="16" spans="2:60" x14ac:dyDescent="0.35">
      <c r="B16" t="s">
        <v>85</v>
      </c>
    </row>
    <row r="18" spans="2:2" x14ac:dyDescent="0.35">
      <c r="B18"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321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408</v>
      </c>
      <c r="D7" s="10">
        <v>132</v>
      </c>
      <c r="E7" s="10">
        <v>276</v>
      </c>
      <c r="F7" s="10"/>
      <c r="G7" s="10">
        <v>93</v>
      </c>
      <c r="H7" s="10">
        <v>315</v>
      </c>
      <c r="I7" s="10"/>
      <c r="J7" s="10">
        <v>67</v>
      </c>
      <c r="K7" s="10">
        <v>83</v>
      </c>
      <c r="L7" s="10">
        <v>172</v>
      </c>
      <c r="M7" s="10">
        <v>86</v>
      </c>
      <c r="N7" s="10"/>
      <c r="O7" s="10">
        <v>126</v>
      </c>
      <c r="P7" s="10">
        <v>111</v>
      </c>
      <c r="Q7" s="10">
        <v>58</v>
      </c>
      <c r="R7" s="10">
        <v>105</v>
      </c>
      <c r="S7" s="10"/>
      <c r="T7" s="10">
        <v>206</v>
      </c>
      <c r="U7" s="10">
        <v>83</v>
      </c>
      <c r="V7" s="10">
        <v>75</v>
      </c>
      <c r="W7" s="10">
        <v>31</v>
      </c>
      <c r="X7" s="10">
        <v>3</v>
      </c>
      <c r="Y7" s="10"/>
      <c r="Z7" s="10">
        <v>147</v>
      </c>
      <c r="AA7" s="10">
        <v>131</v>
      </c>
      <c r="AB7" s="10"/>
      <c r="AC7" s="10">
        <v>177</v>
      </c>
      <c r="AD7" s="10">
        <v>141</v>
      </c>
      <c r="AE7" s="10"/>
      <c r="AF7" s="10">
        <v>105</v>
      </c>
      <c r="AG7" s="10">
        <v>52</v>
      </c>
      <c r="AH7" s="10">
        <v>48</v>
      </c>
      <c r="AI7" s="10">
        <v>36</v>
      </c>
      <c r="AJ7" s="10">
        <v>23</v>
      </c>
      <c r="AK7" s="10">
        <v>70</v>
      </c>
      <c r="AL7" s="10">
        <v>4</v>
      </c>
      <c r="AM7" s="10"/>
      <c r="AN7" s="10">
        <v>150</v>
      </c>
      <c r="AO7" s="10">
        <v>80</v>
      </c>
      <c r="AP7" s="10">
        <v>13</v>
      </c>
      <c r="AQ7" s="10">
        <v>46</v>
      </c>
      <c r="AR7" s="10">
        <v>103</v>
      </c>
      <c r="AS7" s="10">
        <v>16</v>
      </c>
      <c r="AT7" s="10"/>
      <c r="AU7" s="10">
        <v>83</v>
      </c>
      <c r="AV7" s="10">
        <v>160</v>
      </c>
      <c r="AW7" s="10">
        <v>19</v>
      </c>
      <c r="AX7" s="10">
        <v>46</v>
      </c>
      <c r="AY7" s="10">
        <v>100</v>
      </c>
      <c r="AZ7" s="10"/>
      <c r="BA7" s="10">
        <v>263</v>
      </c>
      <c r="BB7" s="10">
        <v>143</v>
      </c>
      <c r="BC7" s="10"/>
      <c r="BD7" s="10">
        <v>171</v>
      </c>
      <c r="BE7" s="10">
        <v>236</v>
      </c>
      <c r="BF7" s="10"/>
      <c r="BG7" s="10">
        <v>408</v>
      </c>
      <c r="BH7" s="10" t="s">
        <v>116</v>
      </c>
    </row>
    <row r="8" spans="2:60" ht="29" x14ac:dyDescent="0.35">
      <c r="B8" s="16" t="s">
        <v>315</v>
      </c>
      <c r="C8" s="15">
        <v>0.23284313725490199</v>
      </c>
      <c r="D8" s="15">
        <v>0.21969696969697</v>
      </c>
      <c r="E8" s="15">
        <v>0.23913043478260901</v>
      </c>
      <c r="F8" s="15"/>
      <c r="G8" s="15">
        <v>0.31182795698924698</v>
      </c>
      <c r="H8" s="15">
        <v>0.20952380952381</v>
      </c>
      <c r="I8" s="15"/>
      <c r="J8" s="15">
        <v>0.22388059701492499</v>
      </c>
      <c r="K8" s="15">
        <v>0.21686746987951799</v>
      </c>
      <c r="L8" s="15">
        <v>0.290697674418605</v>
      </c>
      <c r="M8" s="15">
        <v>0.13953488372093001</v>
      </c>
      <c r="N8" s="15"/>
      <c r="O8" s="15">
        <v>0.28571428571428598</v>
      </c>
      <c r="P8" s="15">
        <v>0.23423423423423401</v>
      </c>
      <c r="Q8" s="15">
        <v>0.18965517241379301</v>
      </c>
      <c r="R8" s="15">
        <v>0.20952380952381</v>
      </c>
      <c r="S8" s="15"/>
      <c r="T8" s="15">
        <v>0.26213592233009703</v>
      </c>
      <c r="U8" s="15">
        <v>0.180722891566265</v>
      </c>
      <c r="V8" s="15">
        <v>0.25333333333333302</v>
      </c>
      <c r="W8" s="15">
        <v>0.19354838709677399</v>
      </c>
      <c r="X8" s="15">
        <v>0</v>
      </c>
      <c r="Y8" s="15"/>
      <c r="Z8" s="15">
        <v>0.20408163265306101</v>
      </c>
      <c r="AA8" s="15">
        <v>0.30534351145038202</v>
      </c>
      <c r="AB8" s="15"/>
      <c r="AC8" s="15">
        <v>0.17514124293785299</v>
      </c>
      <c r="AD8" s="15">
        <v>0.269503546099291</v>
      </c>
      <c r="AE8" s="15"/>
      <c r="AF8" s="15">
        <v>0.24761904761904799</v>
      </c>
      <c r="AG8" s="15">
        <v>0.269230769230769</v>
      </c>
      <c r="AH8" s="15">
        <v>8.3333333333333301E-2</v>
      </c>
      <c r="AI8" s="15">
        <v>0.22222222222222199</v>
      </c>
      <c r="AJ8" s="15">
        <v>0.173913043478261</v>
      </c>
      <c r="AK8" s="15">
        <v>0.314285714285714</v>
      </c>
      <c r="AL8" s="15">
        <v>0.25</v>
      </c>
      <c r="AM8" s="15"/>
      <c r="AN8" s="15">
        <v>0.206666666666667</v>
      </c>
      <c r="AO8" s="15">
        <v>0.23749999999999999</v>
      </c>
      <c r="AP8" s="15">
        <v>0.15384615384615399</v>
      </c>
      <c r="AQ8" s="15">
        <v>0.30434782608695699</v>
      </c>
      <c r="AR8" s="15">
        <v>0.25242718446601897</v>
      </c>
      <c r="AS8" s="15">
        <v>0.1875</v>
      </c>
      <c r="AT8" s="15"/>
      <c r="AU8" s="15">
        <v>0.25301204819277101</v>
      </c>
      <c r="AV8" s="15">
        <v>0.21249999999999999</v>
      </c>
      <c r="AW8" s="15">
        <v>0.105263157894737</v>
      </c>
      <c r="AX8" s="15">
        <v>0.23913043478260901</v>
      </c>
      <c r="AY8" s="15">
        <v>0.27</v>
      </c>
      <c r="AZ8" s="15"/>
      <c r="BA8" s="15">
        <v>0.21673003802281399</v>
      </c>
      <c r="BB8" s="15">
        <v>0.25874125874125897</v>
      </c>
      <c r="BC8" s="15"/>
      <c r="BD8" s="15">
        <v>0.216374269005848</v>
      </c>
      <c r="BE8" s="15">
        <v>0.24576271186440701</v>
      </c>
      <c r="BF8" s="15"/>
      <c r="BG8" s="15">
        <v>0.23284313725490199</v>
      </c>
      <c r="BH8" s="15" t="s">
        <v>117</v>
      </c>
    </row>
    <row r="9" spans="2:60" ht="29" x14ac:dyDescent="0.35">
      <c r="B9" s="16" t="s">
        <v>316</v>
      </c>
      <c r="C9" s="15">
        <v>0.21078431372549</v>
      </c>
      <c r="D9" s="15">
        <v>0.21969696969697</v>
      </c>
      <c r="E9" s="15">
        <v>0.20652173913043501</v>
      </c>
      <c r="F9" s="15"/>
      <c r="G9" s="15">
        <v>0.29032258064516098</v>
      </c>
      <c r="H9" s="15">
        <v>0.187301587301587</v>
      </c>
      <c r="I9" s="15"/>
      <c r="J9" s="15">
        <v>0.20895522388059701</v>
      </c>
      <c r="K9" s="15">
        <v>0.25301204819277101</v>
      </c>
      <c r="L9" s="15">
        <v>0.145348837209302</v>
      </c>
      <c r="M9" s="15">
        <v>0.30232558139534899</v>
      </c>
      <c r="N9" s="15"/>
      <c r="O9" s="15">
        <v>0.24603174603174599</v>
      </c>
      <c r="P9" s="15">
        <v>0.24324324324324301</v>
      </c>
      <c r="Q9" s="15">
        <v>0.15517241379310301</v>
      </c>
      <c r="R9" s="15">
        <v>0.15238095238095201</v>
      </c>
      <c r="S9" s="15"/>
      <c r="T9" s="15">
        <v>0.242718446601942</v>
      </c>
      <c r="U9" s="15">
        <v>0.20481927710843401</v>
      </c>
      <c r="V9" s="15">
        <v>0.12</v>
      </c>
      <c r="W9" s="15">
        <v>0.25806451612903197</v>
      </c>
      <c r="X9" s="15">
        <v>0</v>
      </c>
      <c r="Y9" s="15"/>
      <c r="Z9" s="15">
        <v>0.238095238095238</v>
      </c>
      <c r="AA9" s="15">
        <v>0.16030534351145001</v>
      </c>
      <c r="AB9" s="15"/>
      <c r="AC9" s="15">
        <v>0.23163841807909599</v>
      </c>
      <c r="AD9" s="15">
        <v>0.17730496453900699</v>
      </c>
      <c r="AE9" s="15"/>
      <c r="AF9" s="15">
        <v>0.238095238095238</v>
      </c>
      <c r="AG9" s="15">
        <v>0.15384615384615399</v>
      </c>
      <c r="AH9" s="15">
        <v>0.1875</v>
      </c>
      <c r="AI9" s="15">
        <v>0.27777777777777801</v>
      </c>
      <c r="AJ9" s="15">
        <v>0.26086956521739102</v>
      </c>
      <c r="AK9" s="15">
        <v>0.2</v>
      </c>
      <c r="AL9" s="15">
        <v>0.25</v>
      </c>
      <c r="AM9" s="15"/>
      <c r="AN9" s="15">
        <v>0.14000000000000001</v>
      </c>
      <c r="AO9" s="15">
        <v>0.16250000000000001</v>
      </c>
      <c r="AP9" s="15">
        <v>0.38461538461538503</v>
      </c>
      <c r="AQ9" s="15">
        <v>0.32608695652173902</v>
      </c>
      <c r="AR9" s="15">
        <v>0.25242718446601897</v>
      </c>
      <c r="AS9" s="15">
        <v>0.375</v>
      </c>
      <c r="AT9" s="15"/>
      <c r="AU9" s="15">
        <v>0.30120481927710802</v>
      </c>
      <c r="AV9" s="15">
        <v>0.13125000000000001</v>
      </c>
      <c r="AW9" s="15">
        <v>0.26315789473684198</v>
      </c>
      <c r="AX9" s="15">
        <v>0.19565217391304299</v>
      </c>
      <c r="AY9" s="15">
        <v>0.26</v>
      </c>
      <c r="AZ9" s="15"/>
      <c r="BA9" s="15">
        <v>0.20532319391635001</v>
      </c>
      <c r="BB9" s="15">
        <v>0.21678321678321699</v>
      </c>
      <c r="BC9" s="15"/>
      <c r="BD9" s="15">
        <v>0.23976608187134499</v>
      </c>
      <c r="BE9" s="15">
        <v>0.19067796610169499</v>
      </c>
      <c r="BF9" s="15"/>
      <c r="BG9" s="15">
        <v>0.21078431372549</v>
      </c>
      <c r="BH9" s="15" t="s">
        <v>117</v>
      </c>
    </row>
    <row r="10" spans="2:60" ht="29" x14ac:dyDescent="0.35">
      <c r="B10" s="16" t="s">
        <v>317</v>
      </c>
      <c r="C10" s="15">
        <v>0.48774509803921601</v>
      </c>
      <c r="D10" s="15">
        <v>0.50757575757575801</v>
      </c>
      <c r="E10" s="15">
        <v>0.47826086956521702</v>
      </c>
      <c r="F10" s="15"/>
      <c r="G10" s="15">
        <v>0.37634408602150499</v>
      </c>
      <c r="H10" s="15">
        <v>0.52063492063492101</v>
      </c>
      <c r="I10" s="15"/>
      <c r="J10" s="15">
        <v>0.462686567164179</v>
      </c>
      <c r="K10" s="15">
        <v>0.48192771084337299</v>
      </c>
      <c r="L10" s="15">
        <v>0.48837209302325602</v>
      </c>
      <c r="M10" s="15">
        <v>0.51162790697674398</v>
      </c>
      <c r="N10" s="15"/>
      <c r="O10" s="15">
        <v>0.38888888888888901</v>
      </c>
      <c r="P10" s="15">
        <v>0.46846846846846801</v>
      </c>
      <c r="Q10" s="15">
        <v>0.58620689655172398</v>
      </c>
      <c r="R10" s="15">
        <v>0.56190476190476202</v>
      </c>
      <c r="S10" s="15"/>
      <c r="T10" s="15">
        <v>0.43203883495145601</v>
      </c>
      <c r="U10" s="15">
        <v>0.55421686746987997</v>
      </c>
      <c r="V10" s="15">
        <v>0.54666666666666697</v>
      </c>
      <c r="W10" s="15">
        <v>0.45161290322580599</v>
      </c>
      <c r="X10" s="15">
        <v>1</v>
      </c>
      <c r="Y10" s="15"/>
      <c r="Z10" s="15">
        <v>0.51020408163265296</v>
      </c>
      <c r="AA10" s="15">
        <v>0.458015267175573</v>
      </c>
      <c r="AB10" s="15"/>
      <c r="AC10" s="15">
        <v>0.52542372881355903</v>
      </c>
      <c r="AD10" s="15">
        <v>0.48226950354609899</v>
      </c>
      <c r="AE10" s="15"/>
      <c r="AF10" s="15">
        <v>0.43809523809523798</v>
      </c>
      <c r="AG10" s="15">
        <v>0.55769230769230804</v>
      </c>
      <c r="AH10" s="15">
        <v>0.66666666666666696</v>
      </c>
      <c r="AI10" s="15">
        <v>0.38888888888888901</v>
      </c>
      <c r="AJ10" s="15">
        <v>0.434782608695652</v>
      </c>
      <c r="AK10" s="15">
        <v>0.42857142857142899</v>
      </c>
      <c r="AL10" s="15">
        <v>0.5</v>
      </c>
      <c r="AM10" s="15"/>
      <c r="AN10" s="15">
        <v>0.56666666666666698</v>
      </c>
      <c r="AO10" s="15">
        <v>0.5625</v>
      </c>
      <c r="AP10" s="15">
        <v>0.38461538461538503</v>
      </c>
      <c r="AQ10" s="15">
        <v>0.282608695652174</v>
      </c>
      <c r="AR10" s="15">
        <v>0.42718446601941701</v>
      </c>
      <c r="AS10" s="15">
        <v>0.4375</v>
      </c>
      <c r="AT10" s="15"/>
      <c r="AU10" s="15">
        <v>0.38554216867469898</v>
      </c>
      <c r="AV10" s="15">
        <v>0.58125000000000004</v>
      </c>
      <c r="AW10" s="15">
        <v>0.57894736842105299</v>
      </c>
      <c r="AX10" s="15">
        <v>0.47826086956521702</v>
      </c>
      <c r="AY10" s="15">
        <v>0.41</v>
      </c>
      <c r="AZ10" s="15"/>
      <c r="BA10" s="15">
        <v>0.52091254752851701</v>
      </c>
      <c r="BB10" s="15">
        <v>0.43356643356643398</v>
      </c>
      <c r="BC10" s="15"/>
      <c r="BD10" s="15">
        <v>0.48538011695906402</v>
      </c>
      <c r="BE10" s="15">
        <v>0.48728813559321998</v>
      </c>
      <c r="BF10" s="15"/>
      <c r="BG10" s="15">
        <v>0.48774509803921601</v>
      </c>
      <c r="BH10" s="15" t="s">
        <v>117</v>
      </c>
    </row>
    <row r="11" spans="2:60" ht="29" x14ac:dyDescent="0.35">
      <c r="B11" s="16" t="s">
        <v>318</v>
      </c>
      <c r="C11" s="15">
        <v>1.9607843137254902E-2</v>
      </c>
      <c r="D11" s="15">
        <v>7.5757575757575803E-3</v>
      </c>
      <c r="E11" s="15">
        <v>2.5362318840579701E-2</v>
      </c>
      <c r="F11" s="15"/>
      <c r="G11" s="15">
        <v>1.0752688172042999E-2</v>
      </c>
      <c r="H11" s="15">
        <v>2.2222222222222199E-2</v>
      </c>
      <c r="I11" s="15"/>
      <c r="J11" s="15">
        <v>4.47761194029851E-2</v>
      </c>
      <c r="K11" s="15">
        <v>3.6144578313252997E-2</v>
      </c>
      <c r="L11" s="15">
        <v>5.8139534883720903E-3</v>
      </c>
      <c r="M11" s="15">
        <v>1.16279069767442E-2</v>
      </c>
      <c r="N11" s="15"/>
      <c r="O11" s="15">
        <v>1.58730158730159E-2</v>
      </c>
      <c r="P11" s="15">
        <v>9.0090090090090107E-3</v>
      </c>
      <c r="Q11" s="15">
        <v>1.72413793103448E-2</v>
      </c>
      <c r="R11" s="15">
        <v>3.8095238095238099E-2</v>
      </c>
      <c r="S11" s="15"/>
      <c r="T11" s="15">
        <v>1.45631067961165E-2</v>
      </c>
      <c r="U11" s="15">
        <v>3.6144578313252997E-2</v>
      </c>
      <c r="V11" s="15">
        <v>2.66666666666667E-2</v>
      </c>
      <c r="W11" s="15">
        <v>0</v>
      </c>
      <c r="X11" s="15">
        <v>0</v>
      </c>
      <c r="Y11" s="15"/>
      <c r="Z11" s="15">
        <v>2.7210884353741499E-2</v>
      </c>
      <c r="AA11" s="15">
        <v>2.2900763358778602E-2</v>
      </c>
      <c r="AB11" s="15"/>
      <c r="AC11" s="15">
        <v>2.82485875706215E-2</v>
      </c>
      <c r="AD11" s="15">
        <v>7.09219858156028E-3</v>
      </c>
      <c r="AE11" s="15"/>
      <c r="AF11" s="15">
        <v>1.9047619047619001E-2</v>
      </c>
      <c r="AG11" s="15">
        <v>0</v>
      </c>
      <c r="AH11" s="15">
        <v>2.0833333333333301E-2</v>
      </c>
      <c r="AI11" s="15">
        <v>5.5555555555555601E-2</v>
      </c>
      <c r="AJ11" s="15">
        <v>0</v>
      </c>
      <c r="AK11" s="15">
        <v>0</v>
      </c>
      <c r="AL11" s="15">
        <v>0</v>
      </c>
      <c r="AM11" s="15"/>
      <c r="AN11" s="15">
        <v>0.02</v>
      </c>
      <c r="AO11" s="15">
        <v>2.5000000000000001E-2</v>
      </c>
      <c r="AP11" s="15">
        <v>0</v>
      </c>
      <c r="AQ11" s="15">
        <v>0</v>
      </c>
      <c r="AR11" s="15">
        <v>2.9126213592233E-2</v>
      </c>
      <c r="AS11" s="15">
        <v>0</v>
      </c>
      <c r="AT11" s="15"/>
      <c r="AU11" s="15">
        <v>2.40963855421687E-2</v>
      </c>
      <c r="AV11" s="15">
        <v>2.5000000000000001E-2</v>
      </c>
      <c r="AW11" s="15">
        <v>0</v>
      </c>
      <c r="AX11" s="15">
        <v>0</v>
      </c>
      <c r="AY11" s="15">
        <v>0.02</v>
      </c>
      <c r="AZ11" s="15"/>
      <c r="BA11" s="15">
        <v>1.5209125475285201E-2</v>
      </c>
      <c r="BB11" s="15">
        <v>2.7972027972028E-2</v>
      </c>
      <c r="BC11" s="15"/>
      <c r="BD11" s="15">
        <v>2.3391812865497099E-2</v>
      </c>
      <c r="BE11" s="15">
        <v>1.6949152542372899E-2</v>
      </c>
      <c r="BF11" s="15"/>
      <c r="BG11" s="15">
        <v>1.9607843137254902E-2</v>
      </c>
      <c r="BH11" s="15" t="s">
        <v>117</v>
      </c>
    </row>
    <row r="12" spans="2:60" ht="29" x14ac:dyDescent="0.35">
      <c r="B12" s="16" t="s">
        <v>319</v>
      </c>
      <c r="C12" s="15">
        <v>7.3529411764705899E-3</v>
      </c>
      <c r="D12" s="15">
        <v>1.5151515151515201E-2</v>
      </c>
      <c r="E12" s="15">
        <v>3.6231884057971002E-3</v>
      </c>
      <c r="F12" s="15"/>
      <c r="G12" s="15">
        <v>0</v>
      </c>
      <c r="H12" s="15">
        <v>9.5238095238095195E-3</v>
      </c>
      <c r="I12" s="15"/>
      <c r="J12" s="15">
        <v>1.49253731343284E-2</v>
      </c>
      <c r="K12" s="15">
        <v>0</v>
      </c>
      <c r="L12" s="15">
        <v>1.16279069767442E-2</v>
      </c>
      <c r="M12" s="15">
        <v>0</v>
      </c>
      <c r="N12" s="15"/>
      <c r="O12" s="15">
        <v>1.58730158730159E-2</v>
      </c>
      <c r="P12" s="15">
        <v>9.0090090090090107E-3</v>
      </c>
      <c r="Q12" s="15">
        <v>0</v>
      </c>
      <c r="R12" s="15">
        <v>0</v>
      </c>
      <c r="S12" s="15"/>
      <c r="T12" s="15">
        <v>9.7087378640776708E-3</v>
      </c>
      <c r="U12" s="15">
        <v>0</v>
      </c>
      <c r="V12" s="15">
        <v>1.3333333333333299E-2</v>
      </c>
      <c r="W12" s="15">
        <v>0</v>
      </c>
      <c r="X12" s="15">
        <v>0</v>
      </c>
      <c r="Y12" s="15"/>
      <c r="Z12" s="15">
        <v>6.8027210884353704E-3</v>
      </c>
      <c r="AA12" s="15">
        <v>7.63358778625954E-3</v>
      </c>
      <c r="AB12" s="15"/>
      <c r="AC12" s="15">
        <v>1.12994350282486E-2</v>
      </c>
      <c r="AD12" s="15">
        <v>0</v>
      </c>
      <c r="AE12" s="15"/>
      <c r="AF12" s="15">
        <v>1.9047619047619001E-2</v>
      </c>
      <c r="AG12" s="15">
        <v>0</v>
      </c>
      <c r="AH12" s="15">
        <v>0</v>
      </c>
      <c r="AI12" s="15">
        <v>0</v>
      </c>
      <c r="AJ12" s="15">
        <v>4.3478260869565202E-2</v>
      </c>
      <c r="AK12" s="15">
        <v>0</v>
      </c>
      <c r="AL12" s="15">
        <v>0</v>
      </c>
      <c r="AM12" s="15"/>
      <c r="AN12" s="15">
        <v>1.3333333333333299E-2</v>
      </c>
      <c r="AO12" s="15">
        <v>0</v>
      </c>
      <c r="AP12" s="15">
        <v>0</v>
      </c>
      <c r="AQ12" s="15">
        <v>0</v>
      </c>
      <c r="AR12" s="15">
        <v>9.7087378640776708E-3</v>
      </c>
      <c r="AS12" s="15">
        <v>0</v>
      </c>
      <c r="AT12" s="15"/>
      <c r="AU12" s="15">
        <v>0</v>
      </c>
      <c r="AV12" s="15">
        <v>6.2500000000000003E-3</v>
      </c>
      <c r="AW12" s="15">
        <v>0</v>
      </c>
      <c r="AX12" s="15">
        <v>2.1739130434782601E-2</v>
      </c>
      <c r="AY12" s="15">
        <v>0.01</v>
      </c>
      <c r="AZ12" s="15"/>
      <c r="BA12" s="15">
        <v>3.8022813688212902E-3</v>
      </c>
      <c r="BB12" s="15">
        <v>1.3986013986014E-2</v>
      </c>
      <c r="BC12" s="15"/>
      <c r="BD12" s="15">
        <v>5.8479532163742704E-3</v>
      </c>
      <c r="BE12" s="15">
        <v>8.4745762711864406E-3</v>
      </c>
      <c r="BF12" s="15"/>
      <c r="BG12" s="15">
        <v>7.3529411764705899E-3</v>
      </c>
      <c r="BH12" s="15" t="s">
        <v>117</v>
      </c>
    </row>
    <row r="13" spans="2:60" ht="43.5" x14ac:dyDescent="0.35">
      <c r="B13" s="16" t="s">
        <v>320</v>
      </c>
      <c r="C13" s="15">
        <v>2.4509803921568599E-2</v>
      </c>
      <c r="D13" s="15">
        <v>2.27272727272727E-2</v>
      </c>
      <c r="E13" s="15">
        <v>2.5362318840579701E-2</v>
      </c>
      <c r="F13" s="15"/>
      <c r="G13" s="15">
        <v>0</v>
      </c>
      <c r="H13" s="15">
        <v>3.1746031746031703E-2</v>
      </c>
      <c r="I13" s="15"/>
      <c r="J13" s="15">
        <v>1.49253731343284E-2</v>
      </c>
      <c r="K13" s="15">
        <v>0</v>
      </c>
      <c r="L13" s="15">
        <v>4.0697674418604703E-2</v>
      </c>
      <c r="M13" s="15">
        <v>2.32558139534884E-2</v>
      </c>
      <c r="N13" s="15"/>
      <c r="O13" s="15">
        <v>1.58730158730159E-2</v>
      </c>
      <c r="P13" s="15">
        <v>1.8018018018018001E-2</v>
      </c>
      <c r="Q13" s="15">
        <v>5.1724137931034503E-2</v>
      </c>
      <c r="R13" s="15">
        <v>2.8571428571428598E-2</v>
      </c>
      <c r="S13" s="15"/>
      <c r="T13" s="15">
        <v>1.94174757281553E-2</v>
      </c>
      <c r="U13" s="15">
        <v>1.20481927710843E-2</v>
      </c>
      <c r="V13" s="15">
        <v>0.04</v>
      </c>
      <c r="W13" s="15">
        <v>6.4516129032258104E-2</v>
      </c>
      <c r="X13" s="15">
        <v>0</v>
      </c>
      <c r="Y13" s="15"/>
      <c r="Z13" s="15">
        <v>6.8027210884353704E-3</v>
      </c>
      <c r="AA13" s="15">
        <v>3.0534351145038201E-2</v>
      </c>
      <c r="AB13" s="15"/>
      <c r="AC13" s="15">
        <v>1.6949152542372899E-2</v>
      </c>
      <c r="AD13" s="15">
        <v>4.2553191489361701E-2</v>
      </c>
      <c r="AE13" s="15"/>
      <c r="AF13" s="15">
        <v>1.9047619047619001E-2</v>
      </c>
      <c r="AG13" s="15">
        <v>0</v>
      </c>
      <c r="AH13" s="15">
        <v>2.0833333333333301E-2</v>
      </c>
      <c r="AI13" s="15">
        <v>2.7777777777777801E-2</v>
      </c>
      <c r="AJ13" s="15">
        <v>4.3478260869565202E-2</v>
      </c>
      <c r="AK13" s="15">
        <v>4.2857142857142899E-2</v>
      </c>
      <c r="AL13" s="15">
        <v>0</v>
      </c>
      <c r="AM13" s="15"/>
      <c r="AN13" s="15">
        <v>3.3333333333333298E-2</v>
      </c>
      <c r="AO13" s="15">
        <v>1.2500000000000001E-2</v>
      </c>
      <c r="AP13" s="15">
        <v>0</v>
      </c>
      <c r="AQ13" s="15">
        <v>4.3478260869565202E-2</v>
      </c>
      <c r="AR13" s="15">
        <v>1.94174757281553E-2</v>
      </c>
      <c r="AS13" s="15">
        <v>0</v>
      </c>
      <c r="AT13" s="15"/>
      <c r="AU13" s="15">
        <v>2.40963855421687E-2</v>
      </c>
      <c r="AV13" s="15">
        <v>3.125E-2</v>
      </c>
      <c r="AW13" s="15">
        <v>5.2631578947368397E-2</v>
      </c>
      <c r="AX13" s="15">
        <v>2.1739130434782601E-2</v>
      </c>
      <c r="AY13" s="15">
        <v>0.01</v>
      </c>
      <c r="AZ13" s="15"/>
      <c r="BA13" s="15">
        <v>1.9011406844106502E-2</v>
      </c>
      <c r="BB13" s="15">
        <v>3.4965034965035002E-2</v>
      </c>
      <c r="BC13" s="15"/>
      <c r="BD13" s="15">
        <v>1.1695906432748499E-2</v>
      </c>
      <c r="BE13" s="15">
        <v>3.3898305084745797E-2</v>
      </c>
      <c r="BF13" s="15"/>
      <c r="BG13" s="15">
        <v>2.4509803921568599E-2</v>
      </c>
      <c r="BH13" s="15" t="s">
        <v>117</v>
      </c>
    </row>
    <row r="14" spans="2:60" x14ac:dyDescent="0.35">
      <c r="B14" s="16" t="s">
        <v>81</v>
      </c>
      <c r="C14" s="17">
        <v>1.7156862745097999E-2</v>
      </c>
      <c r="D14" s="17">
        <v>7.5757575757575803E-3</v>
      </c>
      <c r="E14" s="17">
        <v>2.1739130434782601E-2</v>
      </c>
      <c r="F14" s="17"/>
      <c r="G14" s="17">
        <v>1.0752688172042999E-2</v>
      </c>
      <c r="H14" s="17">
        <v>1.9047619047619001E-2</v>
      </c>
      <c r="I14" s="17"/>
      <c r="J14" s="17">
        <v>2.9850746268656699E-2</v>
      </c>
      <c r="K14" s="17">
        <v>1.20481927710843E-2</v>
      </c>
      <c r="L14" s="17">
        <v>1.74418604651163E-2</v>
      </c>
      <c r="M14" s="17">
        <v>1.16279069767442E-2</v>
      </c>
      <c r="N14" s="17"/>
      <c r="O14" s="17">
        <v>3.1746031746031703E-2</v>
      </c>
      <c r="P14" s="17">
        <v>1.8018018018018001E-2</v>
      </c>
      <c r="Q14" s="17">
        <v>0</v>
      </c>
      <c r="R14" s="17">
        <v>9.5238095238095195E-3</v>
      </c>
      <c r="S14" s="17"/>
      <c r="T14" s="17">
        <v>1.94174757281553E-2</v>
      </c>
      <c r="U14" s="17">
        <v>1.20481927710843E-2</v>
      </c>
      <c r="V14" s="17">
        <v>0</v>
      </c>
      <c r="W14" s="17">
        <v>3.2258064516128997E-2</v>
      </c>
      <c r="X14" s="17">
        <v>0</v>
      </c>
      <c r="Y14" s="17"/>
      <c r="Z14" s="17">
        <v>6.8027210884353704E-3</v>
      </c>
      <c r="AA14" s="17">
        <v>1.5267175572519101E-2</v>
      </c>
      <c r="AB14" s="17"/>
      <c r="AC14" s="17">
        <v>1.12994350282486E-2</v>
      </c>
      <c r="AD14" s="17">
        <v>2.1276595744680899E-2</v>
      </c>
      <c r="AE14" s="17"/>
      <c r="AF14" s="17">
        <v>1.9047619047619001E-2</v>
      </c>
      <c r="AG14" s="17">
        <v>1.9230769230769201E-2</v>
      </c>
      <c r="AH14" s="17">
        <v>2.0833333333333301E-2</v>
      </c>
      <c r="AI14" s="17">
        <v>2.7777777777777801E-2</v>
      </c>
      <c r="AJ14" s="17">
        <v>4.3478260869565202E-2</v>
      </c>
      <c r="AK14" s="17">
        <v>1.4285714285714299E-2</v>
      </c>
      <c r="AL14" s="17">
        <v>0</v>
      </c>
      <c r="AM14" s="17"/>
      <c r="AN14" s="17">
        <v>0.02</v>
      </c>
      <c r="AO14" s="17">
        <v>0</v>
      </c>
      <c r="AP14" s="17">
        <v>7.69230769230769E-2</v>
      </c>
      <c r="AQ14" s="17">
        <v>4.3478260869565202E-2</v>
      </c>
      <c r="AR14" s="17">
        <v>9.7087378640776708E-3</v>
      </c>
      <c r="AS14" s="17">
        <v>0</v>
      </c>
      <c r="AT14" s="17"/>
      <c r="AU14" s="17">
        <v>1.20481927710843E-2</v>
      </c>
      <c r="AV14" s="17">
        <v>1.2500000000000001E-2</v>
      </c>
      <c r="AW14" s="17">
        <v>0</v>
      </c>
      <c r="AX14" s="17">
        <v>4.3478260869565202E-2</v>
      </c>
      <c r="AY14" s="17">
        <v>0.02</v>
      </c>
      <c r="AZ14" s="17"/>
      <c r="BA14" s="17">
        <v>1.9011406844106502E-2</v>
      </c>
      <c r="BB14" s="17">
        <v>1.3986013986014E-2</v>
      </c>
      <c r="BC14" s="17"/>
      <c r="BD14" s="17">
        <v>1.7543859649122799E-2</v>
      </c>
      <c r="BE14" s="17">
        <v>1.6949152542372899E-2</v>
      </c>
      <c r="BF14" s="17"/>
      <c r="BG14" s="17">
        <v>1.7156862745097999E-2</v>
      </c>
      <c r="BH14" s="17" t="s">
        <v>117</v>
      </c>
    </row>
    <row r="15" spans="2:60" x14ac:dyDescent="0.35">
      <c r="B15" s="14" t="s">
        <v>298</v>
      </c>
    </row>
    <row r="16" spans="2:60" x14ac:dyDescent="0.35">
      <c r="B16" t="s">
        <v>84</v>
      </c>
    </row>
    <row r="17" spans="2:2" x14ac:dyDescent="0.35">
      <c r="B17" t="s">
        <v>85</v>
      </c>
    </row>
    <row r="19" spans="2:2" x14ac:dyDescent="0.35">
      <c r="B19"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322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487</v>
      </c>
      <c r="D7" s="10">
        <v>163</v>
      </c>
      <c r="E7" s="10">
        <v>324</v>
      </c>
      <c r="F7" s="10"/>
      <c r="G7" s="10">
        <v>101</v>
      </c>
      <c r="H7" s="10">
        <v>386</v>
      </c>
      <c r="I7" s="10"/>
      <c r="J7" s="10">
        <v>81</v>
      </c>
      <c r="K7" s="10">
        <v>104</v>
      </c>
      <c r="L7" s="10">
        <v>197</v>
      </c>
      <c r="M7" s="10">
        <v>105</v>
      </c>
      <c r="N7" s="10"/>
      <c r="O7" s="10">
        <v>118</v>
      </c>
      <c r="P7" s="10">
        <v>128</v>
      </c>
      <c r="Q7" s="10">
        <v>69</v>
      </c>
      <c r="R7" s="10">
        <v>156</v>
      </c>
      <c r="S7" s="10"/>
      <c r="T7" s="10">
        <v>236</v>
      </c>
      <c r="U7" s="10">
        <v>103</v>
      </c>
      <c r="V7" s="10">
        <v>95</v>
      </c>
      <c r="W7" s="10">
        <v>38</v>
      </c>
      <c r="X7" s="10">
        <v>7</v>
      </c>
      <c r="Y7" s="10"/>
      <c r="Z7" s="10">
        <v>161</v>
      </c>
      <c r="AA7" s="10">
        <v>170</v>
      </c>
      <c r="AB7" s="10"/>
      <c r="AC7" s="10">
        <v>205</v>
      </c>
      <c r="AD7" s="10">
        <v>188</v>
      </c>
      <c r="AE7" s="10"/>
      <c r="AF7" s="10">
        <v>124</v>
      </c>
      <c r="AG7" s="10">
        <v>73</v>
      </c>
      <c r="AH7" s="10">
        <v>80</v>
      </c>
      <c r="AI7" s="10" t="s">
        <v>116</v>
      </c>
      <c r="AJ7" s="10">
        <v>32</v>
      </c>
      <c r="AK7" s="10">
        <v>71</v>
      </c>
      <c r="AL7" s="10">
        <v>6</v>
      </c>
      <c r="AM7" s="10"/>
      <c r="AN7" s="10">
        <v>193</v>
      </c>
      <c r="AO7" s="10">
        <v>107</v>
      </c>
      <c r="AP7" s="10">
        <v>11</v>
      </c>
      <c r="AQ7" s="10">
        <v>47</v>
      </c>
      <c r="AR7" s="10">
        <v>113</v>
      </c>
      <c r="AS7" s="10">
        <v>16</v>
      </c>
      <c r="AT7" s="10"/>
      <c r="AU7" s="10">
        <v>85</v>
      </c>
      <c r="AV7" s="10">
        <v>199</v>
      </c>
      <c r="AW7" s="10">
        <v>22</v>
      </c>
      <c r="AX7" s="10">
        <v>59</v>
      </c>
      <c r="AY7" s="10">
        <v>122</v>
      </c>
      <c r="AZ7" s="10"/>
      <c r="BA7" s="10">
        <v>320</v>
      </c>
      <c r="BB7" s="10">
        <v>166</v>
      </c>
      <c r="BC7" s="10"/>
      <c r="BD7" s="10">
        <v>198</v>
      </c>
      <c r="BE7" s="10">
        <v>287</v>
      </c>
      <c r="BF7" s="10"/>
      <c r="BG7" s="10">
        <v>356</v>
      </c>
      <c r="BH7" s="10">
        <v>119</v>
      </c>
    </row>
    <row r="8" spans="2:60" x14ac:dyDescent="0.35">
      <c r="B8" s="16" t="s">
        <v>114</v>
      </c>
      <c r="C8" s="15">
        <v>0.24845995893223799</v>
      </c>
      <c r="D8" s="15">
        <v>0.22699386503067501</v>
      </c>
      <c r="E8" s="15">
        <v>0.25925925925925902</v>
      </c>
      <c r="F8" s="15"/>
      <c r="G8" s="15">
        <v>0.366336633663366</v>
      </c>
      <c r="H8" s="15">
        <v>0.21761658031088099</v>
      </c>
      <c r="I8" s="15"/>
      <c r="J8" s="15">
        <v>0.19753086419753099</v>
      </c>
      <c r="K8" s="15">
        <v>0.230769230769231</v>
      </c>
      <c r="L8" s="15">
        <v>0.24873096446700499</v>
      </c>
      <c r="M8" s="15">
        <v>0.30476190476190501</v>
      </c>
      <c r="N8" s="15"/>
      <c r="O8" s="15">
        <v>0.28813559322033899</v>
      </c>
      <c r="P8" s="15">
        <v>0.296875</v>
      </c>
      <c r="Q8" s="15">
        <v>0.26086956521739102</v>
      </c>
      <c r="R8" s="15">
        <v>0.17948717948717899</v>
      </c>
      <c r="S8" s="15"/>
      <c r="T8" s="15">
        <v>0.25847457627118597</v>
      </c>
      <c r="U8" s="15">
        <v>0.233009708737864</v>
      </c>
      <c r="V8" s="15">
        <v>0.28421052631578902</v>
      </c>
      <c r="W8" s="15">
        <v>0.13157894736842099</v>
      </c>
      <c r="X8" s="15">
        <v>0.28571428571428598</v>
      </c>
      <c r="Y8" s="15"/>
      <c r="Z8" s="15">
        <v>0.24223602484472101</v>
      </c>
      <c r="AA8" s="15">
        <v>0.223529411764706</v>
      </c>
      <c r="AB8" s="15"/>
      <c r="AC8" s="15">
        <v>0.22926829268292701</v>
      </c>
      <c r="AD8" s="15">
        <v>0.25</v>
      </c>
      <c r="AE8" s="15"/>
      <c r="AF8" s="15">
        <v>0.209677419354839</v>
      </c>
      <c r="AG8" s="15">
        <v>0.17808219178082199</v>
      </c>
      <c r="AH8" s="15">
        <v>0.1125</v>
      </c>
      <c r="AI8" s="15" t="s">
        <v>117</v>
      </c>
      <c r="AJ8" s="15">
        <v>0.25</v>
      </c>
      <c r="AK8" s="15">
        <v>0.47887323943662002</v>
      </c>
      <c r="AL8" s="15">
        <v>0.33333333333333298</v>
      </c>
      <c r="AM8" s="15"/>
      <c r="AN8" s="15">
        <v>0.19170984455958501</v>
      </c>
      <c r="AO8" s="15">
        <v>0.242990654205607</v>
      </c>
      <c r="AP8" s="15">
        <v>0.18181818181818199</v>
      </c>
      <c r="AQ8" s="15">
        <v>0.36170212765957399</v>
      </c>
      <c r="AR8" s="15">
        <v>0.30088495575221202</v>
      </c>
      <c r="AS8" s="15">
        <v>0.3125</v>
      </c>
      <c r="AT8" s="15"/>
      <c r="AU8" s="15">
        <v>0.247058823529412</v>
      </c>
      <c r="AV8" s="15">
        <v>0.25628140703517599</v>
      </c>
      <c r="AW8" s="15">
        <v>0.18181818181818199</v>
      </c>
      <c r="AX8" s="15">
        <v>0.25423728813559299</v>
      </c>
      <c r="AY8" s="15">
        <v>0.24590163934426201</v>
      </c>
      <c r="AZ8" s="15"/>
      <c r="BA8" s="15">
        <v>0.25624999999999998</v>
      </c>
      <c r="BB8" s="15">
        <v>0.234939759036145</v>
      </c>
      <c r="BC8" s="15"/>
      <c r="BD8" s="15">
        <v>0.27777777777777801</v>
      </c>
      <c r="BE8" s="15">
        <v>0.22648083623693399</v>
      </c>
      <c r="BF8" s="15"/>
      <c r="BG8" s="15">
        <v>0.26123595505618002</v>
      </c>
      <c r="BH8" s="15">
        <v>0.218487394957983</v>
      </c>
    </row>
    <row r="9" spans="2:60" x14ac:dyDescent="0.35">
      <c r="B9" s="16" t="s">
        <v>115</v>
      </c>
      <c r="C9" s="15">
        <v>0.53388090349076001</v>
      </c>
      <c r="D9" s="15">
        <v>0.61349693251533699</v>
      </c>
      <c r="E9" s="15">
        <v>0.49382716049382702</v>
      </c>
      <c r="F9" s="15"/>
      <c r="G9" s="15">
        <v>0.48514851485148502</v>
      </c>
      <c r="H9" s="15">
        <v>0.54663212435233199</v>
      </c>
      <c r="I9" s="15"/>
      <c r="J9" s="15">
        <v>0.56790123456790098</v>
      </c>
      <c r="K9" s="15">
        <v>0.49038461538461497</v>
      </c>
      <c r="L9" s="15">
        <v>0.54314720812182704</v>
      </c>
      <c r="M9" s="15">
        <v>0.53333333333333299</v>
      </c>
      <c r="N9" s="15"/>
      <c r="O9" s="15">
        <v>0.55084745762711895</v>
      </c>
      <c r="P9" s="15">
        <v>0.453125</v>
      </c>
      <c r="Q9" s="15">
        <v>0.53623188405797095</v>
      </c>
      <c r="R9" s="15">
        <v>0.58974358974358998</v>
      </c>
      <c r="S9" s="15"/>
      <c r="T9" s="15">
        <v>0.52966101694915302</v>
      </c>
      <c r="U9" s="15">
        <v>0.495145631067961</v>
      </c>
      <c r="V9" s="15">
        <v>0.53684210526315801</v>
      </c>
      <c r="W9" s="15">
        <v>0.60526315789473695</v>
      </c>
      <c r="X9" s="15">
        <v>0.71428571428571397</v>
      </c>
      <c r="Y9" s="15"/>
      <c r="Z9" s="15">
        <v>0.58385093167701896</v>
      </c>
      <c r="AA9" s="15">
        <v>0.54117647058823504</v>
      </c>
      <c r="AB9" s="15"/>
      <c r="AC9" s="15">
        <v>0.56585365853658498</v>
      </c>
      <c r="AD9" s="15">
        <v>0.54255319148936199</v>
      </c>
      <c r="AE9" s="15"/>
      <c r="AF9" s="15">
        <v>0.58870967741935498</v>
      </c>
      <c r="AG9" s="15">
        <v>0.61643835616438403</v>
      </c>
      <c r="AH9" s="15">
        <v>0.7</v>
      </c>
      <c r="AI9" s="15" t="s">
        <v>117</v>
      </c>
      <c r="AJ9" s="15">
        <v>0.53125</v>
      </c>
      <c r="AK9" s="15">
        <v>0.338028169014085</v>
      </c>
      <c r="AL9" s="15">
        <v>0.5</v>
      </c>
      <c r="AM9" s="15"/>
      <c r="AN9" s="15">
        <v>0.60103626943005195</v>
      </c>
      <c r="AO9" s="15">
        <v>0.48598130841121501</v>
      </c>
      <c r="AP9" s="15">
        <v>0.63636363636363602</v>
      </c>
      <c r="AQ9" s="15">
        <v>0.48936170212766</v>
      </c>
      <c r="AR9" s="15">
        <v>0.47787610619469001</v>
      </c>
      <c r="AS9" s="15">
        <v>0.5</v>
      </c>
      <c r="AT9" s="15"/>
      <c r="AU9" s="15">
        <v>0.57647058823529396</v>
      </c>
      <c r="AV9" s="15">
        <v>0.51758793969849204</v>
      </c>
      <c r="AW9" s="15">
        <v>0.54545454545454497</v>
      </c>
      <c r="AX9" s="15">
        <v>0.52542372881355903</v>
      </c>
      <c r="AY9" s="15">
        <v>0.53278688524590201</v>
      </c>
      <c r="AZ9" s="15"/>
      <c r="BA9" s="15">
        <v>0.52187499999999998</v>
      </c>
      <c r="BB9" s="15">
        <v>0.56024096385542199</v>
      </c>
      <c r="BC9" s="15"/>
      <c r="BD9" s="15">
        <v>0.51010101010101006</v>
      </c>
      <c r="BE9" s="15">
        <v>0.55052264808362406</v>
      </c>
      <c r="BF9" s="15"/>
      <c r="BG9" s="15">
        <v>0.53932584269662898</v>
      </c>
      <c r="BH9" s="15">
        <v>0.52941176470588203</v>
      </c>
    </row>
    <row r="10" spans="2:60" x14ac:dyDescent="0.35">
      <c r="B10" s="16" t="s">
        <v>119</v>
      </c>
      <c r="C10" s="17">
        <v>0.217659137577002</v>
      </c>
      <c r="D10" s="17">
        <v>0.159509202453988</v>
      </c>
      <c r="E10" s="17">
        <v>0.24691358024691401</v>
      </c>
      <c r="F10" s="17"/>
      <c r="G10" s="17">
        <v>0.14851485148514901</v>
      </c>
      <c r="H10" s="17">
        <v>0.23575129533678801</v>
      </c>
      <c r="I10" s="17"/>
      <c r="J10" s="17">
        <v>0.234567901234568</v>
      </c>
      <c r="K10" s="17">
        <v>0.27884615384615402</v>
      </c>
      <c r="L10" s="17">
        <v>0.208121827411168</v>
      </c>
      <c r="M10" s="17">
        <v>0.161904761904762</v>
      </c>
      <c r="N10" s="17"/>
      <c r="O10" s="17">
        <v>0.161016949152542</v>
      </c>
      <c r="P10" s="17">
        <v>0.25</v>
      </c>
      <c r="Q10" s="17">
        <v>0.202898550724638</v>
      </c>
      <c r="R10" s="17">
        <v>0.230769230769231</v>
      </c>
      <c r="S10" s="17"/>
      <c r="T10" s="17">
        <v>0.21186440677966101</v>
      </c>
      <c r="U10" s="17">
        <v>0.27184466019417503</v>
      </c>
      <c r="V10" s="17">
        <v>0.17894736842105299</v>
      </c>
      <c r="W10" s="17">
        <v>0.26315789473684198</v>
      </c>
      <c r="X10" s="17">
        <v>0</v>
      </c>
      <c r="Y10" s="17"/>
      <c r="Z10" s="17">
        <v>0.173913043478261</v>
      </c>
      <c r="AA10" s="17">
        <v>0.23529411764705899</v>
      </c>
      <c r="AB10" s="17"/>
      <c r="AC10" s="17">
        <v>0.20487804878048799</v>
      </c>
      <c r="AD10" s="17">
        <v>0.20744680851063799</v>
      </c>
      <c r="AE10" s="17"/>
      <c r="AF10" s="17">
        <v>0.20161290322580599</v>
      </c>
      <c r="AG10" s="17">
        <v>0.20547945205479501</v>
      </c>
      <c r="AH10" s="17">
        <v>0.1875</v>
      </c>
      <c r="AI10" s="17" t="s">
        <v>117</v>
      </c>
      <c r="AJ10" s="17">
        <v>0.21875</v>
      </c>
      <c r="AK10" s="17">
        <v>0.183098591549296</v>
      </c>
      <c r="AL10" s="17">
        <v>0.16666666666666699</v>
      </c>
      <c r="AM10" s="17"/>
      <c r="AN10" s="17">
        <v>0.20725388601036299</v>
      </c>
      <c r="AO10" s="17">
        <v>0.27102803738317799</v>
      </c>
      <c r="AP10" s="17">
        <v>0.18181818181818199</v>
      </c>
      <c r="AQ10" s="17">
        <v>0.14893617021276601</v>
      </c>
      <c r="AR10" s="17">
        <v>0.221238938053097</v>
      </c>
      <c r="AS10" s="17">
        <v>0.1875</v>
      </c>
      <c r="AT10" s="17"/>
      <c r="AU10" s="17">
        <v>0.17647058823529399</v>
      </c>
      <c r="AV10" s="17">
        <v>0.226130653266332</v>
      </c>
      <c r="AW10" s="17">
        <v>0.27272727272727298</v>
      </c>
      <c r="AX10" s="17">
        <v>0.22033898305084701</v>
      </c>
      <c r="AY10" s="17">
        <v>0.22131147540983601</v>
      </c>
      <c r="AZ10" s="17"/>
      <c r="BA10" s="17">
        <v>0.22187499999999999</v>
      </c>
      <c r="BB10" s="17">
        <v>0.20481927710843401</v>
      </c>
      <c r="BC10" s="17"/>
      <c r="BD10" s="17">
        <v>0.21212121212121199</v>
      </c>
      <c r="BE10" s="17">
        <v>0.22299651567944301</v>
      </c>
      <c r="BF10" s="17"/>
      <c r="BG10" s="17">
        <v>0.199438202247191</v>
      </c>
      <c r="BH10" s="17">
        <v>0.252100840336134</v>
      </c>
    </row>
    <row r="11" spans="2:60" x14ac:dyDescent="0.35">
      <c r="B11" s="14" t="s">
        <v>381</v>
      </c>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H26"/>
  <sheetViews>
    <sheetView showGridLines="0" topLeftCell="A17"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335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260</v>
      </c>
      <c r="D7" s="10">
        <v>100</v>
      </c>
      <c r="E7" s="10">
        <v>160</v>
      </c>
      <c r="F7" s="10"/>
      <c r="G7" s="10">
        <v>49</v>
      </c>
      <c r="H7" s="10">
        <v>211</v>
      </c>
      <c r="I7" s="10"/>
      <c r="J7" s="10">
        <v>46</v>
      </c>
      <c r="K7" s="10">
        <v>51</v>
      </c>
      <c r="L7" s="10">
        <v>107</v>
      </c>
      <c r="M7" s="10">
        <v>56</v>
      </c>
      <c r="N7" s="10"/>
      <c r="O7" s="10">
        <v>65</v>
      </c>
      <c r="P7" s="10">
        <v>58</v>
      </c>
      <c r="Q7" s="10">
        <v>37</v>
      </c>
      <c r="R7" s="10">
        <v>92</v>
      </c>
      <c r="S7" s="10"/>
      <c r="T7" s="10">
        <v>125</v>
      </c>
      <c r="U7" s="10">
        <v>51</v>
      </c>
      <c r="V7" s="10">
        <v>51</v>
      </c>
      <c r="W7" s="10">
        <v>23</v>
      </c>
      <c r="X7" s="10">
        <v>5</v>
      </c>
      <c r="Y7" s="10"/>
      <c r="Z7" s="10">
        <v>94</v>
      </c>
      <c r="AA7" s="10">
        <v>92</v>
      </c>
      <c r="AB7" s="10"/>
      <c r="AC7" s="10">
        <v>116</v>
      </c>
      <c r="AD7" s="10">
        <v>102</v>
      </c>
      <c r="AE7" s="10"/>
      <c r="AF7" s="10">
        <v>73</v>
      </c>
      <c r="AG7" s="10">
        <v>45</v>
      </c>
      <c r="AH7" s="10">
        <v>56</v>
      </c>
      <c r="AI7" s="10" t="s">
        <v>116</v>
      </c>
      <c r="AJ7" s="10">
        <v>17</v>
      </c>
      <c r="AK7" s="10">
        <v>24</v>
      </c>
      <c r="AL7" s="10">
        <v>3</v>
      </c>
      <c r="AM7" s="10"/>
      <c r="AN7" s="10">
        <v>116</v>
      </c>
      <c r="AO7" s="10">
        <v>52</v>
      </c>
      <c r="AP7" s="10">
        <v>7</v>
      </c>
      <c r="AQ7" s="10">
        <v>23</v>
      </c>
      <c r="AR7" s="10">
        <v>54</v>
      </c>
      <c r="AS7" s="10">
        <v>8</v>
      </c>
      <c r="AT7" s="10"/>
      <c r="AU7" s="10">
        <v>49</v>
      </c>
      <c r="AV7" s="10">
        <v>103</v>
      </c>
      <c r="AW7" s="10">
        <v>12</v>
      </c>
      <c r="AX7" s="10">
        <v>31</v>
      </c>
      <c r="AY7" s="10">
        <v>65</v>
      </c>
      <c r="AZ7" s="10"/>
      <c r="BA7" s="10">
        <v>167</v>
      </c>
      <c r="BB7" s="10">
        <v>93</v>
      </c>
      <c r="BC7" s="10"/>
      <c r="BD7" s="10">
        <v>101</v>
      </c>
      <c r="BE7" s="10">
        <v>158</v>
      </c>
      <c r="BF7" s="10"/>
      <c r="BG7" s="10">
        <v>192</v>
      </c>
      <c r="BH7" s="10">
        <v>63</v>
      </c>
    </row>
    <row r="8" spans="2:60" ht="29" x14ac:dyDescent="0.35">
      <c r="B8" s="16" t="s">
        <v>323</v>
      </c>
      <c r="C8" s="15">
        <v>0.35769230769230798</v>
      </c>
      <c r="D8" s="15">
        <v>0.37</v>
      </c>
      <c r="E8" s="15">
        <v>0.35</v>
      </c>
      <c r="F8" s="15"/>
      <c r="G8" s="15">
        <v>0.36734693877551</v>
      </c>
      <c r="H8" s="15">
        <v>0.35545023696682498</v>
      </c>
      <c r="I8" s="15"/>
      <c r="J8" s="15">
        <v>0.39130434782608697</v>
      </c>
      <c r="K8" s="15">
        <v>0.33333333333333298</v>
      </c>
      <c r="L8" s="15">
        <v>0.30841121495327101</v>
      </c>
      <c r="M8" s="15">
        <v>0.44642857142857101</v>
      </c>
      <c r="N8" s="15"/>
      <c r="O8" s="15">
        <v>0.32307692307692298</v>
      </c>
      <c r="P8" s="15">
        <v>0.37931034482758602</v>
      </c>
      <c r="Q8" s="15">
        <v>0.37837837837837801</v>
      </c>
      <c r="R8" s="15">
        <v>0.34782608695652201</v>
      </c>
      <c r="S8" s="15"/>
      <c r="T8" s="15">
        <v>0.376</v>
      </c>
      <c r="U8" s="15">
        <v>0.47058823529411797</v>
      </c>
      <c r="V8" s="15">
        <v>0.31372549019607798</v>
      </c>
      <c r="W8" s="15">
        <v>0.217391304347826</v>
      </c>
      <c r="X8" s="15">
        <v>0.2</v>
      </c>
      <c r="Y8" s="15"/>
      <c r="Z8" s="15">
        <v>0.35106382978723399</v>
      </c>
      <c r="AA8" s="15">
        <v>0.33695652173912999</v>
      </c>
      <c r="AB8" s="15"/>
      <c r="AC8" s="15">
        <v>0.36206896551724099</v>
      </c>
      <c r="AD8" s="15">
        <v>0.34313725490196101</v>
      </c>
      <c r="AE8" s="15"/>
      <c r="AF8" s="15">
        <v>0.26027397260273999</v>
      </c>
      <c r="AG8" s="15">
        <v>0.48888888888888898</v>
      </c>
      <c r="AH8" s="15">
        <v>0.42857142857142899</v>
      </c>
      <c r="AI8" s="15" t="s">
        <v>117</v>
      </c>
      <c r="AJ8" s="15">
        <v>0.35294117647058798</v>
      </c>
      <c r="AK8" s="15">
        <v>0.29166666666666702</v>
      </c>
      <c r="AL8" s="15">
        <v>0.33333333333333298</v>
      </c>
      <c r="AM8" s="15"/>
      <c r="AN8" s="15">
        <v>0.318965517241379</v>
      </c>
      <c r="AO8" s="15">
        <v>0.34615384615384598</v>
      </c>
      <c r="AP8" s="15">
        <v>0.42857142857142899</v>
      </c>
      <c r="AQ8" s="15">
        <v>0.434782608695652</v>
      </c>
      <c r="AR8" s="15">
        <v>0.38888888888888901</v>
      </c>
      <c r="AS8" s="15">
        <v>0.5</v>
      </c>
      <c r="AT8" s="15"/>
      <c r="AU8" s="15">
        <v>0.38775510204081598</v>
      </c>
      <c r="AV8" s="15">
        <v>0.38834951456310701</v>
      </c>
      <c r="AW8" s="15">
        <v>0.25</v>
      </c>
      <c r="AX8" s="15">
        <v>0.29032258064516098</v>
      </c>
      <c r="AY8" s="15">
        <v>0.33846153846153798</v>
      </c>
      <c r="AZ8" s="15"/>
      <c r="BA8" s="15">
        <v>0.389221556886228</v>
      </c>
      <c r="BB8" s="15">
        <v>0.30107526881720398</v>
      </c>
      <c r="BC8" s="15"/>
      <c r="BD8" s="15">
        <v>0.41584158415841599</v>
      </c>
      <c r="BE8" s="15">
        <v>0.316455696202532</v>
      </c>
      <c r="BF8" s="15"/>
      <c r="BG8" s="15">
        <v>0.33854166666666702</v>
      </c>
      <c r="BH8" s="15">
        <v>0.41269841269841301</v>
      </c>
    </row>
    <row r="9" spans="2:60" ht="29" x14ac:dyDescent="0.35">
      <c r="B9" s="16" t="s">
        <v>324</v>
      </c>
      <c r="C9" s="15">
        <v>0.246153846153846</v>
      </c>
      <c r="D9" s="15">
        <v>0.16</v>
      </c>
      <c r="E9" s="15">
        <v>0.3</v>
      </c>
      <c r="F9" s="15"/>
      <c r="G9" s="15">
        <v>0.24489795918367299</v>
      </c>
      <c r="H9" s="15">
        <v>0.24644549763033199</v>
      </c>
      <c r="I9" s="15"/>
      <c r="J9" s="15">
        <v>0.15217391304347799</v>
      </c>
      <c r="K9" s="15">
        <v>0.21568627450980399</v>
      </c>
      <c r="L9" s="15">
        <v>0.30841121495327101</v>
      </c>
      <c r="M9" s="15">
        <v>0.23214285714285701</v>
      </c>
      <c r="N9" s="15"/>
      <c r="O9" s="15">
        <v>0.246153846153846</v>
      </c>
      <c r="P9" s="15">
        <v>0.22413793103448301</v>
      </c>
      <c r="Q9" s="15">
        <v>0.18918918918918901</v>
      </c>
      <c r="R9" s="15">
        <v>0.29347826086956502</v>
      </c>
      <c r="S9" s="15"/>
      <c r="T9" s="15">
        <v>0.24</v>
      </c>
      <c r="U9" s="15">
        <v>0.17647058823529399</v>
      </c>
      <c r="V9" s="15">
        <v>0.25490196078431399</v>
      </c>
      <c r="W9" s="15">
        <v>0.34782608695652201</v>
      </c>
      <c r="X9" s="15">
        <v>0.4</v>
      </c>
      <c r="Y9" s="15"/>
      <c r="Z9" s="15">
        <v>0.23404255319148901</v>
      </c>
      <c r="AA9" s="15">
        <v>0.282608695652174</v>
      </c>
      <c r="AB9" s="15"/>
      <c r="AC9" s="15">
        <v>0.232758620689655</v>
      </c>
      <c r="AD9" s="15">
        <v>0.23529411764705899</v>
      </c>
      <c r="AE9" s="15"/>
      <c r="AF9" s="15">
        <v>0.301369863013699</v>
      </c>
      <c r="AG9" s="15">
        <v>0.2</v>
      </c>
      <c r="AH9" s="15">
        <v>0.25</v>
      </c>
      <c r="AI9" s="15" t="s">
        <v>117</v>
      </c>
      <c r="AJ9" s="15">
        <v>0.29411764705882398</v>
      </c>
      <c r="AK9" s="15">
        <v>0.20833333333333301</v>
      </c>
      <c r="AL9" s="15">
        <v>0</v>
      </c>
      <c r="AM9" s="15"/>
      <c r="AN9" s="15">
        <v>0.28448275862069</v>
      </c>
      <c r="AO9" s="15">
        <v>0.30769230769230799</v>
      </c>
      <c r="AP9" s="15">
        <v>0.28571428571428598</v>
      </c>
      <c r="AQ9" s="15">
        <v>0.13043478260869601</v>
      </c>
      <c r="AR9" s="15">
        <v>0.148148148148148</v>
      </c>
      <c r="AS9" s="15">
        <v>0.25</v>
      </c>
      <c r="AT9" s="15"/>
      <c r="AU9" s="15">
        <v>0.122448979591837</v>
      </c>
      <c r="AV9" s="15">
        <v>0.242718446601942</v>
      </c>
      <c r="AW9" s="15">
        <v>0.25</v>
      </c>
      <c r="AX9" s="15">
        <v>0.38709677419354799</v>
      </c>
      <c r="AY9" s="15">
        <v>0.27692307692307699</v>
      </c>
      <c r="AZ9" s="15"/>
      <c r="BA9" s="15">
        <v>0.19760479041916201</v>
      </c>
      <c r="BB9" s="15">
        <v>0.33333333333333298</v>
      </c>
      <c r="BC9" s="15"/>
      <c r="BD9" s="15">
        <v>0.14851485148514901</v>
      </c>
      <c r="BE9" s="15">
        <v>0.310126582278481</v>
      </c>
      <c r="BF9" s="15"/>
      <c r="BG9" s="15">
        <v>0.23958333333333301</v>
      </c>
      <c r="BH9" s="15">
        <v>0.26984126984126999</v>
      </c>
    </row>
    <row r="10" spans="2:60" ht="29" x14ac:dyDescent="0.35">
      <c r="B10" s="16" t="s">
        <v>325</v>
      </c>
      <c r="C10" s="15">
        <v>0.22307692307692301</v>
      </c>
      <c r="D10" s="15">
        <v>0.24</v>
      </c>
      <c r="E10" s="15">
        <v>0.21249999999999999</v>
      </c>
      <c r="F10" s="15"/>
      <c r="G10" s="15">
        <v>0.28571428571428598</v>
      </c>
      <c r="H10" s="15">
        <v>0.208530805687204</v>
      </c>
      <c r="I10" s="15"/>
      <c r="J10" s="15">
        <v>0.26086956521739102</v>
      </c>
      <c r="K10" s="15">
        <v>0.25490196078431399</v>
      </c>
      <c r="L10" s="15">
        <v>0.21495327102803699</v>
      </c>
      <c r="M10" s="15">
        <v>0.17857142857142899</v>
      </c>
      <c r="N10" s="15"/>
      <c r="O10" s="15">
        <v>0.33846153846153798</v>
      </c>
      <c r="P10" s="15">
        <v>0.29310344827586199</v>
      </c>
      <c r="Q10" s="15">
        <v>0.21621621621621601</v>
      </c>
      <c r="R10" s="15">
        <v>0.119565217391304</v>
      </c>
      <c r="S10" s="15"/>
      <c r="T10" s="15">
        <v>0.25600000000000001</v>
      </c>
      <c r="U10" s="15">
        <v>0.21568627450980399</v>
      </c>
      <c r="V10" s="15">
        <v>0.19607843137254899</v>
      </c>
      <c r="W10" s="15">
        <v>0.217391304347826</v>
      </c>
      <c r="X10" s="15">
        <v>0</v>
      </c>
      <c r="Y10" s="15"/>
      <c r="Z10" s="15">
        <v>0.28723404255319201</v>
      </c>
      <c r="AA10" s="15">
        <v>0.141304347826087</v>
      </c>
      <c r="AB10" s="15"/>
      <c r="AC10" s="15">
        <v>0.29310344827586199</v>
      </c>
      <c r="AD10" s="15">
        <v>0.15686274509803899</v>
      </c>
      <c r="AE10" s="15"/>
      <c r="AF10" s="15">
        <v>0.301369863013699</v>
      </c>
      <c r="AG10" s="15">
        <v>0.17777777777777801</v>
      </c>
      <c r="AH10" s="15">
        <v>5.3571428571428603E-2</v>
      </c>
      <c r="AI10" s="15" t="s">
        <v>117</v>
      </c>
      <c r="AJ10" s="15">
        <v>0.23529411764705899</v>
      </c>
      <c r="AK10" s="15">
        <v>0.5</v>
      </c>
      <c r="AL10" s="15">
        <v>0.33333333333333298</v>
      </c>
      <c r="AM10" s="15"/>
      <c r="AN10" s="15">
        <v>0.17241379310344801</v>
      </c>
      <c r="AO10" s="15">
        <v>0.19230769230769201</v>
      </c>
      <c r="AP10" s="15">
        <v>0.28571428571428598</v>
      </c>
      <c r="AQ10" s="15">
        <v>0.217391304347826</v>
      </c>
      <c r="AR10" s="15">
        <v>0.31481481481481499</v>
      </c>
      <c r="AS10" s="15">
        <v>0.5</v>
      </c>
      <c r="AT10" s="15"/>
      <c r="AU10" s="15">
        <v>0.16326530612244899</v>
      </c>
      <c r="AV10" s="15">
        <v>0.223300970873786</v>
      </c>
      <c r="AW10" s="15">
        <v>0.58333333333333304</v>
      </c>
      <c r="AX10" s="15">
        <v>0.225806451612903</v>
      </c>
      <c r="AY10" s="15">
        <v>0.2</v>
      </c>
      <c r="AZ10" s="15"/>
      <c r="BA10" s="15">
        <v>0.22155688622754499</v>
      </c>
      <c r="BB10" s="15">
        <v>0.225806451612903</v>
      </c>
      <c r="BC10" s="15"/>
      <c r="BD10" s="15">
        <v>0.22772277227722801</v>
      </c>
      <c r="BE10" s="15">
        <v>0.221518987341772</v>
      </c>
      <c r="BF10" s="15"/>
      <c r="BG10" s="15">
        <v>0.28645833333333298</v>
      </c>
      <c r="BH10" s="15">
        <v>3.1746031746031703E-2</v>
      </c>
    </row>
    <row r="11" spans="2:60" ht="29" x14ac:dyDescent="0.35">
      <c r="B11" s="16" t="s">
        <v>326</v>
      </c>
      <c r="C11" s="15">
        <v>0.21153846153846201</v>
      </c>
      <c r="D11" s="15">
        <v>0.21</v>
      </c>
      <c r="E11" s="15">
        <v>0.21249999999999999</v>
      </c>
      <c r="F11" s="15"/>
      <c r="G11" s="15">
        <v>0.16326530612244899</v>
      </c>
      <c r="H11" s="15">
        <v>0.222748815165877</v>
      </c>
      <c r="I11" s="15"/>
      <c r="J11" s="15">
        <v>0.15217391304347799</v>
      </c>
      <c r="K11" s="15">
        <v>0.23529411764705899</v>
      </c>
      <c r="L11" s="15">
        <v>0.22429906542056099</v>
      </c>
      <c r="M11" s="15">
        <v>0.214285714285714</v>
      </c>
      <c r="N11" s="15"/>
      <c r="O11" s="15">
        <v>0.18461538461538499</v>
      </c>
      <c r="P11" s="15">
        <v>0.17241379310344801</v>
      </c>
      <c r="Q11" s="15">
        <v>0.21621621621621601</v>
      </c>
      <c r="R11" s="15">
        <v>0.26086956521739102</v>
      </c>
      <c r="S11" s="15"/>
      <c r="T11" s="15">
        <v>0.192</v>
      </c>
      <c r="U11" s="15">
        <v>0.13725490196078399</v>
      </c>
      <c r="V11" s="15">
        <v>0.23529411764705899</v>
      </c>
      <c r="W11" s="15">
        <v>0.47826086956521702</v>
      </c>
      <c r="X11" s="15">
        <v>0.2</v>
      </c>
      <c r="Y11" s="15"/>
      <c r="Z11" s="15">
        <v>0.26595744680851102</v>
      </c>
      <c r="AA11" s="15">
        <v>0.16304347826087001</v>
      </c>
      <c r="AB11" s="15"/>
      <c r="AC11" s="15">
        <v>0.24137931034482801</v>
      </c>
      <c r="AD11" s="15">
        <v>0.14705882352941199</v>
      </c>
      <c r="AE11" s="15"/>
      <c r="AF11" s="15">
        <v>0.219178082191781</v>
      </c>
      <c r="AG11" s="15">
        <v>0.24444444444444399</v>
      </c>
      <c r="AH11" s="15">
        <v>0.19642857142857101</v>
      </c>
      <c r="AI11" s="15" t="s">
        <v>117</v>
      </c>
      <c r="AJ11" s="15">
        <v>0.17647058823529399</v>
      </c>
      <c r="AK11" s="15">
        <v>0.25</v>
      </c>
      <c r="AL11" s="15">
        <v>0</v>
      </c>
      <c r="AM11" s="15"/>
      <c r="AN11" s="15">
        <v>0.26724137931034497</v>
      </c>
      <c r="AO11" s="15">
        <v>0.230769230769231</v>
      </c>
      <c r="AP11" s="15">
        <v>0</v>
      </c>
      <c r="AQ11" s="15">
        <v>0.173913043478261</v>
      </c>
      <c r="AR11" s="15">
        <v>0.12962962962963001</v>
      </c>
      <c r="AS11" s="15">
        <v>0.125</v>
      </c>
      <c r="AT11" s="15"/>
      <c r="AU11" s="15">
        <v>0.34693877551020402</v>
      </c>
      <c r="AV11" s="15">
        <v>0.19417475728155301</v>
      </c>
      <c r="AW11" s="15">
        <v>0.16666666666666699</v>
      </c>
      <c r="AX11" s="15">
        <v>0.225806451612903</v>
      </c>
      <c r="AY11" s="15">
        <v>0.138461538461538</v>
      </c>
      <c r="AZ11" s="15"/>
      <c r="BA11" s="15">
        <v>0.19161676646706599</v>
      </c>
      <c r="BB11" s="15">
        <v>0.247311827956989</v>
      </c>
      <c r="BC11" s="15"/>
      <c r="BD11" s="15">
        <v>0.198019801980198</v>
      </c>
      <c r="BE11" s="15">
        <v>0.221518987341772</v>
      </c>
      <c r="BF11" s="15"/>
      <c r="BG11" s="15">
        <v>0.20833333333333301</v>
      </c>
      <c r="BH11" s="15">
        <v>0.238095238095238</v>
      </c>
    </row>
    <row r="12" spans="2:60" ht="29" x14ac:dyDescent="0.35">
      <c r="B12" s="16" t="s">
        <v>327</v>
      </c>
      <c r="C12" s="15">
        <v>0.17307692307692299</v>
      </c>
      <c r="D12" s="15">
        <v>0.16</v>
      </c>
      <c r="E12" s="15">
        <v>0.18124999999999999</v>
      </c>
      <c r="F12" s="15"/>
      <c r="G12" s="15">
        <v>0.122448979591837</v>
      </c>
      <c r="H12" s="15">
        <v>0.184834123222749</v>
      </c>
      <c r="I12" s="15"/>
      <c r="J12" s="15">
        <v>8.6956521739130405E-2</v>
      </c>
      <c r="K12" s="15">
        <v>0.11764705882352899</v>
      </c>
      <c r="L12" s="15">
        <v>0.19626168224299101</v>
      </c>
      <c r="M12" s="15">
        <v>0.25</v>
      </c>
      <c r="N12" s="15"/>
      <c r="O12" s="15">
        <v>0.16923076923076899</v>
      </c>
      <c r="P12" s="15">
        <v>0.13793103448275901</v>
      </c>
      <c r="Q12" s="15">
        <v>0.18918918918918901</v>
      </c>
      <c r="R12" s="15">
        <v>0.19565217391304299</v>
      </c>
      <c r="S12" s="15"/>
      <c r="T12" s="15">
        <v>0.184</v>
      </c>
      <c r="U12" s="15">
        <v>7.8431372549019607E-2</v>
      </c>
      <c r="V12" s="15">
        <v>0.19607843137254899</v>
      </c>
      <c r="W12" s="15">
        <v>0.26086956521739102</v>
      </c>
      <c r="X12" s="15">
        <v>0.2</v>
      </c>
      <c r="Y12" s="15"/>
      <c r="Z12" s="15">
        <v>0.159574468085106</v>
      </c>
      <c r="AA12" s="15">
        <v>0.22826086956521699</v>
      </c>
      <c r="AB12" s="15"/>
      <c r="AC12" s="15">
        <v>0.14655172413793099</v>
      </c>
      <c r="AD12" s="15">
        <v>0.19607843137254899</v>
      </c>
      <c r="AE12" s="15"/>
      <c r="AF12" s="15">
        <v>0.164383561643836</v>
      </c>
      <c r="AG12" s="15">
        <v>0.11111111111111099</v>
      </c>
      <c r="AH12" s="15">
        <v>0.19642857142857101</v>
      </c>
      <c r="AI12" s="15" t="s">
        <v>117</v>
      </c>
      <c r="AJ12" s="15">
        <v>0.29411764705882398</v>
      </c>
      <c r="AK12" s="15">
        <v>8.3333333333333301E-2</v>
      </c>
      <c r="AL12" s="15">
        <v>0.33333333333333298</v>
      </c>
      <c r="AM12" s="15"/>
      <c r="AN12" s="15">
        <v>0.18965517241379301</v>
      </c>
      <c r="AO12" s="15">
        <v>0.21153846153846201</v>
      </c>
      <c r="AP12" s="15">
        <v>0</v>
      </c>
      <c r="AQ12" s="15">
        <v>0.13043478260869601</v>
      </c>
      <c r="AR12" s="15">
        <v>0.148148148148148</v>
      </c>
      <c r="AS12" s="15">
        <v>0.125</v>
      </c>
      <c r="AT12" s="15"/>
      <c r="AU12" s="15">
        <v>0.20408163265306101</v>
      </c>
      <c r="AV12" s="15">
        <v>0.12621359223301001</v>
      </c>
      <c r="AW12" s="15">
        <v>8.3333333333333301E-2</v>
      </c>
      <c r="AX12" s="15">
        <v>0.25806451612903197</v>
      </c>
      <c r="AY12" s="15">
        <v>0.2</v>
      </c>
      <c r="AZ12" s="15"/>
      <c r="BA12" s="15">
        <v>0.16167664670658699</v>
      </c>
      <c r="BB12" s="15">
        <v>0.19354838709677399</v>
      </c>
      <c r="BC12" s="15"/>
      <c r="BD12" s="15">
        <v>0.16831683168316799</v>
      </c>
      <c r="BE12" s="15">
        <v>0.177215189873418</v>
      </c>
      <c r="BF12" s="15"/>
      <c r="BG12" s="15">
        <v>0.16666666666666699</v>
      </c>
      <c r="BH12" s="15">
        <v>0.19047619047618999</v>
      </c>
    </row>
    <row r="13" spans="2:60" ht="43.5" x14ac:dyDescent="0.35">
      <c r="B13" s="16" t="s">
        <v>328</v>
      </c>
      <c r="C13" s="15">
        <v>8.0769230769230801E-2</v>
      </c>
      <c r="D13" s="15">
        <v>0.05</v>
      </c>
      <c r="E13" s="15">
        <v>0.1</v>
      </c>
      <c r="F13" s="15"/>
      <c r="G13" s="15">
        <v>8.1632653061224497E-2</v>
      </c>
      <c r="H13" s="15">
        <v>8.0568720379146905E-2</v>
      </c>
      <c r="I13" s="15"/>
      <c r="J13" s="15">
        <v>8.6956521739130405E-2</v>
      </c>
      <c r="K13" s="15">
        <v>7.8431372549019607E-2</v>
      </c>
      <c r="L13" s="15">
        <v>7.4766355140186896E-2</v>
      </c>
      <c r="M13" s="15">
        <v>8.9285714285714302E-2</v>
      </c>
      <c r="N13" s="15"/>
      <c r="O13" s="15">
        <v>3.0769230769230799E-2</v>
      </c>
      <c r="P13" s="15">
        <v>8.6206896551724102E-2</v>
      </c>
      <c r="Q13" s="15">
        <v>2.7027027027027001E-2</v>
      </c>
      <c r="R13" s="15">
        <v>0.141304347826087</v>
      </c>
      <c r="S13" s="15"/>
      <c r="T13" s="15">
        <v>4.8000000000000001E-2</v>
      </c>
      <c r="U13" s="15">
        <v>1.9607843137254902E-2</v>
      </c>
      <c r="V13" s="15">
        <v>0.13725490196078399</v>
      </c>
      <c r="W13" s="15">
        <v>0.26086956521739102</v>
      </c>
      <c r="X13" s="15">
        <v>0</v>
      </c>
      <c r="Y13" s="15"/>
      <c r="Z13" s="15">
        <v>8.5106382978723402E-2</v>
      </c>
      <c r="AA13" s="15">
        <v>7.6086956521739094E-2</v>
      </c>
      <c r="AB13" s="15"/>
      <c r="AC13" s="15">
        <v>9.4827586206896505E-2</v>
      </c>
      <c r="AD13" s="15">
        <v>6.8627450980392204E-2</v>
      </c>
      <c r="AE13" s="15"/>
      <c r="AF13" s="15">
        <v>2.7397260273972601E-2</v>
      </c>
      <c r="AG13" s="15">
        <v>6.6666666666666693E-2</v>
      </c>
      <c r="AH13" s="15">
        <v>0.125</v>
      </c>
      <c r="AI13" s="15" t="s">
        <v>117</v>
      </c>
      <c r="AJ13" s="15">
        <v>0.17647058823529399</v>
      </c>
      <c r="AK13" s="15">
        <v>8.3333333333333301E-2</v>
      </c>
      <c r="AL13" s="15">
        <v>0.33333333333333298</v>
      </c>
      <c r="AM13" s="15"/>
      <c r="AN13" s="15">
        <v>9.4827586206896505E-2</v>
      </c>
      <c r="AO13" s="15">
        <v>0.134615384615385</v>
      </c>
      <c r="AP13" s="15">
        <v>0</v>
      </c>
      <c r="AQ13" s="15">
        <v>0</v>
      </c>
      <c r="AR13" s="15">
        <v>3.7037037037037E-2</v>
      </c>
      <c r="AS13" s="15">
        <v>0.125</v>
      </c>
      <c r="AT13" s="15"/>
      <c r="AU13" s="15">
        <v>6.1224489795918401E-2</v>
      </c>
      <c r="AV13" s="15">
        <v>0.116504854368932</v>
      </c>
      <c r="AW13" s="15">
        <v>0</v>
      </c>
      <c r="AX13" s="15">
        <v>6.4516129032258104E-2</v>
      </c>
      <c r="AY13" s="15">
        <v>6.15384615384615E-2</v>
      </c>
      <c r="AZ13" s="15"/>
      <c r="BA13" s="15">
        <v>7.1856287425149698E-2</v>
      </c>
      <c r="BB13" s="15">
        <v>9.6774193548387094E-2</v>
      </c>
      <c r="BC13" s="15"/>
      <c r="BD13" s="15">
        <v>5.9405940594059403E-2</v>
      </c>
      <c r="BE13" s="15">
        <v>9.49367088607595E-2</v>
      </c>
      <c r="BF13" s="15"/>
      <c r="BG13" s="15">
        <v>6.25E-2</v>
      </c>
      <c r="BH13" s="15">
        <v>0.11111111111111099</v>
      </c>
    </row>
    <row r="14" spans="2:60" x14ac:dyDescent="0.35">
      <c r="B14" s="16" t="s">
        <v>329</v>
      </c>
      <c r="C14" s="15">
        <v>6.15384615384615E-2</v>
      </c>
      <c r="D14" s="15">
        <v>0.05</v>
      </c>
      <c r="E14" s="15">
        <v>6.8750000000000006E-2</v>
      </c>
      <c r="F14" s="15"/>
      <c r="G14" s="15">
        <v>8.1632653061224497E-2</v>
      </c>
      <c r="H14" s="15">
        <v>5.6872037914691899E-2</v>
      </c>
      <c r="I14" s="15"/>
      <c r="J14" s="15">
        <v>4.3478260869565202E-2</v>
      </c>
      <c r="K14" s="15">
        <v>7.8431372549019607E-2</v>
      </c>
      <c r="L14" s="15">
        <v>8.4112149532710304E-2</v>
      </c>
      <c r="M14" s="15">
        <v>1.7857142857142901E-2</v>
      </c>
      <c r="N14" s="15"/>
      <c r="O14" s="15">
        <v>7.69230769230769E-2</v>
      </c>
      <c r="P14" s="15">
        <v>3.4482758620689703E-2</v>
      </c>
      <c r="Q14" s="15">
        <v>8.1081081081081099E-2</v>
      </c>
      <c r="R14" s="15">
        <v>4.3478260869565202E-2</v>
      </c>
      <c r="S14" s="15"/>
      <c r="T14" s="15">
        <v>4.8000000000000001E-2</v>
      </c>
      <c r="U14" s="15">
        <v>7.8431372549019607E-2</v>
      </c>
      <c r="V14" s="15">
        <v>5.8823529411764698E-2</v>
      </c>
      <c r="W14" s="15">
        <v>0.13043478260869601</v>
      </c>
      <c r="X14" s="15">
        <v>0</v>
      </c>
      <c r="Y14" s="15"/>
      <c r="Z14" s="15">
        <v>7.4468085106383003E-2</v>
      </c>
      <c r="AA14" s="15">
        <v>6.5217391304347797E-2</v>
      </c>
      <c r="AB14" s="15"/>
      <c r="AC14" s="15">
        <v>6.8965517241379296E-2</v>
      </c>
      <c r="AD14" s="15">
        <v>6.8627450980392204E-2</v>
      </c>
      <c r="AE14" s="15"/>
      <c r="AF14" s="15">
        <v>5.4794520547945202E-2</v>
      </c>
      <c r="AG14" s="15">
        <v>6.6666666666666693E-2</v>
      </c>
      <c r="AH14" s="15">
        <v>3.5714285714285698E-2</v>
      </c>
      <c r="AI14" s="15" t="s">
        <v>117</v>
      </c>
      <c r="AJ14" s="15">
        <v>0.17647058823529399</v>
      </c>
      <c r="AK14" s="15">
        <v>4.1666666666666699E-2</v>
      </c>
      <c r="AL14" s="15">
        <v>0.33333333333333298</v>
      </c>
      <c r="AM14" s="15"/>
      <c r="AN14" s="15">
        <v>6.0344827586206899E-2</v>
      </c>
      <c r="AO14" s="15">
        <v>9.6153846153846201E-2</v>
      </c>
      <c r="AP14" s="15">
        <v>0</v>
      </c>
      <c r="AQ14" s="15">
        <v>4.3478260869565202E-2</v>
      </c>
      <c r="AR14" s="15">
        <v>5.5555555555555601E-2</v>
      </c>
      <c r="AS14" s="15">
        <v>0</v>
      </c>
      <c r="AT14" s="15"/>
      <c r="AU14" s="15">
        <v>4.08163265306122E-2</v>
      </c>
      <c r="AV14" s="15">
        <v>6.7961165048543701E-2</v>
      </c>
      <c r="AW14" s="15">
        <v>8.3333333333333301E-2</v>
      </c>
      <c r="AX14" s="15">
        <v>9.6774193548387094E-2</v>
      </c>
      <c r="AY14" s="15">
        <v>4.6153846153846198E-2</v>
      </c>
      <c r="AZ14" s="15"/>
      <c r="BA14" s="15">
        <v>5.9880239520958098E-2</v>
      </c>
      <c r="BB14" s="15">
        <v>6.4516129032258104E-2</v>
      </c>
      <c r="BC14" s="15"/>
      <c r="BD14" s="15">
        <v>5.9405940594059403E-2</v>
      </c>
      <c r="BE14" s="15">
        <v>6.3291139240506306E-2</v>
      </c>
      <c r="BF14" s="15"/>
      <c r="BG14" s="15">
        <v>6.7708333333333301E-2</v>
      </c>
      <c r="BH14" s="15">
        <v>3.1746031746031703E-2</v>
      </c>
    </row>
    <row r="15" spans="2:60" x14ac:dyDescent="0.35">
      <c r="B15" s="16" t="s">
        <v>330</v>
      </c>
      <c r="C15" s="15">
        <v>0.05</v>
      </c>
      <c r="D15" s="15">
        <v>0.04</v>
      </c>
      <c r="E15" s="15">
        <v>5.6250000000000001E-2</v>
      </c>
      <c r="F15" s="15"/>
      <c r="G15" s="15">
        <v>6.1224489795918401E-2</v>
      </c>
      <c r="H15" s="15">
        <v>4.7393364928909901E-2</v>
      </c>
      <c r="I15" s="15"/>
      <c r="J15" s="15">
        <v>4.3478260869565202E-2</v>
      </c>
      <c r="K15" s="15">
        <v>3.9215686274509803E-2</v>
      </c>
      <c r="L15" s="15">
        <v>7.4766355140186896E-2</v>
      </c>
      <c r="M15" s="15">
        <v>1.7857142857142901E-2</v>
      </c>
      <c r="N15" s="15"/>
      <c r="O15" s="15">
        <v>4.6153846153846198E-2</v>
      </c>
      <c r="P15" s="15">
        <v>3.4482758620689703E-2</v>
      </c>
      <c r="Q15" s="15">
        <v>5.4054054054054099E-2</v>
      </c>
      <c r="R15" s="15">
        <v>6.5217391304347797E-2</v>
      </c>
      <c r="S15" s="15"/>
      <c r="T15" s="15">
        <v>5.6000000000000001E-2</v>
      </c>
      <c r="U15" s="15">
        <v>0</v>
      </c>
      <c r="V15" s="15">
        <v>3.9215686274509803E-2</v>
      </c>
      <c r="W15" s="15">
        <v>0.13043478260869601</v>
      </c>
      <c r="X15" s="15">
        <v>0</v>
      </c>
      <c r="Y15" s="15"/>
      <c r="Z15" s="15">
        <v>4.2553191489361701E-2</v>
      </c>
      <c r="AA15" s="15">
        <v>4.3478260869565202E-2</v>
      </c>
      <c r="AB15" s="15"/>
      <c r="AC15" s="15">
        <v>3.4482758620689703E-2</v>
      </c>
      <c r="AD15" s="15">
        <v>3.9215686274509803E-2</v>
      </c>
      <c r="AE15" s="15"/>
      <c r="AF15" s="15">
        <v>6.8493150684931503E-2</v>
      </c>
      <c r="AG15" s="15">
        <v>8.8888888888888906E-2</v>
      </c>
      <c r="AH15" s="15">
        <v>3.5714285714285698E-2</v>
      </c>
      <c r="AI15" s="15" t="s">
        <v>117</v>
      </c>
      <c r="AJ15" s="15">
        <v>0</v>
      </c>
      <c r="AK15" s="15">
        <v>8.3333333333333301E-2</v>
      </c>
      <c r="AL15" s="15">
        <v>0</v>
      </c>
      <c r="AM15" s="15"/>
      <c r="AN15" s="15">
        <v>7.7586206896551699E-2</v>
      </c>
      <c r="AO15" s="15">
        <v>1.9230769230769201E-2</v>
      </c>
      <c r="AP15" s="15">
        <v>0</v>
      </c>
      <c r="AQ15" s="15">
        <v>0</v>
      </c>
      <c r="AR15" s="15">
        <v>5.5555555555555601E-2</v>
      </c>
      <c r="AS15" s="15">
        <v>0</v>
      </c>
      <c r="AT15" s="15"/>
      <c r="AU15" s="15">
        <v>4.08163265306122E-2</v>
      </c>
      <c r="AV15" s="15">
        <v>4.85436893203883E-2</v>
      </c>
      <c r="AW15" s="15">
        <v>0</v>
      </c>
      <c r="AX15" s="15">
        <v>3.2258064516128997E-2</v>
      </c>
      <c r="AY15" s="15">
        <v>7.69230769230769E-2</v>
      </c>
      <c r="AZ15" s="15"/>
      <c r="BA15" s="15">
        <v>4.1916167664670698E-2</v>
      </c>
      <c r="BB15" s="15">
        <v>6.4516129032258104E-2</v>
      </c>
      <c r="BC15" s="15"/>
      <c r="BD15" s="15">
        <v>2.9702970297029702E-2</v>
      </c>
      <c r="BE15" s="15">
        <v>6.3291139240506306E-2</v>
      </c>
      <c r="BF15" s="15"/>
      <c r="BG15" s="15">
        <v>5.7291666666666699E-2</v>
      </c>
      <c r="BH15" s="15">
        <v>1.58730158730159E-2</v>
      </c>
    </row>
    <row r="16" spans="2:60" ht="43.5" x14ac:dyDescent="0.35">
      <c r="B16" s="16" t="s">
        <v>331</v>
      </c>
      <c r="C16" s="15">
        <v>4.2307692307692303E-2</v>
      </c>
      <c r="D16" s="15">
        <v>0.06</v>
      </c>
      <c r="E16" s="15">
        <v>3.125E-2</v>
      </c>
      <c r="F16" s="15"/>
      <c r="G16" s="15">
        <v>0.102040816326531</v>
      </c>
      <c r="H16" s="15">
        <v>2.8436018957346001E-2</v>
      </c>
      <c r="I16" s="15"/>
      <c r="J16" s="15">
        <v>0</v>
      </c>
      <c r="K16" s="15">
        <v>3.9215686274509803E-2</v>
      </c>
      <c r="L16" s="15">
        <v>5.60747663551402E-2</v>
      </c>
      <c r="M16" s="15">
        <v>5.3571428571428603E-2</v>
      </c>
      <c r="N16" s="15"/>
      <c r="O16" s="15">
        <v>1.5384615384615399E-2</v>
      </c>
      <c r="P16" s="15">
        <v>8.6206896551724102E-2</v>
      </c>
      <c r="Q16" s="15">
        <v>8.1081081081081099E-2</v>
      </c>
      <c r="R16" s="15">
        <v>2.1739130434782601E-2</v>
      </c>
      <c r="S16" s="15"/>
      <c r="T16" s="15">
        <v>6.4000000000000001E-2</v>
      </c>
      <c r="U16" s="15">
        <v>1.9607843137254902E-2</v>
      </c>
      <c r="V16" s="15">
        <v>1.9607843137254902E-2</v>
      </c>
      <c r="W16" s="15">
        <v>4.3478260869565202E-2</v>
      </c>
      <c r="X16" s="15">
        <v>0</v>
      </c>
      <c r="Y16" s="15"/>
      <c r="Z16" s="15">
        <v>4.2553191489361701E-2</v>
      </c>
      <c r="AA16" s="15">
        <v>4.3478260869565202E-2</v>
      </c>
      <c r="AB16" s="15"/>
      <c r="AC16" s="15">
        <v>2.5862068965517199E-2</v>
      </c>
      <c r="AD16" s="15">
        <v>3.9215686274509803E-2</v>
      </c>
      <c r="AE16" s="15"/>
      <c r="AF16" s="15">
        <v>5.4794520547945202E-2</v>
      </c>
      <c r="AG16" s="15">
        <v>4.4444444444444398E-2</v>
      </c>
      <c r="AH16" s="15">
        <v>0</v>
      </c>
      <c r="AI16" s="15" t="s">
        <v>117</v>
      </c>
      <c r="AJ16" s="15">
        <v>0</v>
      </c>
      <c r="AK16" s="15">
        <v>0.125</v>
      </c>
      <c r="AL16" s="15">
        <v>0</v>
      </c>
      <c r="AM16" s="15"/>
      <c r="AN16" s="15">
        <v>4.31034482758621E-2</v>
      </c>
      <c r="AO16" s="15">
        <v>1.9230769230769201E-2</v>
      </c>
      <c r="AP16" s="15">
        <v>0</v>
      </c>
      <c r="AQ16" s="15">
        <v>0</v>
      </c>
      <c r="AR16" s="15">
        <v>5.5555555555555601E-2</v>
      </c>
      <c r="AS16" s="15">
        <v>0.25</v>
      </c>
      <c r="AT16" s="15"/>
      <c r="AU16" s="15">
        <v>4.08163265306122E-2</v>
      </c>
      <c r="AV16" s="15">
        <v>2.9126213592233E-2</v>
      </c>
      <c r="AW16" s="15">
        <v>8.3333333333333301E-2</v>
      </c>
      <c r="AX16" s="15">
        <v>3.2258064516128997E-2</v>
      </c>
      <c r="AY16" s="15">
        <v>6.15384615384615E-2</v>
      </c>
      <c r="AZ16" s="15"/>
      <c r="BA16" s="15">
        <v>4.1916167664670698E-2</v>
      </c>
      <c r="BB16" s="15">
        <v>4.3010752688171998E-2</v>
      </c>
      <c r="BC16" s="15"/>
      <c r="BD16" s="15">
        <v>2.9702970297029702E-2</v>
      </c>
      <c r="BE16" s="15">
        <v>5.0632911392405097E-2</v>
      </c>
      <c r="BF16" s="15"/>
      <c r="BG16" s="15">
        <v>4.1666666666666699E-2</v>
      </c>
      <c r="BH16" s="15">
        <v>4.7619047619047603E-2</v>
      </c>
    </row>
    <row r="17" spans="2:60" ht="43.5" x14ac:dyDescent="0.35">
      <c r="B17" s="16" t="s">
        <v>332</v>
      </c>
      <c r="C17" s="15">
        <v>2.69230769230769E-2</v>
      </c>
      <c r="D17" s="15">
        <v>0.02</v>
      </c>
      <c r="E17" s="15">
        <v>3.125E-2</v>
      </c>
      <c r="F17" s="15"/>
      <c r="G17" s="15">
        <v>2.04081632653061E-2</v>
      </c>
      <c r="H17" s="15">
        <v>2.8436018957346001E-2</v>
      </c>
      <c r="I17" s="15"/>
      <c r="J17" s="15">
        <v>4.3478260869565202E-2</v>
      </c>
      <c r="K17" s="15">
        <v>0</v>
      </c>
      <c r="L17" s="15">
        <v>2.80373831775701E-2</v>
      </c>
      <c r="M17" s="15">
        <v>3.5714285714285698E-2</v>
      </c>
      <c r="N17" s="15"/>
      <c r="O17" s="15">
        <v>3.0769230769230799E-2</v>
      </c>
      <c r="P17" s="15">
        <v>1.72413793103448E-2</v>
      </c>
      <c r="Q17" s="15">
        <v>0</v>
      </c>
      <c r="R17" s="15">
        <v>4.3478260869565202E-2</v>
      </c>
      <c r="S17" s="15"/>
      <c r="T17" s="15">
        <v>2.4E-2</v>
      </c>
      <c r="U17" s="15">
        <v>0</v>
      </c>
      <c r="V17" s="15">
        <v>3.9215686274509803E-2</v>
      </c>
      <c r="W17" s="15">
        <v>8.6956521739130405E-2</v>
      </c>
      <c r="X17" s="15">
        <v>0</v>
      </c>
      <c r="Y17" s="15"/>
      <c r="Z17" s="15">
        <v>3.1914893617021302E-2</v>
      </c>
      <c r="AA17" s="15">
        <v>1.0869565217391301E-2</v>
      </c>
      <c r="AB17" s="15"/>
      <c r="AC17" s="15">
        <v>3.4482758620689703E-2</v>
      </c>
      <c r="AD17" s="15">
        <v>9.8039215686274508E-3</v>
      </c>
      <c r="AE17" s="15"/>
      <c r="AF17" s="15">
        <v>1.3698630136986301E-2</v>
      </c>
      <c r="AG17" s="15">
        <v>6.6666666666666693E-2</v>
      </c>
      <c r="AH17" s="15">
        <v>1.7857142857142901E-2</v>
      </c>
      <c r="AI17" s="15" t="s">
        <v>117</v>
      </c>
      <c r="AJ17" s="15">
        <v>0</v>
      </c>
      <c r="AK17" s="15">
        <v>8.3333333333333301E-2</v>
      </c>
      <c r="AL17" s="15">
        <v>0</v>
      </c>
      <c r="AM17" s="15"/>
      <c r="AN17" s="15">
        <v>3.4482758620689703E-2</v>
      </c>
      <c r="AO17" s="15">
        <v>1.9230769230769201E-2</v>
      </c>
      <c r="AP17" s="15">
        <v>0</v>
      </c>
      <c r="AQ17" s="15">
        <v>0</v>
      </c>
      <c r="AR17" s="15">
        <v>3.7037037037037E-2</v>
      </c>
      <c r="AS17" s="15">
        <v>0</v>
      </c>
      <c r="AT17" s="15"/>
      <c r="AU17" s="15">
        <v>2.04081632653061E-2</v>
      </c>
      <c r="AV17" s="15">
        <v>1.94174757281553E-2</v>
      </c>
      <c r="AW17" s="15">
        <v>0</v>
      </c>
      <c r="AX17" s="15">
        <v>6.4516129032258104E-2</v>
      </c>
      <c r="AY17" s="15">
        <v>3.0769230769230799E-2</v>
      </c>
      <c r="AZ17" s="15"/>
      <c r="BA17" s="15">
        <v>2.39520958083832E-2</v>
      </c>
      <c r="BB17" s="15">
        <v>3.2258064516128997E-2</v>
      </c>
      <c r="BC17" s="15"/>
      <c r="BD17" s="15">
        <v>1.9801980198019799E-2</v>
      </c>
      <c r="BE17" s="15">
        <v>3.1645569620253201E-2</v>
      </c>
      <c r="BF17" s="15"/>
      <c r="BG17" s="15">
        <v>2.6041666666666699E-2</v>
      </c>
      <c r="BH17" s="15">
        <v>3.1746031746031703E-2</v>
      </c>
    </row>
    <row r="18" spans="2:60" x14ac:dyDescent="0.35">
      <c r="B18" s="16" t="s">
        <v>81</v>
      </c>
      <c r="C18" s="15">
        <v>2.69230769230769E-2</v>
      </c>
      <c r="D18" s="15">
        <v>0.03</v>
      </c>
      <c r="E18" s="15">
        <v>2.5000000000000001E-2</v>
      </c>
      <c r="F18" s="15"/>
      <c r="G18" s="15">
        <v>8.1632653061224497E-2</v>
      </c>
      <c r="H18" s="15">
        <v>1.4218009478673001E-2</v>
      </c>
      <c r="I18" s="15"/>
      <c r="J18" s="15">
        <v>2.1739130434782601E-2</v>
      </c>
      <c r="K18" s="15">
        <v>1.9607843137254902E-2</v>
      </c>
      <c r="L18" s="15">
        <v>1.86915887850467E-2</v>
      </c>
      <c r="M18" s="15">
        <v>5.3571428571428603E-2</v>
      </c>
      <c r="N18" s="15"/>
      <c r="O18" s="15">
        <v>3.0769230769230799E-2</v>
      </c>
      <c r="P18" s="15">
        <v>3.4482758620689703E-2</v>
      </c>
      <c r="Q18" s="15">
        <v>5.4054054054054099E-2</v>
      </c>
      <c r="R18" s="15">
        <v>1.0869565217391301E-2</v>
      </c>
      <c r="S18" s="15"/>
      <c r="T18" s="15">
        <v>3.2000000000000001E-2</v>
      </c>
      <c r="U18" s="15">
        <v>1.9607843137254902E-2</v>
      </c>
      <c r="V18" s="15">
        <v>1.9607843137254902E-2</v>
      </c>
      <c r="W18" s="15">
        <v>0</v>
      </c>
      <c r="X18" s="15">
        <v>0</v>
      </c>
      <c r="Y18" s="15"/>
      <c r="Z18" s="15">
        <v>2.1276595744680899E-2</v>
      </c>
      <c r="AA18" s="15">
        <v>3.2608695652173898E-2</v>
      </c>
      <c r="AB18" s="15"/>
      <c r="AC18" s="15">
        <v>2.5862068965517199E-2</v>
      </c>
      <c r="AD18" s="15">
        <v>2.9411764705882401E-2</v>
      </c>
      <c r="AE18" s="15"/>
      <c r="AF18" s="15">
        <v>1.3698630136986301E-2</v>
      </c>
      <c r="AG18" s="15">
        <v>2.2222222222222199E-2</v>
      </c>
      <c r="AH18" s="15">
        <v>1.7857142857142901E-2</v>
      </c>
      <c r="AI18" s="15" t="s">
        <v>117</v>
      </c>
      <c r="AJ18" s="15">
        <v>5.8823529411764698E-2</v>
      </c>
      <c r="AK18" s="15">
        <v>8.3333333333333301E-2</v>
      </c>
      <c r="AL18" s="15">
        <v>0</v>
      </c>
      <c r="AM18" s="15"/>
      <c r="AN18" s="15">
        <v>8.6206896551724102E-3</v>
      </c>
      <c r="AO18" s="15">
        <v>3.8461538461538498E-2</v>
      </c>
      <c r="AP18" s="15">
        <v>0</v>
      </c>
      <c r="AQ18" s="15">
        <v>8.6956521739130405E-2</v>
      </c>
      <c r="AR18" s="15">
        <v>3.7037037037037E-2</v>
      </c>
      <c r="AS18" s="15">
        <v>0</v>
      </c>
      <c r="AT18" s="15"/>
      <c r="AU18" s="15">
        <v>6.1224489795918401E-2</v>
      </c>
      <c r="AV18" s="15">
        <v>2.9126213592233E-2</v>
      </c>
      <c r="AW18" s="15">
        <v>0</v>
      </c>
      <c r="AX18" s="15">
        <v>0</v>
      </c>
      <c r="AY18" s="15">
        <v>1.5384615384615399E-2</v>
      </c>
      <c r="AZ18" s="15"/>
      <c r="BA18" s="15">
        <v>1.79640718562874E-2</v>
      </c>
      <c r="BB18" s="15">
        <v>4.3010752688171998E-2</v>
      </c>
      <c r="BC18" s="15"/>
      <c r="BD18" s="15">
        <v>1.9801980198019799E-2</v>
      </c>
      <c r="BE18" s="15">
        <v>3.1645569620253201E-2</v>
      </c>
      <c r="BF18" s="15"/>
      <c r="BG18" s="15">
        <v>2.6041666666666699E-2</v>
      </c>
      <c r="BH18" s="15">
        <v>3.1746031746031703E-2</v>
      </c>
    </row>
    <row r="19" spans="2:60" ht="43.5" x14ac:dyDescent="0.35">
      <c r="B19" s="16" t="s">
        <v>333</v>
      </c>
      <c r="C19" s="15">
        <v>2.3076923076923099E-2</v>
      </c>
      <c r="D19" s="15">
        <v>0.02</v>
      </c>
      <c r="E19" s="15">
        <v>2.5000000000000001E-2</v>
      </c>
      <c r="F19" s="15"/>
      <c r="G19" s="15">
        <v>0</v>
      </c>
      <c r="H19" s="15">
        <v>2.8436018957346001E-2</v>
      </c>
      <c r="I19" s="15"/>
      <c r="J19" s="15">
        <v>6.5217391304347797E-2</v>
      </c>
      <c r="K19" s="15">
        <v>0</v>
      </c>
      <c r="L19" s="15">
        <v>2.80373831775701E-2</v>
      </c>
      <c r="M19" s="15">
        <v>0</v>
      </c>
      <c r="N19" s="15"/>
      <c r="O19" s="15">
        <v>1.5384615384615399E-2</v>
      </c>
      <c r="P19" s="15">
        <v>1.72413793103448E-2</v>
      </c>
      <c r="Q19" s="15">
        <v>0</v>
      </c>
      <c r="R19" s="15">
        <v>4.3478260869565202E-2</v>
      </c>
      <c r="S19" s="15"/>
      <c r="T19" s="15">
        <v>8.0000000000000002E-3</v>
      </c>
      <c r="U19" s="15">
        <v>0</v>
      </c>
      <c r="V19" s="15">
        <v>5.8823529411764698E-2</v>
      </c>
      <c r="W19" s="15">
        <v>8.6956521739130405E-2</v>
      </c>
      <c r="X19" s="15">
        <v>0</v>
      </c>
      <c r="Y19" s="15"/>
      <c r="Z19" s="15">
        <v>3.1914893617021302E-2</v>
      </c>
      <c r="AA19" s="15">
        <v>1.0869565217391301E-2</v>
      </c>
      <c r="AB19" s="15"/>
      <c r="AC19" s="15">
        <v>2.5862068965517199E-2</v>
      </c>
      <c r="AD19" s="15">
        <v>9.8039215686274508E-3</v>
      </c>
      <c r="AE19" s="15"/>
      <c r="AF19" s="15">
        <v>2.7397260273972601E-2</v>
      </c>
      <c r="AG19" s="15">
        <v>4.4444444444444398E-2</v>
      </c>
      <c r="AH19" s="15">
        <v>1.7857142857142901E-2</v>
      </c>
      <c r="AI19" s="15" t="s">
        <v>117</v>
      </c>
      <c r="AJ19" s="15">
        <v>0</v>
      </c>
      <c r="AK19" s="15">
        <v>4.1666666666666699E-2</v>
      </c>
      <c r="AL19" s="15">
        <v>0</v>
      </c>
      <c r="AM19" s="15"/>
      <c r="AN19" s="15">
        <v>2.5862068965517199E-2</v>
      </c>
      <c r="AO19" s="15">
        <v>1.9230769230769201E-2</v>
      </c>
      <c r="AP19" s="15">
        <v>0</v>
      </c>
      <c r="AQ19" s="15">
        <v>0</v>
      </c>
      <c r="AR19" s="15">
        <v>3.7037037037037E-2</v>
      </c>
      <c r="AS19" s="15">
        <v>0</v>
      </c>
      <c r="AT19" s="15"/>
      <c r="AU19" s="15">
        <v>2.04081632653061E-2</v>
      </c>
      <c r="AV19" s="15">
        <v>3.8834951456310697E-2</v>
      </c>
      <c r="AW19" s="15">
        <v>0</v>
      </c>
      <c r="AX19" s="15">
        <v>3.2258064516128997E-2</v>
      </c>
      <c r="AY19" s="15">
        <v>0</v>
      </c>
      <c r="AZ19" s="15"/>
      <c r="BA19" s="15">
        <v>1.19760479041916E-2</v>
      </c>
      <c r="BB19" s="15">
        <v>4.3010752688171998E-2</v>
      </c>
      <c r="BC19" s="15"/>
      <c r="BD19" s="15">
        <v>9.9009900990098994E-3</v>
      </c>
      <c r="BE19" s="15">
        <v>3.1645569620253201E-2</v>
      </c>
      <c r="BF19" s="15"/>
      <c r="BG19" s="15">
        <v>3.125E-2</v>
      </c>
      <c r="BH19" s="15">
        <v>0</v>
      </c>
    </row>
    <row r="20" spans="2:60" ht="29" x14ac:dyDescent="0.35">
      <c r="B20" s="16" t="s">
        <v>334</v>
      </c>
      <c r="C20" s="15">
        <v>1.1538461538461499E-2</v>
      </c>
      <c r="D20" s="15">
        <v>0.01</v>
      </c>
      <c r="E20" s="15">
        <v>1.2500000000000001E-2</v>
      </c>
      <c r="F20" s="15"/>
      <c r="G20" s="15">
        <v>2.04081632653061E-2</v>
      </c>
      <c r="H20" s="15">
        <v>9.4786729857819895E-3</v>
      </c>
      <c r="I20" s="15"/>
      <c r="J20" s="15">
        <v>0</v>
      </c>
      <c r="K20" s="15">
        <v>1.9607843137254902E-2</v>
      </c>
      <c r="L20" s="15">
        <v>9.3457943925233603E-3</v>
      </c>
      <c r="M20" s="15">
        <v>1.7857142857142901E-2</v>
      </c>
      <c r="N20" s="15"/>
      <c r="O20" s="15">
        <v>4.6153846153846198E-2</v>
      </c>
      <c r="P20" s="15">
        <v>0</v>
      </c>
      <c r="Q20" s="15">
        <v>0</v>
      </c>
      <c r="R20" s="15">
        <v>0</v>
      </c>
      <c r="S20" s="15"/>
      <c r="T20" s="15">
        <v>1.6E-2</v>
      </c>
      <c r="U20" s="15">
        <v>0</v>
      </c>
      <c r="V20" s="15">
        <v>0</v>
      </c>
      <c r="W20" s="15">
        <v>4.3478260869565202E-2</v>
      </c>
      <c r="X20" s="15">
        <v>0</v>
      </c>
      <c r="Y20" s="15"/>
      <c r="Z20" s="15">
        <v>3.1914893617021302E-2</v>
      </c>
      <c r="AA20" s="15">
        <v>0</v>
      </c>
      <c r="AB20" s="15"/>
      <c r="AC20" s="15">
        <v>2.5862068965517199E-2</v>
      </c>
      <c r="AD20" s="15">
        <v>0</v>
      </c>
      <c r="AE20" s="15"/>
      <c r="AF20" s="15">
        <v>1.3698630136986301E-2</v>
      </c>
      <c r="AG20" s="15">
        <v>0</v>
      </c>
      <c r="AH20" s="15">
        <v>0</v>
      </c>
      <c r="AI20" s="15" t="s">
        <v>117</v>
      </c>
      <c r="AJ20" s="15">
        <v>5.8823529411764698E-2</v>
      </c>
      <c r="AK20" s="15">
        <v>4.1666666666666699E-2</v>
      </c>
      <c r="AL20" s="15">
        <v>0</v>
      </c>
      <c r="AM20" s="15"/>
      <c r="AN20" s="15">
        <v>0</v>
      </c>
      <c r="AO20" s="15">
        <v>1.9230769230769201E-2</v>
      </c>
      <c r="AP20" s="15">
        <v>0</v>
      </c>
      <c r="AQ20" s="15">
        <v>4.3478260869565202E-2</v>
      </c>
      <c r="AR20" s="15">
        <v>1.85185185185185E-2</v>
      </c>
      <c r="AS20" s="15">
        <v>0</v>
      </c>
      <c r="AT20" s="15"/>
      <c r="AU20" s="15">
        <v>0</v>
      </c>
      <c r="AV20" s="15">
        <v>0</v>
      </c>
      <c r="AW20" s="15">
        <v>8.3333333333333301E-2</v>
      </c>
      <c r="AX20" s="15">
        <v>6.4516129032258104E-2</v>
      </c>
      <c r="AY20" s="15">
        <v>0</v>
      </c>
      <c r="AZ20" s="15"/>
      <c r="BA20" s="15">
        <v>5.9880239520958096E-3</v>
      </c>
      <c r="BB20" s="15">
        <v>2.1505376344085999E-2</v>
      </c>
      <c r="BC20" s="15"/>
      <c r="BD20" s="15">
        <v>0</v>
      </c>
      <c r="BE20" s="15">
        <v>1.8987341772151899E-2</v>
      </c>
      <c r="BF20" s="15"/>
      <c r="BG20" s="15">
        <v>1.5625E-2</v>
      </c>
      <c r="BH20" s="15">
        <v>0</v>
      </c>
    </row>
    <row r="21" spans="2:60" x14ac:dyDescent="0.35">
      <c r="B21" s="16" t="s">
        <v>104</v>
      </c>
      <c r="C21" s="17">
        <v>0.103846153846154</v>
      </c>
      <c r="D21" s="17">
        <v>0.11</v>
      </c>
      <c r="E21" s="17">
        <v>0.1</v>
      </c>
      <c r="F21" s="17"/>
      <c r="G21" s="17">
        <v>6.1224489795918401E-2</v>
      </c>
      <c r="H21" s="17">
        <v>0.11374407582938401</v>
      </c>
      <c r="I21" s="17"/>
      <c r="J21" s="17">
        <v>0.15217391304347799</v>
      </c>
      <c r="K21" s="17">
        <v>5.8823529411764698E-2</v>
      </c>
      <c r="L21" s="17">
        <v>0.11214953271028</v>
      </c>
      <c r="M21" s="17">
        <v>8.9285714285714302E-2</v>
      </c>
      <c r="N21" s="17"/>
      <c r="O21" s="17">
        <v>0.107692307692308</v>
      </c>
      <c r="P21" s="17">
        <v>3.4482758620689703E-2</v>
      </c>
      <c r="Q21" s="17">
        <v>0.135135135135135</v>
      </c>
      <c r="R21" s="17">
        <v>0.119565217391304</v>
      </c>
      <c r="S21" s="17"/>
      <c r="T21" s="17">
        <v>7.1999999999999995E-2</v>
      </c>
      <c r="U21" s="17">
        <v>7.8431372549019607E-2</v>
      </c>
      <c r="V21" s="17">
        <v>0.15686274509803899</v>
      </c>
      <c r="W21" s="17">
        <v>8.6956521739130405E-2</v>
      </c>
      <c r="X21" s="17">
        <v>0.4</v>
      </c>
      <c r="Y21" s="17"/>
      <c r="Z21" s="17">
        <v>8.5106382978723402E-2</v>
      </c>
      <c r="AA21" s="17">
        <v>0.13043478260869601</v>
      </c>
      <c r="AB21" s="17"/>
      <c r="AC21" s="17">
        <v>7.7586206896551699E-2</v>
      </c>
      <c r="AD21" s="17">
        <v>0.14705882352941199</v>
      </c>
      <c r="AE21" s="17"/>
      <c r="AF21" s="17">
        <v>0.10958904109589</v>
      </c>
      <c r="AG21" s="17">
        <v>6.6666666666666693E-2</v>
      </c>
      <c r="AH21" s="17">
        <v>0.160714285714286</v>
      </c>
      <c r="AI21" s="17" t="s">
        <v>117</v>
      </c>
      <c r="AJ21" s="17">
        <v>0</v>
      </c>
      <c r="AK21" s="17">
        <v>4.1666666666666699E-2</v>
      </c>
      <c r="AL21" s="17">
        <v>0</v>
      </c>
      <c r="AM21" s="17"/>
      <c r="AN21" s="17">
        <v>0.10344827586206901</v>
      </c>
      <c r="AO21" s="17">
        <v>0.115384615384615</v>
      </c>
      <c r="AP21" s="17">
        <v>0.14285714285714299</v>
      </c>
      <c r="AQ21" s="17">
        <v>0.13043478260869601</v>
      </c>
      <c r="AR21" s="17">
        <v>9.2592592592592601E-2</v>
      </c>
      <c r="AS21" s="17">
        <v>0</v>
      </c>
      <c r="AT21" s="17"/>
      <c r="AU21" s="17">
        <v>0.122448979591837</v>
      </c>
      <c r="AV21" s="17">
        <v>7.7669902912621394E-2</v>
      </c>
      <c r="AW21" s="17">
        <v>8.3333333333333301E-2</v>
      </c>
      <c r="AX21" s="17">
        <v>9.6774193548387094E-2</v>
      </c>
      <c r="AY21" s="17">
        <v>0.138461538461538</v>
      </c>
      <c r="AZ21" s="17"/>
      <c r="BA21" s="17">
        <v>0.119760479041916</v>
      </c>
      <c r="BB21" s="17">
        <v>7.5268817204301106E-2</v>
      </c>
      <c r="BC21" s="17"/>
      <c r="BD21" s="17">
        <v>0.118811881188119</v>
      </c>
      <c r="BE21" s="17">
        <v>9.49367088607595E-2</v>
      </c>
      <c r="BF21" s="17"/>
      <c r="BG21" s="17">
        <v>9.375E-2</v>
      </c>
      <c r="BH21" s="17">
        <v>0.126984126984127</v>
      </c>
    </row>
    <row r="22" spans="2:60" x14ac:dyDescent="0.35">
      <c r="B22" s="22" t="s">
        <v>383</v>
      </c>
    </row>
    <row r="23" spans="2:60" x14ac:dyDescent="0.35">
      <c r="B23" t="s">
        <v>84</v>
      </c>
    </row>
    <row r="24" spans="2:60" x14ac:dyDescent="0.35">
      <c r="B24" t="s">
        <v>85</v>
      </c>
    </row>
    <row r="26" spans="2:60" x14ac:dyDescent="0.35">
      <c r="B26"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339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ht="29" x14ac:dyDescent="0.35">
      <c r="B8" s="16" t="s">
        <v>337</v>
      </c>
      <c r="C8" s="15">
        <v>0.14497528830313</v>
      </c>
      <c r="D8" s="15">
        <v>0.20772946859903399</v>
      </c>
      <c r="E8" s="15">
        <v>0.1125</v>
      </c>
      <c r="F8" s="15"/>
      <c r="G8" s="15">
        <v>0.11888111888111901</v>
      </c>
      <c r="H8" s="15">
        <v>0.15301724137931</v>
      </c>
      <c r="I8" s="15"/>
      <c r="J8" s="15">
        <v>0.20952380952381</v>
      </c>
      <c r="K8" s="15">
        <v>0.16129032258064499</v>
      </c>
      <c r="L8" s="15">
        <v>0.134146341463415</v>
      </c>
      <c r="M8" s="15">
        <v>9.8484848484848495E-2</v>
      </c>
      <c r="N8" s="15"/>
      <c r="O8" s="15">
        <v>0.104938271604938</v>
      </c>
      <c r="P8" s="15">
        <v>0.147435897435897</v>
      </c>
      <c r="Q8" s="15">
        <v>0.23863636363636401</v>
      </c>
      <c r="R8" s="15">
        <v>0.13793103448275901</v>
      </c>
      <c r="S8" s="15"/>
      <c r="T8" s="15">
        <v>0.140575079872204</v>
      </c>
      <c r="U8" s="15">
        <v>0.173553719008264</v>
      </c>
      <c r="V8" s="15">
        <v>0.16513761467889901</v>
      </c>
      <c r="W8" s="15">
        <v>9.0909090909090898E-2</v>
      </c>
      <c r="X8" s="15">
        <v>0.14285714285714299</v>
      </c>
      <c r="Y8" s="15"/>
      <c r="Z8" s="15">
        <v>0.114427860696517</v>
      </c>
      <c r="AA8" s="15">
        <v>0.223300970873786</v>
      </c>
      <c r="AB8" s="15"/>
      <c r="AC8" s="15">
        <v>0.13469387755102</v>
      </c>
      <c r="AD8" s="15">
        <v>0.19383259911894299</v>
      </c>
      <c r="AE8" s="15"/>
      <c r="AF8" s="15">
        <v>0.19402985074626899</v>
      </c>
      <c r="AG8" s="15">
        <v>0.23684210526315799</v>
      </c>
      <c r="AH8" s="15">
        <v>0.16250000000000001</v>
      </c>
      <c r="AI8" s="15">
        <v>0.08</v>
      </c>
      <c r="AJ8" s="15">
        <v>5.8823529411764698E-2</v>
      </c>
      <c r="AK8" s="15">
        <v>0.103896103896104</v>
      </c>
      <c r="AL8" s="15">
        <v>0</v>
      </c>
      <c r="AM8" s="15"/>
      <c r="AN8" s="15">
        <v>0.152838427947598</v>
      </c>
      <c r="AO8" s="15">
        <v>0.15267175572519101</v>
      </c>
      <c r="AP8" s="15">
        <v>0.2</v>
      </c>
      <c r="AQ8" s="15">
        <v>0.171875</v>
      </c>
      <c r="AR8" s="15">
        <v>0.107142857142857</v>
      </c>
      <c r="AS8" s="15">
        <v>0.173913043478261</v>
      </c>
      <c r="AT8" s="15"/>
      <c r="AU8" s="15">
        <v>0.104347826086957</v>
      </c>
      <c r="AV8" s="15">
        <v>0.121457489878543</v>
      </c>
      <c r="AW8" s="15">
        <v>0.17857142857142899</v>
      </c>
      <c r="AX8" s="15">
        <v>0.17647058823529399</v>
      </c>
      <c r="AY8" s="15">
        <v>0.194630872483221</v>
      </c>
      <c r="AZ8" s="15"/>
      <c r="BA8" s="15">
        <v>0.14173228346456701</v>
      </c>
      <c r="BB8" s="15">
        <v>0.153153153153153</v>
      </c>
      <c r="BC8" s="15"/>
      <c r="BD8" s="15">
        <v>0.157446808510638</v>
      </c>
      <c r="BE8" s="15">
        <v>0.13783783783783801</v>
      </c>
      <c r="BF8" s="15"/>
      <c r="BG8" s="15">
        <v>0.155131264916468</v>
      </c>
      <c r="BH8" s="15">
        <v>0.136904761904762</v>
      </c>
    </row>
    <row r="9" spans="2:60" ht="29" x14ac:dyDescent="0.35">
      <c r="B9" s="16" t="s">
        <v>338</v>
      </c>
      <c r="C9" s="15">
        <v>0.35584843492586499</v>
      </c>
      <c r="D9" s="15">
        <v>0.29951690821256</v>
      </c>
      <c r="E9" s="15">
        <v>0.38500000000000001</v>
      </c>
      <c r="F9" s="15"/>
      <c r="G9" s="15">
        <v>0.44055944055944102</v>
      </c>
      <c r="H9" s="15">
        <v>0.32974137931034497</v>
      </c>
      <c r="I9" s="15"/>
      <c r="J9" s="15">
        <v>0.35238095238095202</v>
      </c>
      <c r="K9" s="15">
        <v>0.37096774193548399</v>
      </c>
      <c r="L9" s="15">
        <v>0.361788617886179</v>
      </c>
      <c r="M9" s="15">
        <v>0.33333333333333298</v>
      </c>
      <c r="N9" s="15"/>
      <c r="O9" s="15">
        <v>0.38888888888888901</v>
      </c>
      <c r="P9" s="15">
        <v>0.42948717948717902</v>
      </c>
      <c r="Q9" s="15">
        <v>0.27272727272727298</v>
      </c>
      <c r="R9" s="15">
        <v>0.32758620689655199</v>
      </c>
      <c r="S9" s="15"/>
      <c r="T9" s="15">
        <v>0.37380191693290699</v>
      </c>
      <c r="U9" s="15">
        <v>0.30578512396694202</v>
      </c>
      <c r="V9" s="15">
        <v>0.33944954128440402</v>
      </c>
      <c r="W9" s="15">
        <v>0.40909090909090901</v>
      </c>
      <c r="X9" s="15">
        <v>0.42857142857142899</v>
      </c>
      <c r="Y9" s="15"/>
      <c r="Z9" s="15">
        <v>0.39303482587064698</v>
      </c>
      <c r="AA9" s="15">
        <v>0.30097087378640802</v>
      </c>
      <c r="AB9" s="15"/>
      <c r="AC9" s="15">
        <v>0.416326530612245</v>
      </c>
      <c r="AD9" s="15">
        <v>0.29515418502202601</v>
      </c>
      <c r="AE9" s="15"/>
      <c r="AF9" s="15">
        <v>0.35820895522388102</v>
      </c>
      <c r="AG9" s="15">
        <v>0.25</v>
      </c>
      <c r="AH9" s="15">
        <v>0.26250000000000001</v>
      </c>
      <c r="AI9" s="15">
        <v>0.45333333333333298</v>
      </c>
      <c r="AJ9" s="15">
        <v>0.41176470588235298</v>
      </c>
      <c r="AK9" s="15">
        <v>0.415584415584416</v>
      </c>
      <c r="AL9" s="15">
        <v>0.5</v>
      </c>
      <c r="AM9" s="15"/>
      <c r="AN9" s="15">
        <v>0.35807860262008701</v>
      </c>
      <c r="AO9" s="15">
        <v>0.27480916030534402</v>
      </c>
      <c r="AP9" s="15">
        <v>0.266666666666667</v>
      </c>
      <c r="AQ9" s="15">
        <v>0.34375</v>
      </c>
      <c r="AR9" s="15">
        <v>0.435714285714286</v>
      </c>
      <c r="AS9" s="15">
        <v>0.434782608695652</v>
      </c>
      <c r="AT9" s="15"/>
      <c r="AU9" s="15">
        <v>0.4</v>
      </c>
      <c r="AV9" s="15">
        <v>0.34008097165991902</v>
      </c>
      <c r="AW9" s="15">
        <v>0.35714285714285698</v>
      </c>
      <c r="AX9" s="15">
        <v>0.308823529411765</v>
      </c>
      <c r="AY9" s="15">
        <v>0.36912751677852401</v>
      </c>
      <c r="AZ9" s="15"/>
      <c r="BA9" s="15">
        <v>0.35170603674540701</v>
      </c>
      <c r="BB9" s="15">
        <v>0.355855855855856</v>
      </c>
      <c r="BC9" s="15"/>
      <c r="BD9" s="15">
        <v>0.34893617021276602</v>
      </c>
      <c r="BE9" s="15">
        <v>0.35945945945945901</v>
      </c>
      <c r="BF9" s="15"/>
      <c r="BG9" s="15">
        <v>0.36038186157517899</v>
      </c>
      <c r="BH9" s="15">
        <v>0.34523809523809501</v>
      </c>
    </row>
    <row r="10" spans="2:60" x14ac:dyDescent="0.35">
      <c r="B10" s="16" t="s">
        <v>81</v>
      </c>
      <c r="C10" s="17">
        <v>0.49917627677100501</v>
      </c>
      <c r="D10" s="17">
        <v>0.49275362318840599</v>
      </c>
      <c r="E10" s="17">
        <v>0.50249999999999995</v>
      </c>
      <c r="F10" s="17"/>
      <c r="G10" s="17">
        <v>0.44055944055944102</v>
      </c>
      <c r="H10" s="17">
        <v>0.51724137931034497</v>
      </c>
      <c r="I10" s="17"/>
      <c r="J10" s="17">
        <v>0.43809523809523798</v>
      </c>
      <c r="K10" s="17">
        <v>0.467741935483871</v>
      </c>
      <c r="L10" s="17">
        <v>0.50406504065040603</v>
      </c>
      <c r="M10" s="17">
        <v>0.56818181818181801</v>
      </c>
      <c r="N10" s="17"/>
      <c r="O10" s="17">
        <v>0.50617283950617298</v>
      </c>
      <c r="P10" s="17">
        <v>0.42307692307692302</v>
      </c>
      <c r="Q10" s="17">
        <v>0.48863636363636398</v>
      </c>
      <c r="R10" s="17">
        <v>0.53448275862068995</v>
      </c>
      <c r="S10" s="17"/>
      <c r="T10" s="17">
        <v>0.48562300319488799</v>
      </c>
      <c r="U10" s="17">
        <v>0.52066115702479299</v>
      </c>
      <c r="V10" s="17">
        <v>0.495412844036697</v>
      </c>
      <c r="W10" s="17">
        <v>0.5</v>
      </c>
      <c r="X10" s="17">
        <v>0.42857142857142899</v>
      </c>
      <c r="Y10" s="17"/>
      <c r="Z10" s="17">
        <v>0.49253731343283602</v>
      </c>
      <c r="AA10" s="17">
        <v>0.475728155339806</v>
      </c>
      <c r="AB10" s="17"/>
      <c r="AC10" s="17">
        <v>0.44897959183673503</v>
      </c>
      <c r="AD10" s="17">
        <v>0.51101321585903103</v>
      </c>
      <c r="AE10" s="17"/>
      <c r="AF10" s="17">
        <v>0.44776119402985098</v>
      </c>
      <c r="AG10" s="17">
        <v>0.51315789473684204</v>
      </c>
      <c r="AH10" s="17">
        <v>0.57499999999999996</v>
      </c>
      <c r="AI10" s="17">
        <v>0.46666666666666701</v>
      </c>
      <c r="AJ10" s="17">
        <v>0.52941176470588203</v>
      </c>
      <c r="AK10" s="17">
        <v>0.48051948051948101</v>
      </c>
      <c r="AL10" s="17">
        <v>0.5</v>
      </c>
      <c r="AM10" s="17"/>
      <c r="AN10" s="17">
        <v>0.489082969432314</v>
      </c>
      <c r="AO10" s="17">
        <v>0.57251908396946605</v>
      </c>
      <c r="AP10" s="17">
        <v>0.53333333333333299</v>
      </c>
      <c r="AQ10" s="17">
        <v>0.484375</v>
      </c>
      <c r="AR10" s="17">
        <v>0.45714285714285702</v>
      </c>
      <c r="AS10" s="17">
        <v>0.39130434782608697</v>
      </c>
      <c r="AT10" s="17"/>
      <c r="AU10" s="17">
        <v>0.495652173913044</v>
      </c>
      <c r="AV10" s="17">
        <v>0.53846153846153799</v>
      </c>
      <c r="AW10" s="17">
        <v>0.46428571428571402</v>
      </c>
      <c r="AX10" s="17">
        <v>0.51470588235294101</v>
      </c>
      <c r="AY10" s="17">
        <v>0.43624161073825501</v>
      </c>
      <c r="AZ10" s="17"/>
      <c r="BA10" s="17">
        <v>0.50656167979002598</v>
      </c>
      <c r="BB10" s="17">
        <v>0.49099099099099103</v>
      </c>
      <c r="BC10" s="17"/>
      <c r="BD10" s="17">
        <v>0.49361702127659601</v>
      </c>
      <c r="BE10" s="17">
        <v>0.50270270270270301</v>
      </c>
      <c r="BF10" s="17"/>
      <c r="BG10" s="17">
        <v>0.48448687350835301</v>
      </c>
      <c r="BH10" s="17">
        <v>0.51785714285714302</v>
      </c>
    </row>
    <row r="11" spans="2:60" x14ac:dyDescent="0.35">
      <c r="B11" s="14"/>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H22"/>
  <sheetViews>
    <sheetView showGridLines="0" topLeftCell="A13"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348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217</v>
      </c>
      <c r="D7" s="10">
        <v>62</v>
      </c>
      <c r="E7" s="10">
        <v>155</v>
      </c>
      <c r="F7" s="10"/>
      <c r="G7" s="10">
        <v>63</v>
      </c>
      <c r="H7" s="10">
        <v>154</v>
      </c>
      <c r="I7" s="10"/>
      <c r="J7" s="10">
        <v>37</v>
      </c>
      <c r="K7" s="10">
        <v>46</v>
      </c>
      <c r="L7" s="10">
        <v>90</v>
      </c>
      <c r="M7" s="10">
        <v>44</v>
      </c>
      <c r="N7" s="10"/>
      <c r="O7" s="10">
        <v>64</v>
      </c>
      <c r="P7" s="10">
        <v>67</v>
      </c>
      <c r="Q7" s="10">
        <v>24</v>
      </c>
      <c r="R7" s="10">
        <v>57</v>
      </c>
      <c r="S7" s="10"/>
      <c r="T7" s="10">
        <v>117</v>
      </c>
      <c r="U7" s="10">
        <v>38</v>
      </c>
      <c r="V7" s="10">
        <v>37</v>
      </c>
      <c r="W7" s="10">
        <v>18</v>
      </c>
      <c r="X7" s="10">
        <v>3</v>
      </c>
      <c r="Y7" s="10"/>
      <c r="Z7" s="10">
        <v>79</v>
      </c>
      <c r="AA7" s="10">
        <v>63</v>
      </c>
      <c r="AB7" s="10"/>
      <c r="AC7" s="10">
        <v>102</v>
      </c>
      <c r="AD7" s="10">
        <v>68</v>
      </c>
      <c r="AE7" s="10"/>
      <c r="AF7" s="10">
        <v>49</v>
      </c>
      <c r="AG7" s="10">
        <v>19</v>
      </c>
      <c r="AH7" s="10">
        <v>21</v>
      </c>
      <c r="AI7" s="10">
        <v>34</v>
      </c>
      <c r="AJ7" s="10">
        <v>14</v>
      </c>
      <c r="AK7" s="10">
        <v>32</v>
      </c>
      <c r="AL7" s="10">
        <v>3</v>
      </c>
      <c r="AM7" s="10"/>
      <c r="AN7" s="10">
        <v>82</v>
      </c>
      <c r="AO7" s="10">
        <v>36</v>
      </c>
      <c r="AP7" s="10">
        <v>4</v>
      </c>
      <c r="AQ7" s="10">
        <v>22</v>
      </c>
      <c r="AR7" s="10">
        <v>62</v>
      </c>
      <c r="AS7" s="10">
        <v>10</v>
      </c>
      <c r="AT7" s="10"/>
      <c r="AU7" s="10">
        <v>46</v>
      </c>
      <c r="AV7" s="10">
        <v>84</v>
      </c>
      <c r="AW7" s="10">
        <v>10</v>
      </c>
      <c r="AX7" s="10">
        <v>21</v>
      </c>
      <c r="AY7" s="10">
        <v>56</v>
      </c>
      <c r="AZ7" s="10"/>
      <c r="BA7" s="10">
        <v>135</v>
      </c>
      <c r="BB7" s="10">
        <v>79</v>
      </c>
      <c r="BC7" s="10"/>
      <c r="BD7" s="10">
        <v>83</v>
      </c>
      <c r="BE7" s="10">
        <v>133</v>
      </c>
      <c r="BF7" s="10"/>
      <c r="BG7" s="10">
        <v>152</v>
      </c>
      <c r="BH7" s="10">
        <v>58</v>
      </c>
    </row>
    <row r="8" spans="2:60" ht="29" x14ac:dyDescent="0.35">
      <c r="B8" s="16" t="s">
        <v>340</v>
      </c>
      <c r="C8" s="15">
        <v>0.54838709677419395</v>
      </c>
      <c r="D8" s="15">
        <v>0.467741935483871</v>
      </c>
      <c r="E8" s="15">
        <v>0.58064516129032295</v>
      </c>
      <c r="F8" s="15"/>
      <c r="G8" s="15">
        <v>0.44444444444444398</v>
      </c>
      <c r="H8" s="15">
        <v>0.59090909090909105</v>
      </c>
      <c r="I8" s="15"/>
      <c r="J8" s="15">
        <v>0.70270270270270296</v>
      </c>
      <c r="K8" s="15">
        <v>0.5</v>
      </c>
      <c r="L8" s="15">
        <v>0.48888888888888898</v>
      </c>
      <c r="M8" s="15">
        <v>0.59090909090909105</v>
      </c>
      <c r="N8" s="15"/>
      <c r="O8" s="15">
        <v>0.390625</v>
      </c>
      <c r="P8" s="15">
        <v>0.47761194029850701</v>
      </c>
      <c r="Q8" s="15">
        <v>0.79166666666666696</v>
      </c>
      <c r="R8" s="15">
        <v>0.70175438596491202</v>
      </c>
      <c r="S8" s="15"/>
      <c r="T8" s="15">
        <v>0.49572649572649602</v>
      </c>
      <c r="U8" s="15">
        <v>0.5</v>
      </c>
      <c r="V8" s="15">
        <v>0.67567567567567599</v>
      </c>
      <c r="W8" s="15">
        <v>0.66666666666666696</v>
      </c>
      <c r="X8" s="15">
        <v>1</v>
      </c>
      <c r="Y8" s="15"/>
      <c r="Z8" s="15">
        <v>0.518987341772152</v>
      </c>
      <c r="AA8" s="15">
        <v>0.52380952380952395</v>
      </c>
      <c r="AB8" s="15"/>
      <c r="AC8" s="15">
        <v>0.57843137254902</v>
      </c>
      <c r="AD8" s="15">
        <v>0.55882352941176505</v>
      </c>
      <c r="AE8" s="15"/>
      <c r="AF8" s="15">
        <v>0.55102040816326503</v>
      </c>
      <c r="AG8" s="15">
        <v>0.47368421052631599</v>
      </c>
      <c r="AH8" s="15">
        <v>0.61904761904761896</v>
      </c>
      <c r="AI8" s="15">
        <v>0.41176470588235298</v>
      </c>
      <c r="AJ8" s="15">
        <v>0.64285714285714302</v>
      </c>
      <c r="AK8" s="15">
        <v>0.5</v>
      </c>
      <c r="AL8" s="15">
        <v>0.66666666666666696</v>
      </c>
      <c r="AM8" s="15"/>
      <c r="AN8" s="15">
        <v>0.62195121951219501</v>
      </c>
      <c r="AO8" s="15">
        <v>0.58333333333333304</v>
      </c>
      <c r="AP8" s="15">
        <v>0.75</v>
      </c>
      <c r="AQ8" s="15">
        <v>0.40909090909090901</v>
      </c>
      <c r="AR8" s="15">
        <v>0.532258064516129</v>
      </c>
      <c r="AS8" s="15">
        <v>0.1</v>
      </c>
      <c r="AT8" s="15"/>
      <c r="AU8" s="15">
        <v>0.52173913043478304</v>
      </c>
      <c r="AV8" s="15">
        <v>0.60714285714285698</v>
      </c>
      <c r="AW8" s="15">
        <v>0.4</v>
      </c>
      <c r="AX8" s="15">
        <v>0.61904761904761896</v>
      </c>
      <c r="AY8" s="15">
        <v>0.48214285714285698</v>
      </c>
      <c r="AZ8" s="15"/>
      <c r="BA8" s="15">
        <v>0.57037037037036997</v>
      </c>
      <c r="BB8" s="15">
        <v>0.518987341772152</v>
      </c>
      <c r="BC8" s="15"/>
      <c r="BD8" s="15">
        <v>0.56626506024096401</v>
      </c>
      <c r="BE8" s="15">
        <v>0.533834586466165</v>
      </c>
      <c r="BF8" s="15"/>
      <c r="BG8" s="15">
        <v>0.52631578947368396</v>
      </c>
      <c r="BH8" s="15">
        <v>0.65517241379310298</v>
      </c>
    </row>
    <row r="9" spans="2:60" ht="29" x14ac:dyDescent="0.35">
      <c r="B9" s="16" t="s">
        <v>341</v>
      </c>
      <c r="C9" s="15">
        <v>0.52073732718893995</v>
      </c>
      <c r="D9" s="15">
        <v>0.37096774193548399</v>
      </c>
      <c r="E9" s="15">
        <v>0.58064516129032295</v>
      </c>
      <c r="F9" s="15"/>
      <c r="G9" s="15">
        <v>0.55555555555555602</v>
      </c>
      <c r="H9" s="15">
        <v>0.506493506493506</v>
      </c>
      <c r="I9" s="15"/>
      <c r="J9" s="15">
        <v>0.48648648648648701</v>
      </c>
      <c r="K9" s="15">
        <v>0.52173913043478304</v>
      </c>
      <c r="L9" s="15">
        <v>0.46666666666666701</v>
      </c>
      <c r="M9" s="15">
        <v>0.65909090909090895</v>
      </c>
      <c r="N9" s="15"/>
      <c r="O9" s="15">
        <v>0.4375</v>
      </c>
      <c r="P9" s="15">
        <v>0.47761194029850701</v>
      </c>
      <c r="Q9" s="15">
        <v>0.66666666666666696</v>
      </c>
      <c r="R9" s="15">
        <v>0.59649122807017496</v>
      </c>
      <c r="S9" s="15"/>
      <c r="T9" s="15">
        <v>0.47008547008547003</v>
      </c>
      <c r="U9" s="15">
        <v>0.55263157894736803</v>
      </c>
      <c r="V9" s="15">
        <v>0.70270270270270296</v>
      </c>
      <c r="W9" s="15">
        <v>0.38888888888888901</v>
      </c>
      <c r="X9" s="15">
        <v>0.66666666666666696</v>
      </c>
      <c r="Y9" s="15"/>
      <c r="Z9" s="15">
        <v>0.594936708860759</v>
      </c>
      <c r="AA9" s="15">
        <v>0.41269841269841301</v>
      </c>
      <c r="AB9" s="15"/>
      <c r="AC9" s="15">
        <v>0.61764705882352899</v>
      </c>
      <c r="AD9" s="15">
        <v>0.41176470588235298</v>
      </c>
      <c r="AE9" s="15"/>
      <c r="AF9" s="15">
        <v>0.42857142857142899</v>
      </c>
      <c r="AG9" s="15">
        <v>0.63157894736842102</v>
      </c>
      <c r="AH9" s="15">
        <v>0.42857142857142899</v>
      </c>
      <c r="AI9" s="15">
        <v>0.5</v>
      </c>
      <c r="AJ9" s="15">
        <v>0.5</v>
      </c>
      <c r="AK9" s="15">
        <v>0.59375</v>
      </c>
      <c r="AL9" s="15">
        <v>0.33333333333333298</v>
      </c>
      <c r="AM9" s="15"/>
      <c r="AN9" s="15">
        <v>0.53658536585365901</v>
      </c>
      <c r="AO9" s="15">
        <v>0.55555555555555602</v>
      </c>
      <c r="AP9" s="15">
        <v>0.75</v>
      </c>
      <c r="AQ9" s="15">
        <v>0.54545454545454497</v>
      </c>
      <c r="AR9" s="15">
        <v>0.467741935483871</v>
      </c>
      <c r="AS9" s="15">
        <v>0.4</v>
      </c>
      <c r="AT9" s="15"/>
      <c r="AU9" s="15">
        <v>0.45652173913043498</v>
      </c>
      <c r="AV9" s="15">
        <v>0.57142857142857095</v>
      </c>
      <c r="AW9" s="15">
        <v>0.5</v>
      </c>
      <c r="AX9" s="15">
        <v>0.57142857142857095</v>
      </c>
      <c r="AY9" s="15">
        <v>0.48214285714285698</v>
      </c>
      <c r="AZ9" s="15"/>
      <c r="BA9" s="15">
        <v>0.54074074074074097</v>
      </c>
      <c r="BB9" s="15">
        <v>0.493670886075949</v>
      </c>
      <c r="BC9" s="15"/>
      <c r="BD9" s="15">
        <v>0.54216867469879504</v>
      </c>
      <c r="BE9" s="15">
        <v>0.511278195488722</v>
      </c>
      <c r="BF9" s="15"/>
      <c r="BG9" s="15">
        <v>0.55921052631578905</v>
      </c>
      <c r="BH9" s="15">
        <v>0.41379310344827602</v>
      </c>
    </row>
    <row r="10" spans="2:60" ht="29" x14ac:dyDescent="0.35">
      <c r="B10" s="16" t="s">
        <v>342</v>
      </c>
      <c r="C10" s="15">
        <v>0.474654377880184</v>
      </c>
      <c r="D10" s="15">
        <v>0.35483870967741898</v>
      </c>
      <c r="E10" s="15">
        <v>0.52258064516128999</v>
      </c>
      <c r="F10" s="15"/>
      <c r="G10" s="15">
        <v>0.49206349206349198</v>
      </c>
      <c r="H10" s="15">
        <v>0.46753246753246802</v>
      </c>
      <c r="I10" s="15"/>
      <c r="J10" s="15">
        <v>0.51351351351351304</v>
      </c>
      <c r="K10" s="15">
        <v>0.47826086956521702</v>
      </c>
      <c r="L10" s="15">
        <v>0.45555555555555599</v>
      </c>
      <c r="M10" s="15">
        <v>0.47727272727272702</v>
      </c>
      <c r="N10" s="15"/>
      <c r="O10" s="15">
        <v>0.546875</v>
      </c>
      <c r="P10" s="15">
        <v>0.43283582089552203</v>
      </c>
      <c r="Q10" s="15">
        <v>0.45833333333333298</v>
      </c>
      <c r="R10" s="15">
        <v>0.47368421052631599</v>
      </c>
      <c r="S10" s="15"/>
      <c r="T10" s="15">
        <v>0.47863247863247899</v>
      </c>
      <c r="U10" s="15">
        <v>0.47368421052631599</v>
      </c>
      <c r="V10" s="15">
        <v>0.51351351351351304</v>
      </c>
      <c r="W10" s="15">
        <v>0.33333333333333298</v>
      </c>
      <c r="X10" s="15">
        <v>0.66666666666666696</v>
      </c>
      <c r="Y10" s="15"/>
      <c r="Z10" s="15">
        <v>0.594936708860759</v>
      </c>
      <c r="AA10" s="15">
        <v>0.365079365079365</v>
      </c>
      <c r="AB10" s="15"/>
      <c r="AC10" s="15">
        <v>0.53921568627451</v>
      </c>
      <c r="AD10" s="15">
        <v>0.38235294117647101</v>
      </c>
      <c r="AE10" s="15"/>
      <c r="AF10" s="15">
        <v>0.44897959183673503</v>
      </c>
      <c r="AG10" s="15">
        <v>0.47368421052631599</v>
      </c>
      <c r="AH10" s="15">
        <v>0.28571428571428598</v>
      </c>
      <c r="AI10" s="15">
        <v>0.47058823529411797</v>
      </c>
      <c r="AJ10" s="15">
        <v>0.57142857142857095</v>
      </c>
      <c r="AK10" s="15">
        <v>0.71875</v>
      </c>
      <c r="AL10" s="15">
        <v>0.66666666666666696</v>
      </c>
      <c r="AM10" s="15"/>
      <c r="AN10" s="15">
        <v>0.40243902439024398</v>
      </c>
      <c r="AO10" s="15">
        <v>0.52777777777777801</v>
      </c>
      <c r="AP10" s="15">
        <v>0.75</v>
      </c>
      <c r="AQ10" s="15">
        <v>0.40909090909090901</v>
      </c>
      <c r="AR10" s="15">
        <v>0.56451612903225801</v>
      </c>
      <c r="AS10" s="15">
        <v>0.4</v>
      </c>
      <c r="AT10" s="15"/>
      <c r="AU10" s="15">
        <v>0.45652173913043498</v>
      </c>
      <c r="AV10" s="15">
        <v>0.51190476190476197</v>
      </c>
      <c r="AW10" s="15">
        <v>0.4</v>
      </c>
      <c r="AX10" s="15">
        <v>0.61904761904761896</v>
      </c>
      <c r="AY10" s="15">
        <v>0.39285714285714302</v>
      </c>
      <c r="AZ10" s="15"/>
      <c r="BA10" s="15">
        <v>0.49629629629629601</v>
      </c>
      <c r="BB10" s="15">
        <v>0.443037974683544</v>
      </c>
      <c r="BC10" s="15"/>
      <c r="BD10" s="15">
        <v>0.55421686746987997</v>
      </c>
      <c r="BE10" s="15">
        <v>0.42857142857142899</v>
      </c>
      <c r="BF10" s="15"/>
      <c r="BG10" s="15">
        <v>0.53947368421052599</v>
      </c>
      <c r="BH10" s="15">
        <v>0.31034482758620702</v>
      </c>
    </row>
    <row r="11" spans="2:60" ht="29" x14ac:dyDescent="0.35">
      <c r="B11" s="16" t="s">
        <v>343</v>
      </c>
      <c r="C11" s="15">
        <v>0.465437788018433</v>
      </c>
      <c r="D11" s="15">
        <v>0.33870967741935498</v>
      </c>
      <c r="E11" s="15">
        <v>0.51612903225806495</v>
      </c>
      <c r="F11" s="15"/>
      <c r="G11" s="15">
        <v>0.476190476190476</v>
      </c>
      <c r="H11" s="15">
        <v>0.46103896103896103</v>
      </c>
      <c r="I11" s="15"/>
      <c r="J11" s="15">
        <v>0.48648648648648701</v>
      </c>
      <c r="K11" s="15">
        <v>0.58695652173913004</v>
      </c>
      <c r="L11" s="15">
        <v>0.44444444444444398</v>
      </c>
      <c r="M11" s="15">
        <v>0.36363636363636398</v>
      </c>
      <c r="N11" s="15"/>
      <c r="O11" s="15">
        <v>0.421875</v>
      </c>
      <c r="P11" s="15">
        <v>0.47761194029850701</v>
      </c>
      <c r="Q11" s="15">
        <v>0.625</v>
      </c>
      <c r="R11" s="15">
        <v>0.47368421052631599</v>
      </c>
      <c r="S11" s="15"/>
      <c r="T11" s="15">
        <v>0.41880341880341898</v>
      </c>
      <c r="U11" s="15">
        <v>0.47368421052631599</v>
      </c>
      <c r="V11" s="15">
        <v>0.56756756756756799</v>
      </c>
      <c r="W11" s="15">
        <v>0.55555555555555602</v>
      </c>
      <c r="X11" s="15">
        <v>0.66666666666666696</v>
      </c>
      <c r="Y11" s="15"/>
      <c r="Z11" s="15">
        <v>0.506329113924051</v>
      </c>
      <c r="AA11" s="15">
        <v>0.44444444444444398</v>
      </c>
      <c r="AB11" s="15"/>
      <c r="AC11" s="15">
        <v>0.51960784313725505</v>
      </c>
      <c r="AD11" s="15">
        <v>0.441176470588235</v>
      </c>
      <c r="AE11" s="15"/>
      <c r="AF11" s="15">
        <v>0.42857142857142899</v>
      </c>
      <c r="AG11" s="15">
        <v>0.68421052631578905</v>
      </c>
      <c r="AH11" s="15">
        <v>0.28571428571428598</v>
      </c>
      <c r="AI11" s="15">
        <v>0.38235294117647101</v>
      </c>
      <c r="AJ11" s="15">
        <v>0.57142857142857095</v>
      </c>
      <c r="AK11" s="15">
        <v>0.46875</v>
      </c>
      <c r="AL11" s="15">
        <v>1</v>
      </c>
      <c r="AM11" s="15"/>
      <c r="AN11" s="15">
        <v>0.46341463414634099</v>
      </c>
      <c r="AO11" s="15">
        <v>0.55555555555555602</v>
      </c>
      <c r="AP11" s="15">
        <v>0.5</v>
      </c>
      <c r="AQ11" s="15">
        <v>0.36363636363636398</v>
      </c>
      <c r="AR11" s="15">
        <v>0.483870967741935</v>
      </c>
      <c r="AS11" s="15">
        <v>0.3</v>
      </c>
      <c r="AT11" s="15"/>
      <c r="AU11" s="15">
        <v>0.41304347826087001</v>
      </c>
      <c r="AV11" s="15">
        <v>0.51190476190476197</v>
      </c>
      <c r="AW11" s="15">
        <v>0.1</v>
      </c>
      <c r="AX11" s="15">
        <v>0.52380952380952395</v>
      </c>
      <c r="AY11" s="15">
        <v>0.48214285714285698</v>
      </c>
      <c r="AZ11" s="15"/>
      <c r="BA11" s="15">
        <v>0.46666666666666701</v>
      </c>
      <c r="BB11" s="15">
        <v>0.468354430379747</v>
      </c>
      <c r="BC11" s="15"/>
      <c r="BD11" s="15">
        <v>0.49397590361445798</v>
      </c>
      <c r="BE11" s="15">
        <v>0.44360902255639101</v>
      </c>
      <c r="BF11" s="15"/>
      <c r="BG11" s="15">
        <v>0.5</v>
      </c>
      <c r="BH11" s="15">
        <v>0.39655172413793099</v>
      </c>
    </row>
    <row r="12" spans="2:60" ht="58" x14ac:dyDescent="0.35">
      <c r="B12" s="16" t="s">
        <v>344</v>
      </c>
      <c r="C12" s="15">
        <v>0.456221198156682</v>
      </c>
      <c r="D12" s="15">
        <v>0.33870967741935498</v>
      </c>
      <c r="E12" s="15">
        <v>0.50322580645161297</v>
      </c>
      <c r="F12" s="15"/>
      <c r="G12" s="15">
        <v>0.42857142857142899</v>
      </c>
      <c r="H12" s="15">
        <v>0.46753246753246802</v>
      </c>
      <c r="I12" s="15"/>
      <c r="J12" s="15">
        <v>0.51351351351351304</v>
      </c>
      <c r="K12" s="15">
        <v>0.41304347826087001</v>
      </c>
      <c r="L12" s="15">
        <v>0.41111111111111098</v>
      </c>
      <c r="M12" s="15">
        <v>0.54545454545454497</v>
      </c>
      <c r="N12" s="15"/>
      <c r="O12" s="15">
        <v>0.34375</v>
      </c>
      <c r="P12" s="15">
        <v>0.44776119402985098</v>
      </c>
      <c r="Q12" s="15">
        <v>0.54166666666666696</v>
      </c>
      <c r="R12" s="15">
        <v>0.57894736842105299</v>
      </c>
      <c r="S12" s="15"/>
      <c r="T12" s="15">
        <v>0.39316239316239299</v>
      </c>
      <c r="U12" s="15">
        <v>0.52631578947368396</v>
      </c>
      <c r="V12" s="15">
        <v>0.54054054054054101</v>
      </c>
      <c r="W12" s="15">
        <v>0.38888888888888901</v>
      </c>
      <c r="X12" s="15">
        <v>0.66666666666666696</v>
      </c>
      <c r="Y12" s="15"/>
      <c r="Z12" s="15">
        <v>0.468354430379747</v>
      </c>
      <c r="AA12" s="15">
        <v>0.44444444444444398</v>
      </c>
      <c r="AB12" s="15"/>
      <c r="AC12" s="15">
        <v>0.480392156862745</v>
      </c>
      <c r="AD12" s="15">
        <v>0.41176470588235298</v>
      </c>
      <c r="AE12" s="15"/>
      <c r="AF12" s="15">
        <v>0.22448979591836701</v>
      </c>
      <c r="AG12" s="15">
        <v>0.36842105263157898</v>
      </c>
      <c r="AH12" s="15">
        <v>0.61904761904761896</v>
      </c>
      <c r="AI12" s="15">
        <v>0.61764705882352899</v>
      </c>
      <c r="AJ12" s="15">
        <v>0.42857142857142899</v>
      </c>
      <c r="AK12" s="15">
        <v>0.53125</v>
      </c>
      <c r="AL12" s="15">
        <v>0.33333333333333298</v>
      </c>
      <c r="AM12" s="15"/>
      <c r="AN12" s="15">
        <v>0.46341463414634099</v>
      </c>
      <c r="AO12" s="15">
        <v>0.5</v>
      </c>
      <c r="AP12" s="15">
        <v>0.75</v>
      </c>
      <c r="AQ12" s="15">
        <v>0.36363636363636398</v>
      </c>
      <c r="AR12" s="15">
        <v>0.45161290322580599</v>
      </c>
      <c r="AS12" s="15">
        <v>0.3</v>
      </c>
      <c r="AT12" s="15"/>
      <c r="AU12" s="15">
        <v>0.39130434782608697</v>
      </c>
      <c r="AV12" s="15">
        <v>0.52380952380952395</v>
      </c>
      <c r="AW12" s="15">
        <v>0.6</v>
      </c>
      <c r="AX12" s="15">
        <v>0.57142857142857095</v>
      </c>
      <c r="AY12" s="15">
        <v>0.33928571428571402</v>
      </c>
      <c r="AZ12" s="15"/>
      <c r="BA12" s="15">
        <v>0.46666666666666701</v>
      </c>
      <c r="BB12" s="15">
        <v>0.443037974683544</v>
      </c>
      <c r="BC12" s="15"/>
      <c r="BD12" s="15">
        <v>0.530120481927711</v>
      </c>
      <c r="BE12" s="15">
        <v>0.41353383458646598</v>
      </c>
      <c r="BF12" s="15"/>
      <c r="BG12" s="15">
        <v>0.46052631578947401</v>
      </c>
      <c r="BH12" s="15">
        <v>0.48275862068965503</v>
      </c>
    </row>
    <row r="13" spans="2:60" ht="43.5" x14ac:dyDescent="0.35">
      <c r="B13" s="16" t="s">
        <v>345</v>
      </c>
      <c r="C13" s="15">
        <v>0.45161290322580599</v>
      </c>
      <c r="D13" s="15">
        <v>0.33870967741935498</v>
      </c>
      <c r="E13" s="15">
        <v>0.49677419354838698</v>
      </c>
      <c r="F13" s="15"/>
      <c r="G13" s="15">
        <v>0.42857142857142899</v>
      </c>
      <c r="H13" s="15">
        <v>0.46103896103896103</v>
      </c>
      <c r="I13" s="15"/>
      <c r="J13" s="15">
        <v>0.43243243243243201</v>
      </c>
      <c r="K13" s="15">
        <v>0.34782608695652201</v>
      </c>
      <c r="L13" s="15">
        <v>0.44444444444444398</v>
      </c>
      <c r="M13" s="15">
        <v>0.59090909090909105</v>
      </c>
      <c r="N13" s="15"/>
      <c r="O13" s="15">
        <v>0.328125</v>
      </c>
      <c r="P13" s="15">
        <v>0.41791044776119401</v>
      </c>
      <c r="Q13" s="15">
        <v>0.66666666666666696</v>
      </c>
      <c r="R13" s="15">
        <v>0.57894736842105299</v>
      </c>
      <c r="S13" s="15"/>
      <c r="T13" s="15">
        <v>0.41025641025641002</v>
      </c>
      <c r="U13" s="15">
        <v>0.47368421052631599</v>
      </c>
      <c r="V13" s="15">
        <v>0.56756756756756799</v>
      </c>
      <c r="W13" s="15">
        <v>0.44444444444444398</v>
      </c>
      <c r="X13" s="15">
        <v>0.33333333333333298</v>
      </c>
      <c r="Y13" s="15"/>
      <c r="Z13" s="15">
        <v>0.430379746835443</v>
      </c>
      <c r="AA13" s="15">
        <v>0.44444444444444398</v>
      </c>
      <c r="AB13" s="15"/>
      <c r="AC13" s="15">
        <v>0.480392156862745</v>
      </c>
      <c r="AD13" s="15">
        <v>0.42647058823529399</v>
      </c>
      <c r="AE13" s="15"/>
      <c r="AF13" s="15">
        <v>0.30612244897959201</v>
      </c>
      <c r="AG13" s="15">
        <v>0.47368421052631599</v>
      </c>
      <c r="AH13" s="15">
        <v>0.52380952380952395</v>
      </c>
      <c r="AI13" s="15">
        <v>0.41176470588235298</v>
      </c>
      <c r="AJ13" s="15">
        <v>0.57142857142857095</v>
      </c>
      <c r="AK13" s="15">
        <v>0.5625</v>
      </c>
      <c r="AL13" s="15">
        <v>0.33333333333333298</v>
      </c>
      <c r="AM13" s="15"/>
      <c r="AN13" s="15">
        <v>0.53658536585365901</v>
      </c>
      <c r="AO13" s="15">
        <v>0.44444444444444398</v>
      </c>
      <c r="AP13" s="15">
        <v>0.5</v>
      </c>
      <c r="AQ13" s="15">
        <v>0.31818181818181801</v>
      </c>
      <c r="AR13" s="15">
        <v>0.41935483870967699</v>
      </c>
      <c r="AS13" s="15">
        <v>0.3</v>
      </c>
      <c r="AT13" s="15"/>
      <c r="AU13" s="15">
        <v>0.45652173913043498</v>
      </c>
      <c r="AV13" s="15">
        <v>0.48809523809523803</v>
      </c>
      <c r="AW13" s="15">
        <v>0.2</v>
      </c>
      <c r="AX13" s="15">
        <v>0.476190476190476</v>
      </c>
      <c r="AY13" s="15">
        <v>0.42857142857142899</v>
      </c>
      <c r="AZ13" s="15"/>
      <c r="BA13" s="15">
        <v>0.48888888888888898</v>
      </c>
      <c r="BB13" s="15">
        <v>0.392405063291139</v>
      </c>
      <c r="BC13" s="15"/>
      <c r="BD13" s="15">
        <v>0.54216867469879504</v>
      </c>
      <c r="BE13" s="15">
        <v>0.39849624060150401</v>
      </c>
      <c r="BF13" s="15"/>
      <c r="BG13" s="15">
        <v>0.46710526315789502</v>
      </c>
      <c r="BH13" s="15">
        <v>0.44827586206896602</v>
      </c>
    </row>
    <row r="14" spans="2:60" ht="43.5" x14ac:dyDescent="0.35">
      <c r="B14" s="16" t="s">
        <v>346</v>
      </c>
      <c r="C14" s="15">
        <v>0.42857142857142899</v>
      </c>
      <c r="D14" s="15">
        <v>0.40322580645161299</v>
      </c>
      <c r="E14" s="15">
        <v>0.43870967741935502</v>
      </c>
      <c r="F14" s="15"/>
      <c r="G14" s="15">
        <v>0.42857142857142899</v>
      </c>
      <c r="H14" s="15">
        <v>0.42857142857142899</v>
      </c>
      <c r="I14" s="15"/>
      <c r="J14" s="15">
        <v>0.45945945945945899</v>
      </c>
      <c r="K14" s="15">
        <v>0.36956521739130399</v>
      </c>
      <c r="L14" s="15">
        <v>0.47777777777777802</v>
      </c>
      <c r="M14" s="15">
        <v>0.36363636363636398</v>
      </c>
      <c r="N14" s="15"/>
      <c r="O14" s="15">
        <v>0.4375</v>
      </c>
      <c r="P14" s="15">
        <v>0.44776119402985098</v>
      </c>
      <c r="Q14" s="15">
        <v>0.54166666666666696</v>
      </c>
      <c r="R14" s="15">
        <v>0.36842105263157898</v>
      </c>
      <c r="S14" s="15"/>
      <c r="T14" s="15">
        <v>0.427350427350427</v>
      </c>
      <c r="U14" s="15">
        <v>0.34210526315789502</v>
      </c>
      <c r="V14" s="15">
        <v>0.45945945945945899</v>
      </c>
      <c r="W14" s="15">
        <v>0.38888888888888901</v>
      </c>
      <c r="X14" s="15">
        <v>0.66666666666666696</v>
      </c>
      <c r="Y14" s="15"/>
      <c r="Z14" s="15">
        <v>0.443037974683544</v>
      </c>
      <c r="AA14" s="15">
        <v>0.365079365079365</v>
      </c>
      <c r="AB14" s="15"/>
      <c r="AC14" s="15">
        <v>0.46078431372549</v>
      </c>
      <c r="AD14" s="15">
        <v>0.35294117647058798</v>
      </c>
      <c r="AE14" s="15"/>
      <c r="AF14" s="15">
        <v>0.34693877551020402</v>
      </c>
      <c r="AG14" s="15">
        <v>0.42105263157894701</v>
      </c>
      <c r="AH14" s="15">
        <v>0.38095238095238099</v>
      </c>
      <c r="AI14" s="15">
        <v>0.47058823529411797</v>
      </c>
      <c r="AJ14" s="15">
        <v>0.214285714285714</v>
      </c>
      <c r="AK14" s="15">
        <v>0.53125</v>
      </c>
      <c r="AL14" s="15">
        <v>0.66666666666666696</v>
      </c>
      <c r="AM14" s="15"/>
      <c r="AN14" s="15">
        <v>0.41463414634146301</v>
      </c>
      <c r="AO14" s="15">
        <v>0.47222222222222199</v>
      </c>
      <c r="AP14" s="15">
        <v>0.75</v>
      </c>
      <c r="AQ14" s="15">
        <v>0.27272727272727298</v>
      </c>
      <c r="AR14" s="15">
        <v>0.467741935483871</v>
      </c>
      <c r="AS14" s="15">
        <v>0.4</v>
      </c>
      <c r="AT14" s="15"/>
      <c r="AU14" s="15">
        <v>0.434782608695652</v>
      </c>
      <c r="AV14" s="15">
        <v>0.42857142857142899</v>
      </c>
      <c r="AW14" s="15">
        <v>0.4</v>
      </c>
      <c r="AX14" s="15">
        <v>0.38095238095238099</v>
      </c>
      <c r="AY14" s="15">
        <v>0.44642857142857101</v>
      </c>
      <c r="AZ14" s="15"/>
      <c r="BA14" s="15">
        <v>0.44444444444444398</v>
      </c>
      <c r="BB14" s="15">
        <v>0.392405063291139</v>
      </c>
      <c r="BC14" s="15"/>
      <c r="BD14" s="15">
        <v>0.49397590361445798</v>
      </c>
      <c r="BE14" s="15">
        <v>0.383458646616541</v>
      </c>
      <c r="BF14" s="15"/>
      <c r="BG14" s="15">
        <v>0.40789473684210498</v>
      </c>
      <c r="BH14" s="15">
        <v>0.48275862068965503</v>
      </c>
    </row>
    <row r="15" spans="2:60" ht="58" x14ac:dyDescent="0.35">
      <c r="B15" s="16" t="s">
        <v>347</v>
      </c>
      <c r="C15" s="15">
        <v>0.34562211981566798</v>
      </c>
      <c r="D15" s="15">
        <v>0.32258064516128998</v>
      </c>
      <c r="E15" s="15">
        <v>0.35483870967741898</v>
      </c>
      <c r="F15" s="15"/>
      <c r="G15" s="15">
        <v>0.317460317460317</v>
      </c>
      <c r="H15" s="15">
        <v>0.35714285714285698</v>
      </c>
      <c r="I15" s="15"/>
      <c r="J15" s="15">
        <v>0.32432432432432401</v>
      </c>
      <c r="K15" s="15">
        <v>0.39130434782608697</v>
      </c>
      <c r="L15" s="15">
        <v>0.32222222222222202</v>
      </c>
      <c r="M15" s="15">
        <v>0.36363636363636398</v>
      </c>
      <c r="N15" s="15"/>
      <c r="O15" s="15">
        <v>0.265625</v>
      </c>
      <c r="P15" s="15">
        <v>0.34328358208955201</v>
      </c>
      <c r="Q15" s="15">
        <v>0.375</v>
      </c>
      <c r="R15" s="15">
        <v>0.43859649122806998</v>
      </c>
      <c r="S15" s="15"/>
      <c r="T15" s="15">
        <v>0.316239316239316</v>
      </c>
      <c r="U15" s="15">
        <v>0.34210526315789502</v>
      </c>
      <c r="V15" s="15">
        <v>0.37837837837837801</v>
      </c>
      <c r="W15" s="15">
        <v>0.44444444444444398</v>
      </c>
      <c r="X15" s="15">
        <v>0.33333333333333298</v>
      </c>
      <c r="Y15" s="15"/>
      <c r="Z15" s="15">
        <v>0.40506329113924</v>
      </c>
      <c r="AA15" s="15">
        <v>0.25396825396825401</v>
      </c>
      <c r="AB15" s="15"/>
      <c r="AC15" s="15">
        <v>0.41176470588235298</v>
      </c>
      <c r="AD15" s="15">
        <v>0.25</v>
      </c>
      <c r="AE15" s="15"/>
      <c r="AF15" s="15">
        <v>0.20408163265306101</v>
      </c>
      <c r="AG15" s="15">
        <v>0.31578947368421101</v>
      </c>
      <c r="AH15" s="15">
        <v>0.28571428571428598</v>
      </c>
      <c r="AI15" s="15">
        <v>0.38235294117647101</v>
      </c>
      <c r="AJ15" s="15">
        <v>0.42857142857142899</v>
      </c>
      <c r="AK15" s="15">
        <v>0.53125</v>
      </c>
      <c r="AL15" s="15">
        <v>0</v>
      </c>
      <c r="AM15" s="15"/>
      <c r="AN15" s="15">
        <v>0.39024390243902402</v>
      </c>
      <c r="AO15" s="15">
        <v>0.30555555555555602</v>
      </c>
      <c r="AP15" s="15">
        <v>0.5</v>
      </c>
      <c r="AQ15" s="15">
        <v>0.18181818181818199</v>
      </c>
      <c r="AR15" s="15">
        <v>0.37096774193548399</v>
      </c>
      <c r="AS15" s="15">
        <v>0.3</v>
      </c>
      <c r="AT15" s="15"/>
      <c r="AU15" s="15">
        <v>0.23913043478260901</v>
      </c>
      <c r="AV15" s="15">
        <v>0.41666666666666702</v>
      </c>
      <c r="AW15" s="15">
        <v>0.3</v>
      </c>
      <c r="AX15" s="15">
        <v>0.38095238095238099</v>
      </c>
      <c r="AY15" s="15">
        <v>0.32142857142857101</v>
      </c>
      <c r="AZ15" s="15"/>
      <c r="BA15" s="15">
        <v>0.34814814814814798</v>
      </c>
      <c r="BB15" s="15">
        <v>0.341772151898734</v>
      </c>
      <c r="BC15" s="15"/>
      <c r="BD15" s="15">
        <v>0.36144578313253001</v>
      </c>
      <c r="BE15" s="15">
        <v>0.33834586466165401</v>
      </c>
      <c r="BF15" s="15"/>
      <c r="BG15" s="15">
        <v>0.394736842105263</v>
      </c>
      <c r="BH15" s="15">
        <v>0.25862068965517199</v>
      </c>
    </row>
    <row r="16" spans="2:60" x14ac:dyDescent="0.35">
      <c r="B16" s="16" t="s">
        <v>81</v>
      </c>
      <c r="C16" s="15">
        <v>6.4516129032258104E-2</v>
      </c>
      <c r="D16" s="15">
        <v>0.14516129032258099</v>
      </c>
      <c r="E16" s="15">
        <v>3.2258064516128997E-2</v>
      </c>
      <c r="F16" s="15"/>
      <c r="G16" s="15">
        <v>9.5238095238095205E-2</v>
      </c>
      <c r="H16" s="15">
        <v>5.1948051948052E-2</v>
      </c>
      <c r="I16" s="15"/>
      <c r="J16" s="15">
        <v>8.1081081081081099E-2</v>
      </c>
      <c r="K16" s="15">
        <v>6.5217391304347797E-2</v>
      </c>
      <c r="L16" s="15">
        <v>7.7777777777777807E-2</v>
      </c>
      <c r="M16" s="15">
        <v>2.27272727272727E-2</v>
      </c>
      <c r="N16" s="15"/>
      <c r="O16" s="15">
        <v>0.125</v>
      </c>
      <c r="P16" s="15">
        <v>4.47761194029851E-2</v>
      </c>
      <c r="Q16" s="15">
        <v>4.1666666666666699E-2</v>
      </c>
      <c r="R16" s="15">
        <v>1.7543859649122799E-2</v>
      </c>
      <c r="S16" s="15"/>
      <c r="T16" s="15">
        <v>5.9829059829059797E-2</v>
      </c>
      <c r="U16" s="15">
        <v>0.105263157894737</v>
      </c>
      <c r="V16" s="15">
        <v>5.4054054054054099E-2</v>
      </c>
      <c r="W16" s="15">
        <v>5.5555555555555601E-2</v>
      </c>
      <c r="X16" s="15">
        <v>0</v>
      </c>
      <c r="Y16" s="15"/>
      <c r="Z16" s="15">
        <v>6.3291139240506306E-2</v>
      </c>
      <c r="AA16" s="15">
        <v>6.3492063492063502E-2</v>
      </c>
      <c r="AB16" s="15"/>
      <c r="AC16" s="15">
        <v>4.9019607843137303E-2</v>
      </c>
      <c r="AD16" s="15">
        <v>7.3529411764705899E-2</v>
      </c>
      <c r="AE16" s="15"/>
      <c r="AF16" s="15">
        <v>0.122448979591837</v>
      </c>
      <c r="AG16" s="15">
        <v>0</v>
      </c>
      <c r="AH16" s="15">
        <v>0</v>
      </c>
      <c r="AI16" s="15">
        <v>5.8823529411764698E-2</v>
      </c>
      <c r="AJ16" s="15">
        <v>0</v>
      </c>
      <c r="AK16" s="15">
        <v>9.375E-2</v>
      </c>
      <c r="AL16" s="15">
        <v>0</v>
      </c>
      <c r="AM16" s="15"/>
      <c r="AN16" s="15">
        <v>8.5365853658536606E-2</v>
      </c>
      <c r="AO16" s="15">
        <v>2.7777777777777801E-2</v>
      </c>
      <c r="AP16" s="15">
        <v>0</v>
      </c>
      <c r="AQ16" s="15">
        <v>9.0909090909090898E-2</v>
      </c>
      <c r="AR16" s="15">
        <v>4.8387096774193498E-2</v>
      </c>
      <c r="AS16" s="15">
        <v>0.1</v>
      </c>
      <c r="AT16" s="15"/>
      <c r="AU16" s="15">
        <v>4.3478260869565202E-2</v>
      </c>
      <c r="AV16" s="15">
        <v>8.3333333333333301E-2</v>
      </c>
      <c r="AW16" s="15">
        <v>0</v>
      </c>
      <c r="AX16" s="15">
        <v>9.5238095238095205E-2</v>
      </c>
      <c r="AY16" s="15">
        <v>5.3571428571428603E-2</v>
      </c>
      <c r="AZ16" s="15"/>
      <c r="BA16" s="15">
        <v>6.6666666666666693E-2</v>
      </c>
      <c r="BB16" s="15">
        <v>5.0632911392405097E-2</v>
      </c>
      <c r="BC16" s="15"/>
      <c r="BD16" s="15">
        <v>4.81927710843374E-2</v>
      </c>
      <c r="BE16" s="15">
        <v>7.5187969924811998E-2</v>
      </c>
      <c r="BF16" s="15"/>
      <c r="BG16" s="15">
        <v>5.9210526315789498E-2</v>
      </c>
      <c r="BH16" s="15">
        <v>6.8965517241379296E-2</v>
      </c>
    </row>
    <row r="17" spans="2:60" x14ac:dyDescent="0.35">
      <c r="B17" s="16" t="s">
        <v>141</v>
      </c>
      <c r="C17" s="17">
        <v>1.3824884792626699E-2</v>
      </c>
      <c r="D17" s="17">
        <v>3.2258064516128997E-2</v>
      </c>
      <c r="E17" s="17">
        <v>6.4516129032258099E-3</v>
      </c>
      <c r="F17" s="17"/>
      <c r="G17" s="17">
        <v>0</v>
      </c>
      <c r="H17" s="17">
        <v>1.9480519480519501E-2</v>
      </c>
      <c r="I17" s="17"/>
      <c r="J17" s="17">
        <v>2.7027027027027001E-2</v>
      </c>
      <c r="K17" s="17">
        <v>0</v>
      </c>
      <c r="L17" s="17">
        <v>0</v>
      </c>
      <c r="M17" s="17">
        <v>4.5454545454545497E-2</v>
      </c>
      <c r="N17" s="17"/>
      <c r="O17" s="17">
        <v>1.5625E-2</v>
      </c>
      <c r="P17" s="17">
        <v>1.49253731343284E-2</v>
      </c>
      <c r="Q17" s="17">
        <v>0</v>
      </c>
      <c r="R17" s="17">
        <v>1.7543859649122799E-2</v>
      </c>
      <c r="S17" s="17"/>
      <c r="T17" s="17">
        <v>1.7094017094017099E-2</v>
      </c>
      <c r="U17" s="17">
        <v>2.6315789473684199E-2</v>
      </c>
      <c r="V17" s="17">
        <v>0</v>
      </c>
      <c r="W17" s="17">
        <v>0</v>
      </c>
      <c r="X17" s="17">
        <v>0</v>
      </c>
      <c r="Y17" s="17"/>
      <c r="Z17" s="17">
        <v>2.53164556962025E-2</v>
      </c>
      <c r="AA17" s="17">
        <v>0</v>
      </c>
      <c r="AB17" s="17"/>
      <c r="AC17" s="17">
        <v>1.9607843137254902E-2</v>
      </c>
      <c r="AD17" s="17">
        <v>0</v>
      </c>
      <c r="AE17" s="17"/>
      <c r="AF17" s="17">
        <v>0</v>
      </c>
      <c r="AG17" s="17">
        <v>0</v>
      </c>
      <c r="AH17" s="17">
        <v>0</v>
      </c>
      <c r="AI17" s="17">
        <v>2.9411764705882401E-2</v>
      </c>
      <c r="AJ17" s="17">
        <v>7.1428571428571397E-2</v>
      </c>
      <c r="AK17" s="17">
        <v>3.125E-2</v>
      </c>
      <c r="AL17" s="17">
        <v>0</v>
      </c>
      <c r="AM17" s="17"/>
      <c r="AN17" s="17">
        <v>3.65853658536585E-2</v>
      </c>
      <c r="AO17" s="17">
        <v>0</v>
      </c>
      <c r="AP17" s="17">
        <v>0</v>
      </c>
      <c r="AQ17" s="17">
        <v>0</v>
      </c>
      <c r="AR17" s="17">
        <v>0</v>
      </c>
      <c r="AS17" s="17">
        <v>0</v>
      </c>
      <c r="AT17" s="17"/>
      <c r="AU17" s="17">
        <v>0</v>
      </c>
      <c r="AV17" s="17">
        <v>1.1904761904761901E-2</v>
      </c>
      <c r="AW17" s="17">
        <v>0</v>
      </c>
      <c r="AX17" s="17">
        <v>0</v>
      </c>
      <c r="AY17" s="17">
        <v>3.5714285714285698E-2</v>
      </c>
      <c r="AZ17" s="17"/>
      <c r="BA17" s="17">
        <v>1.48148148148148E-2</v>
      </c>
      <c r="BB17" s="17">
        <v>1.26582278481013E-2</v>
      </c>
      <c r="BC17" s="17"/>
      <c r="BD17" s="17">
        <v>2.40963855421687E-2</v>
      </c>
      <c r="BE17" s="17">
        <v>7.5187969924812E-3</v>
      </c>
      <c r="BF17" s="17"/>
      <c r="BG17" s="17">
        <v>1.9736842105263198E-2</v>
      </c>
      <c r="BH17" s="17">
        <v>0</v>
      </c>
    </row>
    <row r="18" spans="2:60" x14ac:dyDescent="0.35">
      <c r="B18" s="22" t="s">
        <v>384</v>
      </c>
    </row>
    <row r="19" spans="2:60" x14ac:dyDescent="0.35">
      <c r="B19" t="s">
        <v>84</v>
      </c>
    </row>
    <row r="20" spans="2:60" x14ac:dyDescent="0.35">
      <c r="B20" t="s">
        <v>85</v>
      </c>
    </row>
    <row r="22" spans="2:60" x14ac:dyDescent="0.35">
      <c r="B22"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I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7" t="s">
        <v>279</v>
      </c>
      <c r="E2" s="24"/>
      <c r="F2" s="24"/>
      <c r="G2" s="24"/>
      <c r="H2" s="24"/>
      <c r="I2" s="24"/>
    </row>
    <row r="6" spans="2:9" ht="50" customHeight="1" x14ac:dyDescent="0.35">
      <c r="B6" s="21" t="s">
        <v>15</v>
      </c>
      <c r="C6" s="21" t="s">
        <v>349</v>
      </c>
      <c r="D6" s="21" t="s">
        <v>350</v>
      </c>
      <c r="E6" s="21" t="s">
        <v>351</v>
      </c>
      <c r="F6" s="21" t="s">
        <v>352</v>
      </c>
      <c r="G6" s="21" t="s">
        <v>353</v>
      </c>
      <c r="H6" s="21" t="s">
        <v>354</v>
      </c>
    </row>
    <row r="7" spans="2:9" x14ac:dyDescent="0.35">
      <c r="B7" s="16" t="s">
        <v>206</v>
      </c>
      <c r="C7" s="15">
        <v>0.542009884678748</v>
      </c>
      <c r="D7" s="15">
        <v>0.25864909390444801</v>
      </c>
      <c r="E7" s="15">
        <v>0.215815485996705</v>
      </c>
      <c r="F7" s="15">
        <v>0.14991762767710001</v>
      </c>
      <c r="G7" s="15">
        <v>0.113673805601318</v>
      </c>
      <c r="H7" s="15">
        <v>0.13509060955518901</v>
      </c>
    </row>
    <row r="8" spans="2:9" x14ac:dyDescent="0.35">
      <c r="B8" s="16" t="s">
        <v>207</v>
      </c>
      <c r="C8" s="15">
        <v>0.29159802306424998</v>
      </c>
      <c r="D8" s="15">
        <v>0.39373970345963799</v>
      </c>
      <c r="E8" s="15">
        <v>0.35914332784184499</v>
      </c>
      <c r="F8" s="15">
        <v>0.25864909390444801</v>
      </c>
      <c r="G8" s="15">
        <v>0.263591433278418</v>
      </c>
      <c r="H8" s="15">
        <v>0.26194398682042802</v>
      </c>
    </row>
    <row r="9" spans="2:9" x14ac:dyDescent="0.35">
      <c r="B9" s="16" t="s">
        <v>208</v>
      </c>
      <c r="C9" s="15">
        <v>0.110378912685338</v>
      </c>
      <c r="D9" s="15">
        <v>0.18945634266886299</v>
      </c>
      <c r="E9" s="15">
        <v>0.22570016474464599</v>
      </c>
      <c r="F9" s="15">
        <v>0.29654036243822102</v>
      </c>
      <c r="G9" s="15">
        <v>0.24382207578253701</v>
      </c>
      <c r="H9" s="15">
        <v>0.215815485996705</v>
      </c>
    </row>
    <row r="10" spans="2:9" x14ac:dyDescent="0.35">
      <c r="B10" s="16" t="s">
        <v>209</v>
      </c>
      <c r="C10" s="15">
        <v>2.3064250411861598E-2</v>
      </c>
      <c r="D10" s="15">
        <v>5.9308072487644199E-2</v>
      </c>
      <c r="E10" s="15">
        <v>8.8962108731466205E-2</v>
      </c>
      <c r="F10" s="15">
        <v>9.5551894563426706E-2</v>
      </c>
      <c r="G10" s="15">
        <v>0.13838550247117001</v>
      </c>
      <c r="H10" s="15">
        <v>0.14991762767710001</v>
      </c>
    </row>
    <row r="11" spans="2:9" x14ac:dyDescent="0.35">
      <c r="B11" s="16" t="s">
        <v>210</v>
      </c>
      <c r="C11" s="15">
        <v>1.31795716639209E-2</v>
      </c>
      <c r="D11" s="15">
        <v>3.62438220757825E-2</v>
      </c>
      <c r="E11" s="15">
        <v>3.62438220757825E-2</v>
      </c>
      <c r="F11" s="15">
        <v>8.5667215815486003E-2</v>
      </c>
      <c r="G11" s="15">
        <v>0.191103789126853</v>
      </c>
      <c r="H11" s="15">
        <v>0.20098846787479399</v>
      </c>
    </row>
    <row r="12" spans="2:9" x14ac:dyDescent="0.35">
      <c r="B12" s="16" t="s">
        <v>119</v>
      </c>
      <c r="C12" s="15">
        <v>1.97693574958814E-2</v>
      </c>
      <c r="D12" s="15">
        <v>6.2602965403624394E-2</v>
      </c>
      <c r="E12" s="15">
        <v>7.4135090609555199E-2</v>
      </c>
      <c r="F12" s="15">
        <v>0.113673805601318</v>
      </c>
      <c r="G12" s="15">
        <v>4.9423393739703503E-2</v>
      </c>
      <c r="H12" s="15">
        <v>3.62438220757825E-2</v>
      </c>
    </row>
    <row r="13" spans="2:9" x14ac:dyDescent="0.35">
      <c r="B13" s="20" t="s">
        <v>211</v>
      </c>
      <c r="C13" s="18">
        <v>0.83360790774299798</v>
      </c>
      <c r="D13" s="18">
        <v>0.65238879736408595</v>
      </c>
      <c r="E13" s="18">
        <v>0.57495881383854996</v>
      </c>
      <c r="F13" s="18">
        <v>0.408566721581549</v>
      </c>
      <c r="G13" s="18">
        <v>0.37726523887973601</v>
      </c>
      <c r="H13" s="18">
        <v>0.397034596375618</v>
      </c>
    </row>
    <row r="14" spans="2:9" x14ac:dyDescent="0.35">
      <c r="B14" s="20" t="s">
        <v>212</v>
      </c>
      <c r="C14" s="18">
        <v>3.62438220757825E-2</v>
      </c>
      <c r="D14" s="18">
        <v>9.5551894563426706E-2</v>
      </c>
      <c r="E14" s="18">
        <v>0.12520593080724901</v>
      </c>
      <c r="F14" s="18">
        <v>0.181219110378913</v>
      </c>
      <c r="G14" s="18">
        <v>0.32948929159802298</v>
      </c>
      <c r="H14" s="18">
        <v>0.350906095551895</v>
      </c>
    </row>
    <row r="15" spans="2:9" x14ac:dyDescent="0.35">
      <c r="B15" s="20" t="s">
        <v>93</v>
      </c>
      <c r="C15" s="19">
        <v>0.79736408566721595</v>
      </c>
      <c r="D15" s="19">
        <v>0.55683690280065901</v>
      </c>
      <c r="E15" s="19">
        <v>0.44975288303130201</v>
      </c>
      <c r="F15" s="19">
        <v>0.227347611202636</v>
      </c>
      <c r="G15" s="19">
        <v>4.7775947281713298E-2</v>
      </c>
      <c r="H15" s="19">
        <v>4.6128500823723197E-2</v>
      </c>
    </row>
    <row r="16" spans="2:9" x14ac:dyDescent="0.35">
      <c r="B16" s="14"/>
      <c r="C16" s="14"/>
      <c r="D16" s="14"/>
      <c r="E16" s="14"/>
      <c r="F16" s="14"/>
      <c r="G16" s="14"/>
      <c r="H16" s="14"/>
    </row>
    <row r="17" spans="2:2" x14ac:dyDescent="0.35">
      <c r="B17" t="s">
        <v>84</v>
      </c>
    </row>
    <row r="18" spans="2:2" x14ac:dyDescent="0.35">
      <c r="B18" t="s">
        <v>85</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355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0.14991762767710001</v>
      </c>
      <c r="D8" s="15">
        <v>0.11111111111111099</v>
      </c>
      <c r="E8" s="15">
        <v>0.17</v>
      </c>
      <c r="F8" s="15"/>
      <c r="G8" s="15">
        <v>0.188811188811189</v>
      </c>
      <c r="H8" s="15">
        <v>0.13793103448275901</v>
      </c>
      <c r="I8" s="15"/>
      <c r="J8" s="15">
        <v>0.114285714285714</v>
      </c>
      <c r="K8" s="15">
        <v>0.14516129032258099</v>
      </c>
      <c r="L8" s="15">
        <v>0.17886178861788599</v>
      </c>
      <c r="M8" s="15">
        <v>0.12878787878787901</v>
      </c>
      <c r="N8" s="15"/>
      <c r="O8" s="15">
        <v>0.18518518518518501</v>
      </c>
      <c r="P8" s="15">
        <v>0.16025641025640999</v>
      </c>
      <c r="Q8" s="15">
        <v>0.15909090909090901</v>
      </c>
      <c r="R8" s="15">
        <v>0.12068965517241401</v>
      </c>
      <c r="S8" s="15"/>
      <c r="T8" s="15">
        <v>0.140575079872204</v>
      </c>
      <c r="U8" s="15">
        <v>0.18181818181818199</v>
      </c>
      <c r="V8" s="15">
        <v>0.12844036697247699</v>
      </c>
      <c r="W8" s="15">
        <v>0.15909090909090901</v>
      </c>
      <c r="X8" s="15">
        <v>0</v>
      </c>
      <c r="Y8" s="15"/>
      <c r="Z8" s="15">
        <v>0.174129353233831</v>
      </c>
      <c r="AA8" s="15">
        <v>0.121359223300971</v>
      </c>
      <c r="AB8" s="15"/>
      <c r="AC8" s="15">
        <v>0.16734693877550999</v>
      </c>
      <c r="AD8" s="15">
        <v>0.11894273127753301</v>
      </c>
      <c r="AE8" s="15"/>
      <c r="AF8" s="15">
        <v>0.14179104477611901</v>
      </c>
      <c r="AG8" s="15">
        <v>9.2105263157894704E-2</v>
      </c>
      <c r="AH8" s="15">
        <v>8.7499999999999994E-2</v>
      </c>
      <c r="AI8" s="15">
        <v>0.17333333333333301</v>
      </c>
      <c r="AJ8" s="15">
        <v>0.11764705882352899</v>
      </c>
      <c r="AK8" s="15">
        <v>0.207792207792208</v>
      </c>
      <c r="AL8" s="15">
        <v>0</v>
      </c>
      <c r="AM8" s="15"/>
      <c r="AN8" s="15">
        <v>0.148471615720524</v>
      </c>
      <c r="AO8" s="15">
        <v>0.16030534351145001</v>
      </c>
      <c r="AP8" s="15">
        <v>0.2</v>
      </c>
      <c r="AQ8" s="15">
        <v>0.125</v>
      </c>
      <c r="AR8" s="15">
        <v>0.17142857142857101</v>
      </c>
      <c r="AS8" s="15">
        <v>0</v>
      </c>
      <c r="AT8" s="15"/>
      <c r="AU8" s="15">
        <v>0.182608695652174</v>
      </c>
      <c r="AV8" s="15">
        <v>0.14979757085020201</v>
      </c>
      <c r="AW8" s="15">
        <v>7.1428571428571397E-2</v>
      </c>
      <c r="AX8" s="15">
        <v>0.11764705882352899</v>
      </c>
      <c r="AY8" s="15">
        <v>0.15436241610738299</v>
      </c>
      <c r="AZ8" s="15"/>
      <c r="BA8" s="15">
        <v>0.15223097112860901</v>
      </c>
      <c r="BB8" s="15">
        <v>0.144144144144144</v>
      </c>
      <c r="BC8" s="15"/>
      <c r="BD8" s="15">
        <v>0.157446808510638</v>
      </c>
      <c r="BE8" s="15">
        <v>0.14594594594594601</v>
      </c>
      <c r="BF8" s="15"/>
      <c r="BG8" s="15">
        <v>0.162291169451074</v>
      </c>
      <c r="BH8" s="15">
        <v>0.13095238095238099</v>
      </c>
    </row>
    <row r="9" spans="2:60" x14ac:dyDescent="0.35">
      <c r="B9" s="16" t="s">
        <v>207</v>
      </c>
      <c r="C9" s="15">
        <v>0.25864909390444801</v>
      </c>
      <c r="D9" s="15">
        <v>0.31400966183574902</v>
      </c>
      <c r="E9" s="15">
        <v>0.23</v>
      </c>
      <c r="F9" s="15"/>
      <c r="G9" s="15">
        <v>0.26573426573426601</v>
      </c>
      <c r="H9" s="15">
        <v>0.256465517241379</v>
      </c>
      <c r="I9" s="15"/>
      <c r="J9" s="15">
        <v>0.24761904761904799</v>
      </c>
      <c r="K9" s="15">
        <v>0.25</v>
      </c>
      <c r="L9" s="15">
        <v>0.23577235772357699</v>
      </c>
      <c r="M9" s="15">
        <v>0.31818181818181801</v>
      </c>
      <c r="N9" s="15"/>
      <c r="O9" s="15">
        <v>0.209876543209877</v>
      </c>
      <c r="P9" s="15">
        <v>0.262820512820513</v>
      </c>
      <c r="Q9" s="15">
        <v>0.26136363636363602</v>
      </c>
      <c r="R9" s="15">
        <v>0.32183908045977</v>
      </c>
      <c r="S9" s="15"/>
      <c r="T9" s="15">
        <v>0.23322683706070299</v>
      </c>
      <c r="U9" s="15">
        <v>0.256198347107438</v>
      </c>
      <c r="V9" s="15">
        <v>0.302752293577982</v>
      </c>
      <c r="W9" s="15">
        <v>0.27272727272727298</v>
      </c>
      <c r="X9" s="15">
        <v>0.42857142857142899</v>
      </c>
      <c r="Y9" s="15"/>
      <c r="Z9" s="15">
        <v>0.28358208955223901</v>
      </c>
      <c r="AA9" s="15">
        <v>0.28155339805825202</v>
      </c>
      <c r="AB9" s="15"/>
      <c r="AC9" s="15">
        <v>0.28571428571428598</v>
      </c>
      <c r="AD9" s="15">
        <v>0.25110132158590298</v>
      </c>
      <c r="AE9" s="15"/>
      <c r="AF9" s="15">
        <v>0.22388059701492499</v>
      </c>
      <c r="AG9" s="15">
        <v>0.28947368421052599</v>
      </c>
      <c r="AH9" s="15">
        <v>0.28749999999999998</v>
      </c>
      <c r="AI9" s="15">
        <v>0.36</v>
      </c>
      <c r="AJ9" s="15">
        <v>0.32352941176470601</v>
      </c>
      <c r="AK9" s="15">
        <v>0.25974025974025999</v>
      </c>
      <c r="AL9" s="15">
        <v>0.33333333333333298</v>
      </c>
      <c r="AM9" s="15"/>
      <c r="AN9" s="15">
        <v>0.26200873362445398</v>
      </c>
      <c r="AO9" s="15">
        <v>0.30534351145038202</v>
      </c>
      <c r="AP9" s="15">
        <v>0.266666666666667</v>
      </c>
      <c r="AQ9" s="15">
        <v>0.28125</v>
      </c>
      <c r="AR9" s="15">
        <v>0.17857142857142899</v>
      </c>
      <c r="AS9" s="15">
        <v>0.39130434782608697</v>
      </c>
      <c r="AT9" s="15"/>
      <c r="AU9" s="15">
        <v>0.24347826086956501</v>
      </c>
      <c r="AV9" s="15">
        <v>0.21457489878542499</v>
      </c>
      <c r="AW9" s="15">
        <v>0.214285714285714</v>
      </c>
      <c r="AX9" s="15">
        <v>0.32352941176470601</v>
      </c>
      <c r="AY9" s="15">
        <v>0.322147651006711</v>
      </c>
      <c r="AZ9" s="15"/>
      <c r="BA9" s="15">
        <v>0.238845144356955</v>
      </c>
      <c r="BB9" s="15">
        <v>0.29279279279279302</v>
      </c>
      <c r="BC9" s="15"/>
      <c r="BD9" s="15">
        <v>0.24680851063829801</v>
      </c>
      <c r="BE9" s="15">
        <v>0.267567567567568</v>
      </c>
      <c r="BF9" s="15"/>
      <c r="BG9" s="15">
        <v>0.25775656324582302</v>
      </c>
      <c r="BH9" s="15">
        <v>0.27976190476190499</v>
      </c>
    </row>
    <row r="10" spans="2:60" x14ac:dyDescent="0.35">
      <c r="B10" s="16" t="s">
        <v>208</v>
      </c>
      <c r="C10" s="15">
        <v>0.29654036243822102</v>
      </c>
      <c r="D10" s="15">
        <v>0.28985507246376802</v>
      </c>
      <c r="E10" s="15">
        <v>0.3</v>
      </c>
      <c r="F10" s="15"/>
      <c r="G10" s="15">
        <v>0.29370629370629397</v>
      </c>
      <c r="H10" s="15">
        <v>0.29741379310344801</v>
      </c>
      <c r="I10" s="15"/>
      <c r="J10" s="15">
        <v>0.33333333333333298</v>
      </c>
      <c r="K10" s="15">
        <v>0.29838709677419401</v>
      </c>
      <c r="L10" s="15">
        <v>0.284552845528455</v>
      </c>
      <c r="M10" s="15">
        <v>0.28787878787878801</v>
      </c>
      <c r="N10" s="15"/>
      <c r="O10" s="15">
        <v>0.27777777777777801</v>
      </c>
      <c r="P10" s="15">
        <v>0.35897435897435898</v>
      </c>
      <c r="Q10" s="15">
        <v>0.25</v>
      </c>
      <c r="R10" s="15">
        <v>0.26436781609195398</v>
      </c>
      <c r="S10" s="15"/>
      <c r="T10" s="15">
        <v>0.35143769968051097</v>
      </c>
      <c r="U10" s="15">
        <v>0.27272727272727298</v>
      </c>
      <c r="V10" s="15">
        <v>0.22018348623853201</v>
      </c>
      <c r="W10" s="15">
        <v>0.25</v>
      </c>
      <c r="X10" s="15">
        <v>0.14285714285714299</v>
      </c>
      <c r="Y10" s="15"/>
      <c r="Z10" s="15">
        <v>0.24378109452736299</v>
      </c>
      <c r="AA10" s="15">
        <v>0.34466019417475702</v>
      </c>
      <c r="AB10" s="15"/>
      <c r="AC10" s="15">
        <v>0.23265306122449</v>
      </c>
      <c r="AD10" s="15">
        <v>0.33480176211453699</v>
      </c>
      <c r="AE10" s="15"/>
      <c r="AF10" s="15">
        <v>0.28358208955223901</v>
      </c>
      <c r="AG10" s="15">
        <v>0.27631578947368401</v>
      </c>
      <c r="AH10" s="15">
        <v>0.32500000000000001</v>
      </c>
      <c r="AI10" s="15">
        <v>0.33333333333333298</v>
      </c>
      <c r="AJ10" s="15">
        <v>0.26470588235294101</v>
      </c>
      <c r="AK10" s="15">
        <v>0.28571428571428598</v>
      </c>
      <c r="AL10" s="15">
        <v>0.66666666666666696</v>
      </c>
      <c r="AM10" s="15"/>
      <c r="AN10" s="15">
        <v>0.26200873362445398</v>
      </c>
      <c r="AO10" s="15">
        <v>0.28244274809160302</v>
      </c>
      <c r="AP10" s="15">
        <v>0.133333333333333</v>
      </c>
      <c r="AQ10" s="15">
        <v>0.375</v>
      </c>
      <c r="AR10" s="15">
        <v>0.33571428571428602</v>
      </c>
      <c r="AS10" s="15">
        <v>0.39130434782608697</v>
      </c>
      <c r="AT10" s="15"/>
      <c r="AU10" s="15">
        <v>0.32173913043478303</v>
      </c>
      <c r="AV10" s="15">
        <v>0.29554655870445301</v>
      </c>
      <c r="AW10" s="15">
        <v>0.42857142857142899</v>
      </c>
      <c r="AX10" s="15">
        <v>0.29411764705882398</v>
      </c>
      <c r="AY10" s="15">
        <v>0.25503355704698</v>
      </c>
      <c r="AZ10" s="15"/>
      <c r="BA10" s="15">
        <v>0.31496062992126</v>
      </c>
      <c r="BB10" s="15">
        <v>0.27027027027027001</v>
      </c>
      <c r="BC10" s="15"/>
      <c r="BD10" s="15">
        <v>0.27659574468085102</v>
      </c>
      <c r="BE10" s="15">
        <v>0.30540540540540501</v>
      </c>
      <c r="BF10" s="15"/>
      <c r="BG10" s="15">
        <v>0.288782816229117</v>
      </c>
      <c r="BH10" s="15">
        <v>0.28571428571428598</v>
      </c>
    </row>
    <row r="11" spans="2:60" x14ac:dyDescent="0.35">
      <c r="B11" s="16" t="s">
        <v>209</v>
      </c>
      <c r="C11" s="15">
        <v>9.5551894563426706E-2</v>
      </c>
      <c r="D11" s="15">
        <v>7.2463768115942004E-2</v>
      </c>
      <c r="E11" s="15">
        <v>0.1075</v>
      </c>
      <c r="F11" s="15"/>
      <c r="G11" s="15">
        <v>4.8951048951049E-2</v>
      </c>
      <c r="H11" s="15">
        <v>0.109913793103448</v>
      </c>
      <c r="I11" s="15"/>
      <c r="J11" s="15">
        <v>9.5238095238095205E-2</v>
      </c>
      <c r="K11" s="15">
        <v>9.6774193548387094E-2</v>
      </c>
      <c r="L11" s="15">
        <v>0.105691056910569</v>
      </c>
      <c r="M11" s="15">
        <v>7.5757575757575801E-2</v>
      </c>
      <c r="N11" s="15"/>
      <c r="O11" s="15">
        <v>0.11111111111111099</v>
      </c>
      <c r="P11" s="15">
        <v>5.7692307692307702E-2</v>
      </c>
      <c r="Q11" s="15">
        <v>9.0909090909090898E-2</v>
      </c>
      <c r="R11" s="15">
        <v>0.109195402298851</v>
      </c>
      <c r="S11" s="15"/>
      <c r="T11" s="15">
        <v>7.3482428115015999E-2</v>
      </c>
      <c r="U11" s="15">
        <v>9.0909090909090898E-2</v>
      </c>
      <c r="V11" s="15">
        <v>0.155963302752294</v>
      </c>
      <c r="W11" s="15">
        <v>0.11363636363636399</v>
      </c>
      <c r="X11" s="15">
        <v>0.28571428571428598</v>
      </c>
      <c r="Y11" s="15"/>
      <c r="Z11" s="15">
        <v>0.109452736318408</v>
      </c>
      <c r="AA11" s="15">
        <v>6.7961165048543701E-2</v>
      </c>
      <c r="AB11" s="15"/>
      <c r="AC11" s="15">
        <v>0.12653061224489801</v>
      </c>
      <c r="AD11" s="15">
        <v>7.4889867841409705E-2</v>
      </c>
      <c r="AE11" s="15"/>
      <c r="AF11" s="15">
        <v>0.12686567164179099</v>
      </c>
      <c r="AG11" s="15">
        <v>0.105263157894737</v>
      </c>
      <c r="AH11" s="15">
        <v>0.1125</v>
      </c>
      <c r="AI11" s="15">
        <v>5.3333333333333302E-2</v>
      </c>
      <c r="AJ11" s="15">
        <v>5.8823529411764698E-2</v>
      </c>
      <c r="AK11" s="15">
        <v>9.0909090909090898E-2</v>
      </c>
      <c r="AL11" s="15">
        <v>0</v>
      </c>
      <c r="AM11" s="15"/>
      <c r="AN11" s="15">
        <v>0.13537117903930099</v>
      </c>
      <c r="AO11" s="15">
        <v>6.8702290076335895E-2</v>
      </c>
      <c r="AP11" s="15">
        <v>6.6666666666666693E-2</v>
      </c>
      <c r="AQ11" s="15">
        <v>4.6875E-2</v>
      </c>
      <c r="AR11" s="15">
        <v>8.5714285714285701E-2</v>
      </c>
      <c r="AS11" s="15">
        <v>8.6956521739130405E-2</v>
      </c>
      <c r="AT11" s="15"/>
      <c r="AU11" s="15">
        <v>6.9565217391304293E-2</v>
      </c>
      <c r="AV11" s="15">
        <v>0.121457489878543</v>
      </c>
      <c r="AW11" s="15">
        <v>0.17857142857142899</v>
      </c>
      <c r="AX11" s="15">
        <v>8.8235294117647106E-2</v>
      </c>
      <c r="AY11" s="15">
        <v>6.0402684563758399E-2</v>
      </c>
      <c r="AZ11" s="15"/>
      <c r="BA11" s="15">
        <v>0.110236220472441</v>
      </c>
      <c r="BB11" s="15">
        <v>7.2072072072072099E-2</v>
      </c>
      <c r="BC11" s="15"/>
      <c r="BD11" s="15">
        <v>0.114893617021277</v>
      </c>
      <c r="BE11" s="15">
        <v>8.3783783783783802E-2</v>
      </c>
      <c r="BF11" s="15"/>
      <c r="BG11" s="15">
        <v>0.109785202863962</v>
      </c>
      <c r="BH11" s="15">
        <v>7.1428571428571397E-2</v>
      </c>
    </row>
    <row r="12" spans="2:60" x14ac:dyDescent="0.35">
      <c r="B12" s="16" t="s">
        <v>210</v>
      </c>
      <c r="C12" s="15">
        <v>8.5667215815486003E-2</v>
      </c>
      <c r="D12" s="15">
        <v>9.6618357487922704E-2</v>
      </c>
      <c r="E12" s="15">
        <v>0.08</v>
      </c>
      <c r="F12" s="15"/>
      <c r="G12" s="15">
        <v>6.2937062937062901E-2</v>
      </c>
      <c r="H12" s="15">
        <v>9.2672413793103495E-2</v>
      </c>
      <c r="I12" s="15"/>
      <c r="J12" s="15">
        <v>0.104761904761905</v>
      </c>
      <c r="K12" s="15">
        <v>0.112903225806452</v>
      </c>
      <c r="L12" s="15">
        <v>7.3170731707317097E-2</v>
      </c>
      <c r="M12" s="15">
        <v>6.8181818181818205E-2</v>
      </c>
      <c r="N12" s="15"/>
      <c r="O12" s="15">
        <v>7.4074074074074098E-2</v>
      </c>
      <c r="P12" s="15">
        <v>8.3333333333333301E-2</v>
      </c>
      <c r="Q12" s="15">
        <v>9.0909090909090898E-2</v>
      </c>
      <c r="R12" s="15">
        <v>9.7701149425287404E-2</v>
      </c>
      <c r="S12" s="15"/>
      <c r="T12" s="15">
        <v>7.3482428115015999E-2</v>
      </c>
      <c r="U12" s="15">
        <v>9.0909090909090898E-2</v>
      </c>
      <c r="V12" s="15">
        <v>8.2568807339449504E-2</v>
      </c>
      <c r="W12" s="15">
        <v>0.15909090909090901</v>
      </c>
      <c r="X12" s="15">
        <v>0.14285714285714299</v>
      </c>
      <c r="Y12" s="15"/>
      <c r="Z12" s="15">
        <v>8.9552238805970102E-2</v>
      </c>
      <c r="AA12" s="15">
        <v>9.2233009708737906E-2</v>
      </c>
      <c r="AB12" s="15"/>
      <c r="AC12" s="15">
        <v>8.9795918367346905E-2</v>
      </c>
      <c r="AD12" s="15">
        <v>0.110132158590308</v>
      </c>
      <c r="AE12" s="15"/>
      <c r="AF12" s="15">
        <v>0.119402985074627</v>
      </c>
      <c r="AG12" s="15">
        <v>0.13157894736842099</v>
      </c>
      <c r="AH12" s="15">
        <v>8.7499999999999994E-2</v>
      </c>
      <c r="AI12" s="15">
        <v>1.3333333333333299E-2</v>
      </c>
      <c r="AJ12" s="15">
        <v>0.11764705882352899</v>
      </c>
      <c r="AK12" s="15">
        <v>2.5974025974026E-2</v>
      </c>
      <c r="AL12" s="15">
        <v>0</v>
      </c>
      <c r="AM12" s="15"/>
      <c r="AN12" s="15">
        <v>9.6069868995633204E-2</v>
      </c>
      <c r="AO12" s="15">
        <v>7.6335877862595394E-2</v>
      </c>
      <c r="AP12" s="15">
        <v>6.6666666666666693E-2</v>
      </c>
      <c r="AQ12" s="15">
        <v>6.25E-2</v>
      </c>
      <c r="AR12" s="15">
        <v>0.1</v>
      </c>
      <c r="AS12" s="15">
        <v>4.3478260869565202E-2</v>
      </c>
      <c r="AT12" s="15"/>
      <c r="AU12" s="15">
        <v>6.9565217391304293E-2</v>
      </c>
      <c r="AV12" s="15">
        <v>0.109311740890688</v>
      </c>
      <c r="AW12" s="15">
        <v>3.5714285714285698E-2</v>
      </c>
      <c r="AX12" s="15">
        <v>7.3529411764705899E-2</v>
      </c>
      <c r="AY12" s="15">
        <v>7.3825503355704702E-2</v>
      </c>
      <c r="AZ12" s="15"/>
      <c r="BA12" s="15">
        <v>7.3490813648294004E-2</v>
      </c>
      <c r="BB12" s="15">
        <v>0.103603603603604</v>
      </c>
      <c r="BC12" s="15"/>
      <c r="BD12" s="15">
        <v>8.5106382978723402E-2</v>
      </c>
      <c r="BE12" s="15">
        <v>8.6486486486486505E-2</v>
      </c>
      <c r="BF12" s="15"/>
      <c r="BG12" s="15">
        <v>8.1145584725536998E-2</v>
      </c>
      <c r="BH12" s="15">
        <v>9.5238095238095205E-2</v>
      </c>
    </row>
    <row r="13" spans="2:60" x14ac:dyDescent="0.35">
      <c r="B13" s="16" t="s">
        <v>119</v>
      </c>
      <c r="C13" s="15">
        <v>0.113673805601318</v>
      </c>
      <c r="D13" s="15">
        <v>0.115942028985507</v>
      </c>
      <c r="E13" s="15">
        <v>0.1125</v>
      </c>
      <c r="F13" s="15"/>
      <c r="G13" s="15">
        <v>0.13986013986014001</v>
      </c>
      <c r="H13" s="15">
        <v>0.105603448275862</v>
      </c>
      <c r="I13" s="15"/>
      <c r="J13" s="15">
        <v>0.104761904761905</v>
      </c>
      <c r="K13" s="15">
        <v>9.6774193548387094E-2</v>
      </c>
      <c r="L13" s="15">
        <v>0.12195121951219499</v>
      </c>
      <c r="M13" s="15">
        <v>0.12121212121212099</v>
      </c>
      <c r="N13" s="15"/>
      <c r="O13" s="15">
        <v>0.141975308641975</v>
      </c>
      <c r="P13" s="15">
        <v>7.69230769230769E-2</v>
      </c>
      <c r="Q13" s="15">
        <v>0.14772727272727301</v>
      </c>
      <c r="R13" s="15">
        <v>8.6206896551724102E-2</v>
      </c>
      <c r="S13" s="15"/>
      <c r="T13" s="15">
        <v>0.12779552715654999</v>
      </c>
      <c r="U13" s="15">
        <v>0.107438016528926</v>
      </c>
      <c r="V13" s="15">
        <v>0.11009174311926601</v>
      </c>
      <c r="W13" s="15">
        <v>4.5454545454545497E-2</v>
      </c>
      <c r="X13" s="15">
        <v>0</v>
      </c>
      <c r="Y13" s="15"/>
      <c r="Z13" s="15">
        <v>9.9502487562189101E-2</v>
      </c>
      <c r="AA13" s="15">
        <v>9.2233009708737906E-2</v>
      </c>
      <c r="AB13" s="15"/>
      <c r="AC13" s="15">
        <v>9.7959183673469397E-2</v>
      </c>
      <c r="AD13" s="15">
        <v>0.110132158590308</v>
      </c>
      <c r="AE13" s="15"/>
      <c r="AF13" s="15">
        <v>0.104477611940299</v>
      </c>
      <c r="AG13" s="15">
        <v>0.105263157894737</v>
      </c>
      <c r="AH13" s="15">
        <v>0.1</v>
      </c>
      <c r="AI13" s="15">
        <v>6.6666666666666693E-2</v>
      </c>
      <c r="AJ13" s="15">
        <v>0.11764705882352899</v>
      </c>
      <c r="AK13" s="15">
        <v>0.12987012987013</v>
      </c>
      <c r="AL13" s="15">
        <v>0</v>
      </c>
      <c r="AM13" s="15"/>
      <c r="AN13" s="15">
        <v>9.6069868995633204E-2</v>
      </c>
      <c r="AO13" s="15">
        <v>0.106870229007634</v>
      </c>
      <c r="AP13" s="15">
        <v>0.266666666666667</v>
      </c>
      <c r="AQ13" s="15">
        <v>0.109375</v>
      </c>
      <c r="AR13" s="15">
        <v>0.128571428571429</v>
      </c>
      <c r="AS13" s="15">
        <v>8.6956521739130405E-2</v>
      </c>
      <c r="AT13" s="15"/>
      <c r="AU13" s="15">
        <v>0.11304347826087</v>
      </c>
      <c r="AV13" s="15">
        <v>0.109311740890688</v>
      </c>
      <c r="AW13" s="15">
        <v>7.1428571428571397E-2</v>
      </c>
      <c r="AX13" s="15">
        <v>0.10294117647058799</v>
      </c>
      <c r="AY13" s="15">
        <v>0.134228187919463</v>
      </c>
      <c r="AZ13" s="15"/>
      <c r="BA13" s="15">
        <v>0.110236220472441</v>
      </c>
      <c r="BB13" s="15">
        <v>0.117117117117117</v>
      </c>
      <c r="BC13" s="15"/>
      <c r="BD13" s="15">
        <v>0.11914893617021299</v>
      </c>
      <c r="BE13" s="15">
        <v>0.110810810810811</v>
      </c>
      <c r="BF13" s="15"/>
      <c r="BG13" s="15">
        <v>0.100238663484487</v>
      </c>
      <c r="BH13" s="15">
        <v>0.136904761904762</v>
      </c>
    </row>
    <row r="14" spans="2:60" x14ac:dyDescent="0.35">
      <c r="B14" s="16" t="s">
        <v>211</v>
      </c>
      <c r="C14" s="18">
        <v>0.408566721581549</v>
      </c>
      <c r="D14" s="18">
        <v>0.42512077294686001</v>
      </c>
      <c r="E14" s="18">
        <v>0.4</v>
      </c>
      <c r="F14" s="18"/>
      <c r="G14" s="18">
        <v>0.45454545454545497</v>
      </c>
      <c r="H14" s="18">
        <v>0.39439655172413801</v>
      </c>
      <c r="I14" s="18"/>
      <c r="J14" s="18">
        <v>0.36190476190476201</v>
      </c>
      <c r="K14" s="18">
        <v>0.39516129032258102</v>
      </c>
      <c r="L14" s="18">
        <v>0.41463414634146301</v>
      </c>
      <c r="M14" s="18">
        <v>0.44696969696969702</v>
      </c>
      <c r="N14" s="18"/>
      <c r="O14" s="18">
        <v>0.39506172839506198</v>
      </c>
      <c r="P14" s="18">
        <v>0.42307692307692302</v>
      </c>
      <c r="Q14" s="18">
        <v>0.42045454545454503</v>
      </c>
      <c r="R14" s="18">
        <v>0.44252873563218398</v>
      </c>
      <c r="S14" s="18"/>
      <c r="T14" s="18">
        <v>0.37380191693290699</v>
      </c>
      <c r="U14" s="18">
        <v>0.43801652892561999</v>
      </c>
      <c r="V14" s="18">
        <v>0.43119266055045902</v>
      </c>
      <c r="W14" s="18">
        <v>0.43181818181818199</v>
      </c>
      <c r="X14" s="18">
        <v>0.42857142857142899</v>
      </c>
      <c r="Y14" s="18"/>
      <c r="Z14" s="18">
        <v>0.45771144278607001</v>
      </c>
      <c r="AA14" s="18">
        <v>0.40291262135922301</v>
      </c>
      <c r="AB14" s="18"/>
      <c r="AC14" s="18">
        <v>0.45306122448979602</v>
      </c>
      <c r="AD14" s="18">
        <v>0.370044052863436</v>
      </c>
      <c r="AE14" s="18"/>
      <c r="AF14" s="18">
        <v>0.365671641791045</v>
      </c>
      <c r="AG14" s="18">
        <v>0.38157894736842102</v>
      </c>
      <c r="AH14" s="18">
        <v>0.375</v>
      </c>
      <c r="AI14" s="18">
        <v>0.53333333333333299</v>
      </c>
      <c r="AJ14" s="18">
        <v>0.441176470588235</v>
      </c>
      <c r="AK14" s="18">
        <v>0.46753246753246802</v>
      </c>
      <c r="AL14" s="18">
        <v>0.33333333333333298</v>
      </c>
      <c r="AM14" s="18"/>
      <c r="AN14" s="18">
        <v>0.41048034934497801</v>
      </c>
      <c r="AO14" s="18">
        <v>0.465648854961832</v>
      </c>
      <c r="AP14" s="18">
        <v>0.46666666666666701</v>
      </c>
      <c r="AQ14" s="18">
        <v>0.40625</v>
      </c>
      <c r="AR14" s="18">
        <v>0.35</v>
      </c>
      <c r="AS14" s="18">
        <v>0.39130434782608697</v>
      </c>
      <c r="AT14" s="18"/>
      <c r="AU14" s="18">
        <v>0.426086956521739</v>
      </c>
      <c r="AV14" s="18">
        <v>0.36437246963562803</v>
      </c>
      <c r="AW14" s="18">
        <v>0.28571428571428598</v>
      </c>
      <c r="AX14" s="18">
        <v>0.441176470588235</v>
      </c>
      <c r="AY14" s="18">
        <v>0.47651006711409399</v>
      </c>
      <c r="AZ14" s="18"/>
      <c r="BA14" s="18">
        <v>0.39107611548556398</v>
      </c>
      <c r="BB14" s="18">
        <v>0.43693693693693703</v>
      </c>
      <c r="BC14" s="18"/>
      <c r="BD14" s="18">
        <v>0.40425531914893598</v>
      </c>
      <c r="BE14" s="18">
        <v>0.41351351351351401</v>
      </c>
      <c r="BF14" s="18"/>
      <c r="BG14" s="18">
        <v>0.42004773269689699</v>
      </c>
      <c r="BH14" s="18">
        <v>0.41071428571428598</v>
      </c>
    </row>
    <row r="15" spans="2:60" x14ac:dyDescent="0.35">
      <c r="B15" s="16" t="s">
        <v>212</v>
      </c>
      <c r="C15" s="18">
        <v>0.181219110378913</v>
      </c>
      <c r="D15" s="18">
        <v>0.16908212560386501</v>
      </c>
      <c r="E15" s="18">
        <v>0.1875</v>
      </c>
      <c r="F15" s="18"/>
      <c r="G15" s="18">
        <v>0.111888111888112</v>
      </c>
      <c r="H15" s="18">
        <v>0.20258620689655199</v>
      </c>
      <c r="I15" s="18"/>
      <c r="J15" s="18">
        <v>0.2</v>
      </c>
      <c r="K15" s="18">
        <v>0.209677419354839</v>
      </c>
      <c r="L15" s="18">
        <v>0.17886178861788599</v>
      </c>
      <c r="M15" s="18">
        <v>0.14393939393939401</v>
      </c>
      <c r="N15" s="18"/>
      <c r="O15" s="18">
        <v>0.18518518518518501</v>
      </c>
      <c r="P15" s="18">
        <v>0.141025641025641</v>
      </c>
      <c r="Q15" s="18">
        <v>0.18181818181818199</v>
      </c>
      <c r="R15" s="18">
        <v>0.20689655172413801</v>
      </c>
      <c r="S15" s="18"/>
      <c r="T15" s="18">
        <v>0.146964856230032</v>
      </c>
      <c r="U15" s="18">
        <v>0.18181818181818199</v>
      </c>
      <c r="V15" s="18">
        <v>0.23853211009174299</v>
      </c>
      <c r="W15" s="18">
        <v>0.27272727272727298</v>
      </c>
      <c r="X15" s="18">
        <v>0.42857142857142899</v>
      </c>
      <c r="Y15" s="18"/>
      <c r="Z15" s="18">
        <v>0.19900497512437801</v>
      </c>
      <c r="AA15" s="18">
        <v>0.16019417475728201</v>
      </c>
      <c r="AB15" s="18"/>
      <c r="AC15" s="18">
        <v>0.21632653061224499</v>
      </c>
      <c r="AD15" s="18">
        <v>0.185022026431718</v>
      </c>
      <c r="AE15" s="18"/>
      <c r="AF15" s="18">
        <v>0.24626865671641801</v>
      </c>
      <c r="AG15" s="18">
        <v>0.23684210526315799</v>
      </c>
      <c r="AH15" s="18">
        <v>0.2</v>
      </c>
      <c r="AI15" s="18">
        <v>6.6666666666666693E-2</v>
      </c>
      <c r="AJ15" s="18">
        <v>0.17647058823529399</v>
      </c>
      <c r="AK15" s="18">
        <v>0.11688311688311701</v>
      </c>
      <c r="AL15" s="18">
        <v>0</v>
      </c>
      <c r="AM15" s="18"/>
      <c r="AN15" s="18">
        <v>0.23144104803493501</v>
      </c>
      <c r="AO15" s="18">
        <v>0.14503816793893101</v>
      </c>
      <c r="AP15" s="18">
        <v>0.133333333333333</v>
      </c>
      <c r="AQ15" s="18">
        <v>0.109375</v>
      </c>
      <c r="AR15" s="18">
        <v>0.185714285714286</v>
      </c>
      <c r="AS15" s="18">
        <v>0.13043478260869601</v>
      </c>
      <c r="AT15" s="18"/>
      <c r="AU15" s="18">
        <v>0.139130434782609</v>
      </c>
      <c r="AV15" s="18">
        <v>0.230769230769231</v>
      </c>
      <c r="AW15" s="18">
        <v>0.214285714285714</v>
      </c>
      <c r="AX15" s="18">
        <v>0.161764705882353</v>
      </c>
      <c r="AY15" s="18">
        <v>0.134228187919463</v>
      </c>
      <c r="AZ15" s="18"/>
      <c r="BA15" s="18">
        <v>0.18372703412073499</v>
      </c>
      <c r="BB15" s="18">
        <v>0.17567567567567599</v>
      </c>
      <c r="BC15" s="18"/>
      <c r="BD15" s="18">
        <v>0.2</v>
      </c>
      <c r="BE15" s="18">
        <v>0.17027027027027</v>
      </c>
      <c r="BF15" s="18"/>
      <c r="BG15" s="18">
        <v>0.190930787589499</v>
      </c>
      <c r="BH15" s="18">
        <v>0.16666666666666699</v>
      </c>
    </row>
    <row r="16" spans="2:60" x14ac:dyDescent="0.35">
      <c r="B16" s="16" t="s">
        <v>93</v>
      </c>
      <c r="C16" s="19">
        <v>0.227347611202636</v>
      </c>
      <c r="D16" s="19">
        <v>0.25603864734299497</v>
      </c>
      <c r="E16" s="19">
        <v>0.21249999999999999</v>
      </c>
      <c r="F16" s="19"/>
      <c r="G16" s="19">
        <v>0.34265734265734299</v>
      </c>
      <c r="H16" s="19">
        <v>0.19181034482758599</v>
      </c>
      <c r="I16" s="19"/>
      <c r="J16" s="19">
        <v>0.161904761904762</v>
      </c>
      <c r="K16" s="19">
        <v>0.18548387096774199</v>
      </c>
      <c r="L16" s="19">
        <v>0.23577235772357699</v>
      </c>
      <c r="M16" s="19">
        <v>0.30303030303030298</v>
      </c>
      <c r="N16" s="19"/>
      <c r="O16" s="19">
        <v>0.209876543209877</v>
      </c>
      <c r="P16" s="19">
        <v>0.28205128205128199</v>
      </c>
      <c r="Q16" s="19">
        <v>0.23863636363636401</v>
      </c>
      <c r="R16" s="19">
        <v>0.23563218390804599</v>
      </c>
      <c r="S16" s="19"/>
      <c r="T16" s="19">
        <v>0.22683706070287499</v>
      </c>
      <c r="U16" s="19">
        <v>0.256198347107438</v>
      </c>
      <c r="V16" s="19">
        <v>0.192660550458716</v>
      </c>
      <c r="W16" s="19">
        <v>0.15909090909090901</v>
      </c>
      <c r="X16" s="19">
        <v>0</v>
      </c>
      <c r="Y16" s="19"/>
      <c r="Z16" s="19">
        <v>0.25870646766169197</v>
      </c>
      <c r="AA16" s="19">
        <v>0.242718446601942</v>
      </c>
      <c r="AB16" s="19"/>
      <c r="AC16" s="19">
        <v>0.236734693877551</v>
      </c>
      <c r="AD16" s="19">
        <v>0.185022026431718</v>
      </c>
      <c r="AE16" s="19"/>
      <c r="AF16" s="19">
        <v>0.119402985074627</v>
      </c>
      <c r="AG16" s="19">
        <v>0.144736842105263</v>
      </c>
      <c r="AH16" s="19">
        <v>0.17499999999999999</v>
      </c>
      <c r="AI16" s="19">
        <v>0.46666666666666701</v>
      </c>
      <c r="AJ16" s="19">
        <v>0.26470588235294101</v>
      </c>
      <c r="AK16" s="19">
        <v>0.35064935064935099</v>
      </c>
      <c r="AL16" s="19">
        <v>0.33333333333333298</v>
      </c>
      <c r="AM16" s="19"/>
      <c r="AN16" s="19">
        <v>0.179039301310044</v>
      </c>
      <c r="AO16" s="19">
        <v>0.32061068702290102</v>
      </c>
      <c r="AP16" s="19">
        <v>0.33333333333333298</v>
      </c>
      <c r="AQ16" s="19">
        <v>0.296875</v>
      </c>
      <c r="AR16" s="19">
        <v>0.16428571428571401</v>
      </c>
      <c r="AS16" s="19">
        <v>0.26086956521739102</v>
      </c>
      <c r="AT16" s="19"/>
      <c r="AU16" s="19">
        <v>0.28695652173913</v>
      </c>
      <c r="AV16" s="19">
        <v>0.13360323886639699</v>
      </c>
      <c r="AW16" s="19">
        <v>7.1428571428571397E-2</v>
      </c>
      <c r="AX16" s="19">
        <v>0.27941176470588203</v>
      </c>
      <c r="AY16" s="19">
        <v>0.34228187919463099</v>
      </c>
      <c r="AZ16" s="19"/>
      <c r="BA16" s="19">
        <v>0.20734908136482899</v>
      </c>
      <c r="BB16" s="19">
        <v>0.26126126126126098</v>
      </c>
      <c r="BC16" s="19"/>
      <c r="BD16" s="19">
        <v>0.20425531914893599</v>
      </c>
      <c r="BE16" s="19">
        <v>0.24324324324324301</v>
      </c>
      <c r="BF16" s="19"/>
      <c r="BG16" s="19">
        <v>0.22911694510739899</v>
      </c>
      <c r="BH16" s="19">
        <v>0.24404761904761901</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356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0.13509060955518901</v>
      </c>
      <c r="D8" s="15">
        <v>0.16908212560386501</v>
      </c>
      <c r="E8" s="15">
        <v>0.11749999999999999</v>
      </c>
      <c r="F8" s="15"/>
      <c r="G8" s="15">
        <v>0.16783216783216801</v>
      </c>
      <c r="H8" s="15">
        <v>0.125</v>
      </c>
      <c r="I8" s="15"/>
      <c r="J8" s="15">
        <v>0.17142857142857101</v>
      </c>
      <c r="K8" s="15">
        <v>6.4516129032258104E-2</v>
      </c>
      <c r="L8" s="15">
        <v>0.16260162601625999</v>
      </c>
      <c r="M8" s="15">
        <v>0.12121212121212099</v>
      </c>
      <c r="N8" s="15"/>
      <c r="O8" s="15">
        <v>0.21604938271604901</v>
      </c>
      <c r="P8" s="15">
        <v>0.16666666666666699</v>
      </c>
      <c r="Q8" s="15">
        <v>0.11363636363636399</v>
      </c>
      <c r="R8" s="15">
        <v>5.1724137931034503E-2</v>
      </c>
      <c r="S8" s="15"/>
      <c r="T8" s="15">
        <v>0.13099041533546299</v>
      </c>
      <c r="U8" s="15">
        <v>0.173553719008264</v>
      </c>
      <c r="V8" s="15">
        <v>0.11009174311926601</v>
      </c>
      <c r="W8" s="15">
        <v>0.11363636363636399</v>
      </c>
      <c r="X8" s="15">
        <v>0</v>
      </c>
      <c r="Y8" s="15"/>
      <c r="Z8" s="15">
        <v>0.119402985074627</v>
      </c>
      <c r="AA8" s="15">
        <v>0.15048543689320401</v>
      </c>
      <c r="AB8" s="15"/>
      <c r="AC8" s="15">
        <v>0.114285714285714</v>
      </c>
      <c r="AD8" s="15">
        <v>0.14977973568281899</v>
      </c>
      <c r="AE8" s="15"/>
      <c r="AF8" s="15">
        <v>0.164179104477612</v>
      </c>
      <c r="AG8" s="15">
        <v>0.144736842105263</v>
      </c>
      <c r="AH8" s="15">
        <v>8.7499999999999994E-2</v>
      </c>
      <c r="AI8" s="15">
        <v>0.16</v>
      </c>
      <c r="AJ8" s="15">
        <v>5.8823529411764698E-2</v>
      </c>
      <c r="AK8" s="15">
        <v>0.23376623376623401</v>
      </c>
      <c r="AL8" s="15">
        <v>0</v>
      </c>
      <c r="AM8" s="15"/>
      <c r="AN8" s="15">
        <v>9.1703056768558999E-2</v>
      </c>
      <c r="AO8" s="15">
        <v>0.106870229007634</v>
      </c>
      <c r="AP8" s="15">
        <v>0</v>
      </c>
      <c r="AQ8" s="15">
        <v>0.1875</v>
      </c>
      <c r="AR8" s="15">
        <v>0.221428571428571</v>
      </c>
      <c r="AS8" s="15">
        <v>0.13043478260869601</v>
      </c>
      <c r="AT8" s="15"/>
      <c r="AU8" s="15">
        <v>0.173913043478261</v>
      </c>
      <c r="AV8" s="15">
        <v>0.121457489878543</v>
      </c>
      <c r="AW8" s="15">
        <v>0.107142857142857</v>
      </c>
      <c r="AX8" s="15">
        <v>0.10294117647058799</v>
      </c>
      <c r="AY8" s="15">
        <v>0.14765100671140899</v>
      </c>
      <c r="AZ8" s="15"/>
      <c r="BA8" s="15">
        <v>0.112860892388451</v>
      </c>
      <c r="BB8" s="15">
        <v>0.171171171171171</v>
      </c>
      <c r="BC8" s="15"/>
      <c r="BD8" s="15">
        <v>0.11914893617021299</v>
      </c>
      <c r="BE8" s="15">
        <v>0.14594594594594601</v>
      </c>
      <c r="BF8" s="15"/>
      <c r="BG8" s="15">
        <v>0.15751789976133701</v>
      </c>
      <c r="BH8" s="15">
        <v>8.9285714285714302E-2</v>
      </c>
    </row>
    <row r="9" spans="2:60" x14ac:dyDescent="0.35">
      <c r="B9" s="16" t="s">
        <v>207</v>
      </c>
      <c r="C9" s="15">
        <v>0.26194398682042802</v>
      </c>
      <c r="D9" s="15">
        <v>0.25603864734299497</v>
      </c>
      <c r="E9" s="15">
        <v>0.26500000000000001</v>
      </c>
      <c r="F9" s="15"/>
      <c r="G9" s="15">
        <v>0.27972027972028002</v>
      </c>
      <c r="H9" s="15">
        <v>0.256465517241379</v>
      </c>
      <c r="I9" s="15"/>
      <c r="J9" s="15">
        <v>0.20952380952381</v>
      </c>
      <c r="K9" s="15">
        <v>0.209677419354839</v>
      </c>
      <c r="L9" s="15">
        <v>0.30081300813008099</v>
      </c>
      <c r="M9" s="15">
        <v>0.28030303030303</v>
      </c>
      <c r="N9" s="15"/>
      <c r="O9" s="15">
        <v>0.234567901234568</v>
      </c>
      <c r="P9" s="15">
        <v>0.28846153846153799</v>
      </c>
      <c r="Q9" s="15">
        <v>0.22727272727272699</v>
      </c>
      <c r="R9" s="15">
        <v>0.29885057471264398</v>
      </c>
      <c r="S9" s="15"/>
      <c r="T9" s="15">
        <v>0.26837060702875398</v>
      </c>
      <c r="U9" s="15">
        <v>0.28925619834710697</v>
      </c>
      <c r="V9" s="15">
        <v>0.21100917431192701</v>
      </c>
      <c r="W9" s="15">
        <v>0.29545454545454503</v>
      </c>
      <c r="X9" s="15">
        <v>0.28571428571428598</v>
      </c>
      <c r="Y9" s="15"/>
      <c r="Z9" s="15">
        <v>0.26368159203980102</v>
      </c>
      <c r="AA9" s="15">
        <v>0.26213592233009703</v>
      </c>
      <c r="AB9" s="15"/>
      <c r="AC9" s="15">
        <v>0.25714285714285701</v>
      </c>
      <c r="AD9" s="15">
        <v>0.25110132158590298</v>
      </c>
      <c r="AE9" s="15"/>
      <c r="AF9" s="15">
        <v>0.25373134328358199</v>
      </c>
      <c r="AG9" s="15">
        <v>0.23684210526315799</v>
      </c>
      <c r="AH9" s="15">
        <v>0.16250000000000001</v>
      </c>
      <c r="AI9" s="15">
        <v>0.30666666666666698</v>
      </c>
      <c r="AJ9" s="15">
        <v>0.32352941176470601</v>
      </c>
      <c r="AK9" s="15">
        <v>0.31168831168831201</v>
      </c>
      <c r="AL9" s="15">
        <v>0.16666666666666699</v>
      </c>
      <c r="AM9" s="15"/>
      <c r="AN9" s="15">
        <v>0.23580786026200901</v>
      </c>
      <c r="AO9" s="15">
        <v>0.32061068702290102</v>
      </c>
      <c r="AP9" s="15">
        <v>0.266666666666667</v>
      </c>
      <c r="AQ9" s="15">
        <v>0.265625</v>
      </c>
      <c r="AR9" s="15">
        <v>0.23571428571428599</v>
      </c>
      <c r="AS9" s="15">
        <v>0.34782608695652201</v>
      </c>
      <c r="AT9" s="15"/>
      <c r="AU9" s="15">
        <v>0.182608695652174</v>
      </c>
      <c r="AV9" s="15">
        <v>0.28744939271255099</v>
      </c>
      <c r="AW9" s="15">
        <v>0.32142857142857101</v>
      </c>
      <c r="AX9" s="15">
        <v>0.26470588235294101</v>
      </c>
      <c r="AY9" s="15">
        <v>0.26845637583892601</v>
      </c>
      <c r="AZ9" s="15"/>
      <c r="BA9" s="15">
        <v>0.28083989501312301</v>
      </c>
      <c r="BB9" s="15">
        <v>0.23423423423423401</v>
      </c>
      <c r="BC9" s="15"/>
      <c r="BD9" s="15">
        <v>0.30638297872340398</v>
      </c>
      <c r="BE9" s="15">
        <v>0.232432432432432</v>
      </c>
      <c r="BF9" s="15"/>
      <c r="BG9" s="15">
        <v>0.27684964200477302</v>
      </c>
      <c r="BH9" s="15">
        <v>0.226190476190476</v>
      </c>
    </row>
    <row r="10" spans="2:60" x14ac:dyDescent="0.35">
      <c r="B10" s="16" t="s">
        <v>208</v>
      </c>
      <c r="C10" s="15">
        <v>0.215815485996705</v>
      </c>
      <c r="D10" s="15">
        <v>0.19323671497584499</v>
      </c>
      <c r="E10" s="15">
        <v>0.22750000000000001</v>
      </c>
      <c r="F10" s="15"/>
      <c r="G10" s="15">
        <v>0.20979020979021001</v>
      </c>
      <c r="H10" s="15">
        <v>0.21767241379310301</v>
      </c>
      <c r="I10" s="15"/>
      <c r="J10" s="15">
        <v>0.21904761904761899</v>
      </c>
      <c r="K10" s="15">
        <v>0.233870967741935</v>
      </c>
      <c r="L10" s="15">
        <v>0.18292682926829301</v>
      </c>
      <c r="M10" s="15">
        <v>0.25757575757575801</v>
      </c>
      <c r="N10" s="15"/>
      <c r="O10" s="15">
        <v>0.25925925925925902</v>
      </c>
      <c r="P10" s="15">
        <v>0.22435897435897401</v>
      </c>
      <c r="Q10" s="15">
        <v>0.19318181818181801</v>
      </c>
      <c r="R10" s="15">
        <v>0.16666666666666699</v>
      </c>
      <c r="S10" s="15"/>
      <c r="T10" s="15">
        <v>0.23642172523961699</v>
      </c>
      <c r="U10" s="15">
        <v>0.214876033057851</v>
      </c>
      <c r="V10" s="15">
        <v>0.201834862385321</v>
      </c>
      <c r="W10" s="15">
        <v>0.15909090909090901</v>
      </c>
      <c r="X10" s="15">
        <v>0.14285714285714299</v>
      </c>
      <c r="Y10" s="15"/>
      <c r="Z10" s="15">
        <v>0.23383084577114399</v>
      </c>
      <c r="AA10" s="15">
        <v>0.17475728155339801</v>
      </c>
      <c r="AB10" s="15"/>
      <c r="AC10" s="15">
        <v>0.22857142857142901</v>
      </c>
      <c r="AD10" s="15">
        <v>0.18061674008810599</v>
      </c>
      <c r="AE10" s="15"/>
      <c r="AF10" s="15">
        <v>0.22388059701492499</v>
      </c>
      <c r="AG10" s="15">
        <v>0.18421052631578899</v>
      </c>
      <c r="AH10" s="15">
        <v>0.13750000000000001</v>
      </c>
      <c r="AI10" s="15">
        <v>0.30666666666666698</v>
      </c>
      <c r="AJ10" s="15">
        <v>0.26470588235294101</v>
      </c>
      <c r="AK10" s="15">
        <v>0.23376623376623401</v>
      </c>
      <c r="AL10" s="15">
        <v>0.16666666666666699</v>
      </c>
      <c r="AM10" s="15"/>
      <c r="AN10" s="15">
        <v>0.179039301310044</v>
      </c>
      <c r="AO10" s="15">
        <v>0.16030534351145001</v>
      </c>
      <c r="AP10" s="15">
        <v>0.266666666666667</v>
      </c>
      <c r="AQ10" s="15">
        <v>0.265625</v>
      </c>
      <c r="AR10" s="15">
        <v>0.27857142857142903</v>
      </c>
      <c r="AS10" s="15">
        <v>0.30434782608695699</v>
      </c>
      <c r="AT10" s="15"/>
      <c r="AU10" s="15">
        <v>0.31304347826086998</v>
      </c>
      <c r="AV10" s="15">
        <v>0.19028340080971701</v>
      </c>
      <c r="AW10" s="15">
        <v>0.17857142857142899</v>
      </c>
      <c r="AX10" s="15">
        <v>0.25</v>
      </c>
      <c r="AY10" s="15">
        <v>0.17449664429530201</v>
      </c>
      <c r="AZ10" s="15"/>
      <c r="BA10" s="15">
        <v>0.215223097112861</v>
      </c>
      <c r="BB10" s="15">
        <v>0.21621621621621601</v>
      </c>
      <c r="BC10" s="15"/>
      <c r="BD10" s="15">
        <v>0.21702127659574499</v>
      </c>
      <c r="BE10" s="15">
        <v>0.213513513513514</v>
      </c>
      <c r="BF10" s="15"/>
      <c r="BG10" s="15">
        <v>0.21718377088305499</v>
      </c>
      <c r="BH10" s="15">
        <v>0.214285714285714</v>
      </c>
    </row>
    <row r="11" spans="2:60" x14ac:dyDescent="0.35">
      <c r="B11" s="16" t="s">
        <v>209</v>
      </c>
      <c r="C11" s="15">
        <v>0.14991762767710001</v>
      </c>
      <c r="D11" s="15">
        <v>0.16908212560386501</v>
      </c>
      <c r="E11" s="15">
        <v>0.14000000000000001</v>
      </c>
      <c r="F11" s="15"/>
      <c r="G11" s="15">
        <v>0.10489510489510501</v>
      </c>
      <c r="H11" s="15">
        <v>0.163793103448276</v>
      </c>
      <c r="I11" s="15"/>
      <c r="J11" s="15">
        <v>0.19047619047618999</v>
      </c>
      <c r="K11" s="15">
        <v>0.17741935483870999</v>
      </c>
      <c r="L11" s="15">
        <v>0.101626016260163</v>
      </c>
      <c r="M11" s="15">
        <v>0.18181818181818199</v>
      </c>
      <c r="N11" s="15"/>
      <c r="O11" s="15">
        <v>0.104938271604938</v>
      </c>
      <c r="P11" s="15">
        <v>0.102564102564103</v>
      </c>
      <c r="Q11" s="15">
        <v>0.23863636363636401</v>
      </c>
      <c r="R11" s="15">
        <v>0.195402298850575</v>
      </c>
      <c r="S11" s="15"/>
      <c r="T11" s="15">
        <v>0.140575079872204</v>
      </c>
      <c r="U11" s="15">
        <v>9.0909090909090898E-2</v>
      </c>
      <c r="V11" s="15">
        <v>0.22018348623853201</v>
      </c>
      <c r="W11" s="15">
        <v>0.22727272727272699</v>
      </c>
      <c r="X11" s="15">
        <v>0.14285714285714299</v>
      </c>
      <c r="Y11" s="15"/>
      <c r="Z11" s="15">
        <v>0.174129353233831</v>
      </c>
      <c r="AA11" s="15">
        <v>0.15533980582524301</v>
      </c>
      <c r="AB11" s="15"/>
      <c r="AC11" s="15">
        <v>0.17551020408163301</v>
      </c>
      <c r="AD11" s="15">
        <v>0.140969162995595</v>
      </c>
      <c r="AE11" s="15"/>
      <c r="AF11" s="15">
        <v>0.171641791044776</v>
      </c>
      <c r="AG11" s="15">
        <v>0.17105263157894701</v>
      </c>
      <c r="AH11" s="15">
        <v>0.22500000000000001</v>
      </c>
      <c r="AI11" s="15">
        <v>0.10666666666666701</v>
      </c>
      <c r="AJ11" s="15">
        <v>0.14705882352941199</v>
      </c>
      <c r="AK11" s="15">
        <v>5.1948051948052E-2</v>
      </c>
      <c r="AL11" s="15">
        <v>0.5</v>
      </c>
      <c r="AM11" s="15"/>
      <c r="AN11" s="15">
        <v>0.18777292576419199</v>
      </c>
      <c r="AO11" s="15">
        <v>0.18320610687022901</v>
      </c>
      <c r="AP11" s="15">
        <v>0.133333333333333</v>
      </c>
      <c r="AQ11" s="15">
        <v>0.125</v>
      </c>
      <c r="AR11" s="15">
        <v>0.1</v>
      </c>
      <c r="AS11" s="15">
        <v>0</v>
      </c>
      <c r="AT11" s="15"/>
      <c r="AU11" s="15">
        <v>0.13043478260869601</v>
      </c>
      <c r="AV11" s="15">
        <v>0.14979757085020201</v>
      </c>
      <c r="AW11" s="15">
        <v>0.17857142857142899</v>
      </c>
      <c r="AX11" s="15">
        <v>0.20588235294117599</v>
      </c>
      <c r="AY11" s="15">
        <v>0.134228187919463</v>
      </c>
      <c r="AZ11" s="15"/>
      <c r="BA11" s="15">
        <v>0.144356955380577</v>
      </c>
      <c r="BB11" s="15">
        <v>0.162162162162162</v>
      </c>
      <c r="BC11" s="15"/>
      <c r="BD11" s="15">
        <v>0.14468085106383</v>
      </c>
      <c r="BE11" s="15">
        <v>0.15405405405405401</v>
      </c>
      <c r="BF11" s="15"/>
      <c r="BG11" s="15">
        <v>0.143198090692124</v>
      </c>
      <c r="BH11" s="15">
        <v>0.17857142857142899</v>
      </c>
    </row>
    <row r="12" spans="2:60" x14ac:dyDescent="0.35">
      <c r="B12" s="16" t="s">
        <v>210</v>
      </c>
      <c r="C12" s="15">
        <v>0.20098846787479399</v>
      </c>
      <c r="D12" s="15">
        <v>0.173913043478261</v>
      </c>
      <c r="E12" s="15">
        <v>0.215</v>
      </c>
      <c r="F12" s="15"/>
      <c r="G12" s="15">
        <v>0.14685314685314699</v>
      </c>
      <c r="H12" s="15">
        <v>0.21767241379310301</v>
      </c>
      <c r="I12" s="15"/>
      <c r="J12" s="15">
        <v>0.2</v>
      </c>
      <c r="K12" s="15">
        <v>0.266129032258065</v>
      </c>
      <c r="L12" s="15">
        <v>0.211382113821138</v>
      </c>
      <c r="M12" s="15">
        <v>0.12121212121212099</v>
      </c>
      <c r="N12" s="15"/>
      <c r="O12" s="15">
        <v>0.13580246913580199</v>
      </c>
      <c r="P12" s="15">
        <v>0.18589743589743599</v>
      </c>
      <c r="Q12" s="15">
        <v>0.19318181818181801</v>
      </c>
      <c r="R12" s="15">
        <v>0.27011494252873602</v>
      </c>
      <c r="S12" s="15"/>
      <c r="T12" s="15">
        <v>0.18210862619808299</v>
      </c>
      <c r="U12" s="15">
        <v>0.19834710743801701</v>
      </c>
      <c r="V12" s="15">
        <v>0.22935779816513799</v>
      </c>
      <c r="W12" s="15">
        <v>0.204545454545455</v>
      </c>
      <c r="X12" s="15">
        <v>0.42857142857142899</v>
      </c>
      <c r="Y12" s="15"/>
      <c r="Z12" s="15">
        <v>0.18905472636815901</v>
      </c>
      <c r="AA12" s="15">
        <v>0.233009708737864</v>
      </c>
      <c r="AB12" s="15"/>
      <c r="AC12" s="15">
        <v>0.2</v>
      </c>
      <c r="AD12" s="15">
        <v>0.246696035242291</v>
      </c>
      <c r="AE12" s="15"/>
      <c r="AF12" s="15">
        <v>0.18656716417910399</v>
      </c>
      <c r="AG12" s="15">
        <v>0.26315789473684198</v>
      </c>
      <c r="AH12" s="15">
        <v>0.38750000000000001</v>
      </c>
      <c r="AI12" s="15">
        <v>0.04</v>
      </c>
      <c r="AJ12" s="15">
        <v>0.17647058823529399</v>
      </c>
      <c r="AK12" s="15">
        <v>7.7922077922077906E-2</v>
      </c>
      <c r="AL12" s="15">
        <v>0.16666666666666699</v>
      </c>
      <c r="AM12" s="15"/>
      <c r="AN12" s="15">
        <v>0.28384279475982499</v>
      </c>
      <c r="AO12" s="15">
        <v>0.221374045801527</v>
      </c>
      <c r="AP12" s="15">
        <v>0.266666666666667</v>
      </c>
      <c r="AQ12" s="15">
        <v>7.8125E-2</v>
      </c>
      <c r="AR12" s="15">
        <v>0.107142857142857</v>
      </c>
      <c r="AS12" s="15">
        <v>0.173913043478261</v>
      </c>
      <c r="AT12" s="15"/>
      <c r="AU12" s="15">
        <v>0.16521739130434801</v>
      </c>
      <c r="AV12" s="15">
        <v>0.218623481781377</v>
      </c>
      <c r="AW12" s="15">
        <v>0.107142857142857</v>
      </c>
      <c r="AX12" s="15">
        <v>0.161764705882353</v>
      </c>
      <c r="AY12" s="15">
        <v>0.23489932885906001</v>
      </c>
      <c r="AZ12" s="15"/>
      <c r="BA12" s="15">
        <v>0.215223097112861</v>
      </c>
      <c r="BB12" s="15">
        <v>0.17567567567567599</v>
      </c>
      <c r="BC12" s="15"/>
      <c r="BD12" s="15">
        <v>0.17872340425531899</v>
      </c>
      <c r="BE12" s="15">
        <v>0.21621621621621601</v>
      </c>
      <c r="BF12" s="15"/>
      <c r="BG12" s="15">
        <v>0.183770883054893</v>
      </c>
      <c r="BH12" s="15">
        <v>0.238095238095238</v>
      </c>
    </row>
    <row r="13" spans="2:60" x14ac:dyDescent="0.35">
      <c r="B13" s="16" t="s">
        <v>119</v>
      </c>
      <c r="C13" s="15">
        <v>3.62438220757825E-2</v>
      </c>
      <c r="D13" s="15">
        <v>3.8647342995169101E-2</v>
      </c>
      <c r="E13" s="15">
        <v>3.5000000000000003E-2</v>
      </c>
      <c r="F13" s="15"/>
      <c r="G13" s="15">
        <v>9.0909090909090898E-2</v>
      </c>
      <c r="H13" s="15">
        <v>1.93965517241379E-2</v>
      </c>
      <c r="I13" s="15"/>
      <c r="J13" s="15">
        <v>9.5238095238095195E-3</v>
      </c>
      <c r="K13" s="15">
        <v>4.8387096774193498E-2</v>
      </c>
      <c r="L13" s="15">
        <v>4.0650406504064998E-2</v>
      </c>
      <c r="M13" s="15">
        <v>3.7878787878787901E-2</v>
      </c>
      <c r="N13" s="15"/>
      <c r="O13" s="15">
        <v>4.9382716049382699E-2</v>
      </c>
      <c r="P13" s="15">
        <v>3.2051282051282E-2</v>
      </c>
      <c r="Q13" s="15">
        <v>3.4090909090909102E-2</v>
      </c>
      <c r="R13" s="15">
        <v>1.72413793103448E-2</v>
      </c>
      <c r="S13" s="15"/>
      <c r="T13" s="15">
        <v>4.1533546325878599E-2</v>
      </c>
      <c r="U13" s="15">
        <v>3.3057851239669402E-2</v>
      </c>
      <c r="V13" s="15">
        <v>2.7522935779816501E-2</v>
      </c>
      <c r="W13" s="15">
        <v>0</v>
      </c>
      <c r="X13" s="15">
        <v>0</v>
      </c>
      <c r="Y13" s="15"/>
      <c r="Z13" s="15">
        <v>1.99004975124378E-2</v>
      </c>
      <c r="AA13" s="15">
        <v>2.4271844660194199E-2</v>
      </c>
      <c r="AB13" s="15"/>
      <c r="AC13" s="15">
        <v>2.4489795918367301E-2</v>
      </c>
      <c r="AD13" s="15">
        <v>3.0837004405286299E-2</v>
      </c>
      <c r="AE13" s="15"/>
      <c r="AF13" s="15">
        <v>0</v>
      </c>
      <c r="AG13" s="15">
        <v>0</v>
      </c>
      <c r="AH13" s="15">
        <v>0</v>
      </c>
      <c r="AI13" s="15">
        <v>0.08</v>
      </c>
      <c r="AJ13" s="15">
        <v>2.9411764705882401E-2</v>
      </c>
      <c r="AK13" s="15">
        <v>9.0909090909090898E-2</v>
      </c>
      <c r="AL13" s="15">
        <v>0</v>
      </c>
      <c r="AM13" s="15"/>
      <c r="AN13" s="15">
        <v>2.1834061135371199E-2</v>
      </c>
      <c r="AO13" s="15">
        <v>7.63358778625954E-3</v>
      </c>
      <c r="AP13" s="15">
        <v>6.6666666666666693E-2</v>
      </c>
      <c r="AQ13" s="15">
        <v>7.8125E-2</v>
      </c>
      <c r="AR13" s="15">
        <v>5.7142857142857099E-2</v>
      </c>
      <c r="AS13" s="15">
        <v>4.3478260869565202E-2</v>
      </c>
      <c r="AT13" s="15"/>
      <c r="AU13" s="15">
        <v>3.4782608695652202E-2</v>
      </c>
      <c r="AV13" s="15">
        <v>3.2388663967611302E-2</v>
      </c>
      <c r="AW13" s="15">
        <v>0.107142857142857</v>
      </c>
      <c r="AX13" s="15">
        <v>1.4705882352941201E-2</v>
      </c>
      <c r="AY13" s="15">
        <v>4.0268456375838903E-2</v>
      </c>
      <c r="AZ13" s="15"/>
      <c r="BA13" s="15">
        <v>3.1496062992125998E-2</v>
      </c>
      <c r="BB13" s="15">
        <v>4.0540540540540501E-2</v>
      </c>
      <c r="BC13" s="15"/>
      <c r="BD13" s="15">
        <v>3.4042553191489397E-2</v>
      </c>
      <c r="BE13" s="15">
        <v>3.7837837837837798E-2</v>
      </c>
      <c r="BF13" s="15"/>
      <c r="BG13" s="15">
        <v>2.14797136038186E-2</v>
      </c>
      <c r="BH13" s="15">
        <v>5.3571428571428603E-2</v>
      </c>
    </row>
    <row r="14" spans="2:60" x14ac:dyDescent="0.35">
      <c r="B14" s="16" t="s">
        <v>211</v>
      </c>
      <c r="C14" s="18">
        <v>0.397034596375618</v>
      </c>
      <c r="D14" s="18">
        <v>0.42512077294686001</v>
      </c>
      <c r="E14" s="18">
        <v>0.38250000000000001</v>
      </c>
      <c r="F14" s="18"/>
      <c r="G14" s="18">
        <v>0.447552447552448</v>
      </c>
      <c r="H14" s="18">
        <v>0.381465517241379</v>
      </c>
      <c r="I14" s="18"/>
      <c r="J14" s="18">
        <v>0.38095238095238099</v>
      </c>
      <c r="K14" s="18">
        <v>0.27419354838709697</v>
      </c>
      <c r="L14" s="18">
        <v>0.46341463414634099</v>
      </c>
      <c r="M14" s="18">
        <v>0.40151515151515099</v>
      </c>
      <c r="N14" s="18"/>
      <c r="O14" s="18">
        <v>0.45061728395061701</v>
      </c>
      <c r="P14" s="18">
        <v>0.45512820512820501</v>
      </c>
      <c r="Q14" s="18">
        <v>0.34090909090909099</v>
      </c>
      <c r="R14" s="18">
        <v>0.35057471264367801</v>
      </c>
      <c r="S14" s="18"/>
      <c r="T14" s="18">
        <v>0.399361022364217</v>
      </c>
      <c r="U14" s="18">
        <v>0.46280991735537202</v>
      </c>
      <c r="V14" s="18">
        <v>0.32110091743119301</v>
      </c>
      <c r="W14" s="18">
        <v>0.40909090909090901</v>
      </c>
      <c r="X14" s="18">
        <v>0.28571428571428598</v>
      </c>
      <c r="Y14" s="18"/>
      <c r="Z14" s="18">
        <v>0.383084577114428</v>
      </c>
      <c r="AA14" s="18">
        <v>0.41262135922330101</v>
      </c>
      <c r="AB14" s="18"/>
      <c r="AC14" s="18">
        <v>0.371428571428571</v>
      </c>
      <c r="AD14" s="18">
        <v>0.40088105726872197</v>
      </c>
      <c r="AE14" s="18"/>
      <c r="AF14" s="18">
        <v>0.41791044776119401</v>
      </c>
      <c r="AG14" s="18">
        <v>0.38157894736842102</v>
      </c>
      <c r="AH14" s="18">
        <v>0.25</v>
      </c>
      <c r="AI14" s="18">
        <v>0.46666666666666701</v>
      </c>
      <c r="AJ14" s="18">
        <v>0.38235294117647101</v>
      </c>
      <c r="AK14" s="18">
        <v>0.54545454545454497</v>
      </c>
      <c r="AL14" s="18">
        <v>0.16666666666666699</v>
      </c>
      <c r="AM14" s="18"/>
      <c r="AN14" s="18">
        <v>0.32751091703056801</v>
      </c>
      <c r="AO14" s="18">
        <v>0.42748091603053401</v>
      </c>
      <c r="AP14" s="18">
        <v>0.266666666666667</v>
      </c>
      <c r="AQ14" s="18">
        <v>0.453125</v>
      </c>
      <c r="AR14" s="18">
        <v>0.45714285714285702</v>
      </c>
      <c r="AS14" s="18">
        <v>0.47826086956521702</v>
      </c>
      <c r="AT14" s="18"/>
      <c r="AU14" s="18">
        <v>0.356521739130435</v>
      </c>
      <c r="AV14" s="18">
        <v>0.40890688259109298</v>
      </c>
      <c r="AW14" s="18">
        <v>0.42857142857142899</v>
      </c>
      <c r="AX14" s="18">
        <v>0.36764705882352899</v>
      </c>
      <c r="AY14" s="18">
        <v>0.41610738255033602</v>
      </c>
      <c r="AZ14" s="18"/>
      <c r="BA14" s="18">
        <v>0.39370078740157499</v>
      </c>
      <c r="BB14" s="18">
        <v>0.40540540540540498</v>
      </c>
      <c r="BC14" s="18"/>
      <c r="BD14" s="18">
        <v>0.42553191489361702</v>
      </c>
      <c r="BE14" s="18">
        <v>0.37837837837837801</v>
      </c>
      <c r="BF14" s="18"/>
      <c r="BG14" s="18">
        <v>0.43436754176610998</v>
      </c>
      <c r="BH14" s="18">
        <v>0.31547619047619002</v>
      </c>
    </row>
    <row r="15" spans="2:60" x14ac:dyDescent="0.35">
      <c r="B15" s="16" t="s">
        <v>212</v>
      </c>
      <c r="C15" s="18">
        <v>0.350906095551895</v>
      </c>
      <c r="D15" s="18">
        <v>0.34299516908212602</v>
      </c>
      <c r="E15" s="18">
        <v>0.35499999999999998</v>
      </c>
      <c r="F15" s="18"/>
      <c r="G15" s="18">
        <v>0.25174825174825199</v>
      </c>
      <c r="H15" s="18">
        <v>0.381465517241379</v>
      </c>
      <c r="I15" s="18"/>
      <c r="J15" s="18">
        <v>0.39047619047618998</v>
      </c>
      <c r="K15" s="18">
        <v>0.44354838709677402</v>
      </c>
      <c r="L15" s="18">
        <v>0.31300813008130102</v>
      </c>
      <c r="M15" s="18">
        <v>0.30303030303030298</v>
      </c>
      <c r="N15" s="18"/>
      <c r="O15" s="18">
        <v>0.240740740740741</v>
      </c>
      <c r="P15" s="18">
        <v>0.28846153846153799</v>
      </c>
      <c r="Q15" s="18">
        <v>0.43181818181818199</v>
      </c>
      <c r="R15" s="18">
        <v>0.46551724137931</v>
      </c>
      <c r="S15" s="18"/>
      <c r="T15" s="18">
        <v>0.32268370607028801</v>
      </c>
      <c r="U15" s="18">
        <v>0.28925619834710697</v>
      </c>
      <c r="V15" s="18">
        <v>0.44954128440367003</v>
      </c>
      <c r="W15" s="18">
        <v>0.43181818181818199</v>
      </c>
      <c r="X15" s="18">
        <v>0.57142857142857095</v>
      </c>
      <c r="Y15" s="18"/>
      <c r="Z15" s="18">
        <v>0.36318407960199001</v>
      </c>
      <c r="AA15" s="18">
        <v>0.38834951456310701</v>
      </c>
      <c r="AB15" s="18"/>
      <c r="AC15" s="18">
        <v>0.37551020408163299</v>
      </c>
      <c r="AD15" s="18">
        <v>0.38766519823788498</v>
      </c>
      <c r="AE15" s="18"/>
      <c r="AF15" s="18">
        <v>0.35820895522388102</v>
      </c>
      <c r="AG15" s="18">
        <v>0.43421052631578899</v>
      </c>
      <c r="AH15" s="18">
        <v>0.61250000000000004</v>
      </c>
      <c r="AI15" s="18">
        <v>0.146666666666667</v>
      </c>
      <c r="AJ15" s="18">
        <v>0.32352941176470601</v>
      </c>
      <c r="AK15" s="18">
        <v>0.12987012987013</v>
      </c>
      <c r="AL15" s="18">
        <v>0.66666666666666696</v>
      </c>
      <c r="AM15" s="18"/>
      <c r="AN15" s="18">
        <v>0.47161572052401701</v>
      </c>
      <c r="AO15" s="18">
        <v>0.40458015267175601</v>
      </c>
      <c r="AP15" s="18">
        <v>0.4</v>
      </c>
      <c r="AQ15" s="18">
        <v>0.203125</v>
      </c>
      <c r="AR15" s="18">
        <v>0.20714285714285699</v>
      </c>
      <c r="AS15" s="18">
        <v>0.173913043478261</v>
      </c>
      <c r="AT15" s="18"/>
      <c r="AU15" s="18">
        <v>0.29565217391304299</v>
      </c>
      <c r="AV15" s="18">
        <v>0.36842105263157898</v>
      </c>
      <c r="AW15" s="18">
        <v>0.28571428571428598</v>
      </c>
      <c r="AX15" s="18">
        <v>0.36764705882352899</v>
      </c>
      <c r="AY15" s="18">
        <v>0.36912751677852401</v>
      </c>
      <c r="AZ15" s="18"/>
      <c r="BA15" s="18">
        <v>0.359580052493438</v>
      </c>
      <c r="BB15" s="18">
        <v>0.337837837837838</v>
      </c>
      <c r="BC15" s="18"/>
      <c r="BD15" s="18">
        <v>0.32340425531914901</v>
      </c>
      <c r="BE15" s="18">
        <v>0.37027027027026999</v>
      </c>
      <c r="BF15" s="18"/>
      <c r="BG15" s="18">
        <v>0.326968973747017</v>
      </c>
      <c r="BH15" s="18">
        <v>0.41666666666666702</v>
      </c>
    </row>
    <row r="16" spans="2:60" x14ac:dyDescent="0.35">
      <c r="B16" s="16" t="s">
        <v>93</v>
      </c>
      <c r="C16" s="19">
        <v>4.6128500823723197E-2</v>
      </c>
      <c r="D16" s="19">
        <v>8.2125603864734303E-2</v>
      </c>
      <c r="E16" s="19">
        <v>2.75E-2</v>
      </c>
      <c r="F16" s="19"/>
      <c r="G16" s="19">
        <v>0.195804195804196</v>
      </c>
      <c r="H16" s="19">
        <v>0</v>
      </c>
      <c r="I16" s="19"/>
      <c r="J16" s="19">
        <v>-9.5238095238095507E-3</v>
      </c>
      <c r="K16" s="19">
        <v>-0.16935483870967699</v>
      </c>
      <c r="L16" s="19">
        <v>0.150406504065041</v>
      </c>
      <c r="M16" s="19">
        <v>9.8484848484848495E-2</v>
      </c>
      <c r="N16" s="19"/>
      <c r="O16" s="19">
        <v>0.209876543209877</v>
      </c>
      <c r="P16" s="19">
        <v>0.16666666666666699</v>
      </c>
      <c r="Q16" s="19">
        <v>-9.0909090909090898E-2</v>
      </c>
      <c r="R16" s="19">
        <v>-0.114942528735632</v>
      </c>
      <c r="S16" s="19"/>
      <c r="T16" s="19">
        <v>7.6677316293929695E-2</v>
      </c>
      <c r="U16" s="19">
        <v>0.173553719008264</v>
      </c>
      <c r="V16" s="19">
        <v>-0.12844036697247699</v>
      </c>
      <c r="W16" s="19">
        <v>-2.27272727272727E-2</v>
      </c>
      <c r="X16" s="19">
        <v>-0.28571428571428598</v>
      </c>
      <c r="Y16" s="19"/>
      <c r="Z16" s="19">
        <v>1.99004975124378E-2</v>
      </c>
      <c r="AA16" s="19">
        <v>2.4271844660194199E-2</v>
      </c>
      <c r="AB16" s="19"/>
      <c r="AC16" s="19">
        <v>-4.08163265306127E-3</v>
      </c>
      <c r="AD16" s="19">
        <v>1.3215859030837E-2</v>
      </c>
      <c r="AE16" s="19"/>
      <c r="AF16" s="19">
        <v>5.9701492537313397E-2</v>
      </c>
      <c r="AG16" s="19">
        <v>-5.2631578947368501E-2</v>
      </c>
      <c r="AH16" s="19">
        <v>-0.36249999999999999</v>
      </c>
      <c r="AI16" s="19">
        <v>0.32</v>
      </c>
      <c r="AJ16" s="19">
        <v>5.8823529411764698E-2</v>
      </c>
      <c r="AK16" s="19">
        <v>0.415584415584416</v>
      </c>
      <c r="AL16" s="19">
        <v>-0.5</v>
      </c>
      <c r="AM16" s="19"/>
      <c r="AN16" s="19">
        <v>-0.14410480349345001</v>
      </c>
      <c r="AO16" s="19">
        <v>2.2900763358778602E-2</v>
      </c>
      <c r="AP16" s="19">
        <v>-0.133333333333333</v>
      </c>
      <c r="AQ16" s="19">
        <v>0.25</v>
      </c>
      <c r="AR16" s="19">
        <v>0.25</v>
      </c>
      <c r="AS16" s="19">
        <v>0.30434782608695699</v>
      </c>
      <c r="AT16" s="19"/>
      <c r="AU16" s="19">
        <v>6.08695652173913E-2</v>
      </c>
      <c r="AV16" s="19">
        <v>4.0485829959514101E-2</v>
      </c>
      <c r="AW16" s="19">
        <v>0.14285714285714299</v>
      </c>
      <c r="AX16" s="19">
        <v>0</v>
      </c>
      <c r="AY16" s="19">
        <v>4.6979865771812103E-2</v>
      </c>
      <c r="AZ16" s="19"/>
      <c r="BA16" s="19">
        <v>3.4120734908136399E-2</v>
      </c>
      <c r="BB16" s="19">
        <v>6.7567567567567502E-2</v>
      </c>
      <c r="BC16" s="19"/>
      <c r="BD16" s="19">
        <v>0.102127659574468</v>
      </c>
      <c r="BE16" s="19">
        <v>8.1081081081081398E-3</v>
      </c>
      <c r="BF16" s="19"/>
      <c r="BG16" s="19">
        <v>0.107398568019093</v>
      </c>
      <c r="BH16" s="19">
        <v>-0.101190476190476</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357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0.113673805601318</v>
      </c>
      <c r="D8" s="15">
        <v>0.14009661835748799</v>
      </c>
      <c r="E8" s="15">
        <v>0.1</v>
      </c>
      <c r="F8" s="15"/>
      <c r="G8" s="15">
        <v>0.16783216783216801</v>
      </c>
      <c r="H8" s="15">
        <v>9.6982758620689696E-2</v>
      </c>
      <c r="I8" s="15"/>
      <c r="J8" s="15">
        <v>0.17142857142857101</v>
      </c>
      <c r="K8" s="15">
        <v>8.0645161290322606E-2</v>
      </c>
      <c r="L8" s="15">
        <v>0.117886178861789</v>
      </c>
      <c r="M8" s="15">
        <v>9.0909090909090898E-2</v>
      </c>
      <c r="N8" s="15"/>
      <c r="O8" s="15">
        <v>0.209876543209877</v>
      </c>
      <c r="P8" s="15">
        <v>0.128205128205128</v>
      </c>
      <c r="Q8" s="15">
        <v>6.8181818181818205E-2</v>
      </c>
      <c r="R8" s="15">
        <v>4.0229885057471299E-2</v>
      </c>
      <c r="S8" s="15"/>
      <c r="T8" s="15">
        <v>0.108626198083067</v>
      </c>
      <c r="U8" s="15">
        <v>0.14049586776859499</v>
      </c>
      <c r="V8" s="15">
        <v>7.3394495412843999E-2</v>
      </c>
      <c r="W8" s="15">
        <v>0.13636363636363599</v>
      </c>
      <c r="X8" s="15">
        <v>0</v>
      </c>
      <c r="Y8" s="15"/>
      <c r="Z8" s="15">
        <v>0.109452736318408</v>
      </c>
      <c r="AA8" s="15">
        <v>0.116504854368932</v>
      </c>
      <c r="AB8" s="15"/>
      <c r="AC8" s="15">
        <v>9.3877551020408206E-2</v>
      </c>
      <c r="AD8" s="15">
        <v>0.11894273127753301</v>
      </c>
      <c r="AE8" s="15"/>
      <c r="AF8" s="15">
        <v>0.12686567164179099</v>
      </c>
      <c r="AG8" s="15">
        <v>6.5789473684210495E-2</v>
      </c>
      <c r="AH8" s="15">
        <v>7.4999999999999997E-2</v>
      </c>
      <c r="AI8" s="15">
        <v>0.146666666666667</v>
      </c>
      <c r="AJ8" s="15">
        <v>8.8235294117647106E-2</v>
      </c>
      <c r="AK8" s="15">
        <v>0.19480519480519501</v>
      </c>
      <c r="AL8" s="15">
        <v>0</v>
      </c>
      <c r="AM8" s="15"/>
      <c r="AN8" s="15">
        <v>0.109170305676856</v>
      </c>
      <c r="AO8" s="15">
        <v>5.34351145038168E-2</v>
      </c>
      <c r="AP8" s="15">
        <v>0</v>
      </c>
      <c r="AQ8" s="15">
        <v>0.171875</v>
      </c>
      <c r="AR8" s="15">
        <v>0.16428571428571401</v>
      </c>
      <c r="AS8" s="15">
        <v>8.6956521739130405E-2</v>
      </c>
      <c r="AT8" s="15"/>
      <c r="AU8" s="15">
        <v>0.147826086956522</v>
      </c>
      <c r="AV8" s="15">
        <v>9.7165991902833995E-2</v>
      </c>
      <c r="AW8" s="15">
        <v>7.1428571428571397E-2</v>
      </c>
      <c r="AX8" s="15">
        <v>8.8235294117647106E-2</v>
      </c>
      <c r="AY8" s="15">
        <v>0.134228187919463</v>
      </c>
      <c r="AZ8" s="15"/>
      <c r="BA8" s="15">
        <v>9.7112860892388506E-2</v>
      </c>
      <c r="BB8" s="15">
        <v>0.13963963963963999</v>
      </c>
      <c r="BC8" s="15"/>
      <c r="BD8" s="15">
        <v>0.11063829787234</v>
      </c>
      <c r="BE8" s="15">
        <v>0.116216216216216</v>
      </c>
      <c r="BF8" s="15"/>
      <c r="BG8" s="15">
        <v>0.12887828162291201</v>
      </c>
      <c r="BH8" s="15">
        <v>8.3333333333333301E-2</v>
      </c>
    </row>
    <row r="9" spans="2:60" x14ac:dyDescent="0.35">
      <c r="B9" s="16" t="s">
        <v>207</v>
      </c>
      <c r="C9" s="15">
        <v>0.263591433278418</v>
      </c>
      <c r="D9" s="15">
        <v>0.22222222222222199</v>
      </c>
      <c r="E9" s="15">
        <v>0.28499999999999998</v>
      </c>
      <c r="F9" s="15"/>
      <c r="G9" s="15">
        <v>0.25874125874125897</v>
      </c>
      <c r="H9" s="15">
        <v>0.26508620689655199</v>
      </c>
      <c r="I9" s="15"/>
      <c r="J9" s="15">
        <v>0.238095238095238</v>
      </c>
      <c r="K9" s="15">
        <v>0.217741935483871</v>
      </c>
      <c r="L9" s="15">
        <v>0.28861788617886203</v>
      </c>
      <c r="M9" s="15">
        <v>0.28030303030303</v>
      </c>
      <c r="N9" s="15"/>
      <c r="O9" s="15">
        <v>0.240740740740741</v>
      </c>
      <c r="P9" s="15">
        <v>0.31410256410256399</v>
      </c>
      <c r="Q9" s="15">
        <v>0.23863636363636401</v>
      </c>
      <c r="R9" s="15">
        <v>0.27011494252873602</v>
      </c>
      <c r="S9" s="15"/>
      <c r="T9" s="15">
        <v>0.28115015974440899</v>
      </c>
      <c r="U9" s="15">
        <v>0.29752066115702502</v>
      </c>
      <c r="V9" s="15">
        <v>0.192660550458716</v>
      </c>
      <c r="W9" s="15">
        <v>0.25</v>
      </c>
      <c r="X9" s="15">
        <v>0.28571428571428598</v>
      </c>
      <c r="Y9" s="15"/>
      <c r="Z9" s="15">
        <v>0.25373134328358199</v>
      </c>
      <c r="AA9" s="15">
        <v>0.237864077669903</v>
      </c>
      <c r="AB9" s="15"/>
      <c r="AC9" s="15">
        <v>0.27346938775510199</v>
      </c>
      <c r="AD9" s="15">
        <v>0.23788546255506601</v>
      </c>
      <c r="AE9" s="15"/>
      <c r="AF9" s="15">
        <v>0.31343283582089598</v>
      </c>
      <c r="AG9" s="15">
        <v>0.22368421052631601</v>
      </c>
      <c r="AH9" s="15">
        <v>0.17499999999999999</v>
      </c>
      <c r="AI9" s="15">
        <v>0.266666666666667</v>
      </c>
      <c r="AJ9" s="15">
        <v>0.23529411764705899</v>
      </c>
      <c r="AK9" s="15">
        <v>0.31168831168831201</v>
      </c>
      <c r="AL9" s="15">
        <v>0.16666666666666699</v>
      </c>
      <c r="AM9" s="15"/>
      <c r="AN9" s="15">
        <v>0.18777292576419199</v>
      </c>
      <c r="AO9" s="15">
        <v>0.32061068702290102</v>
      </c>
      <c r="AP9" s="15">
        <v>0.33333333333333298</v>
      </c>
      <c r="AQ9" s="15">
        <v>0.296875</v>
      </c>
      <c r="AR9" s="15">
        <v>0.28571428571428598</v>
      </c>
      <c r="AS9" s="15">
        <v>0.434782608695652</v>
      </c>
      <c r="AT9" s="15"/>
      <c r="AU9" s="15">
        <v>0.25217391304347803</v>
      </c>
      <c r="AV9" s="15">
        <v>0.25910931174089102</v>
      </c>
      <c r="AW9" s="15">
        <v>0.39285714285714302</v>
      </c>
      <c r="AX9" s="15">
        <v>0.191176470588235</v>
      </c>
      <c r="AY9" s="15">
        <v>0.288590604026846</v>
      </c>
      <c r="AZ9" s="15"/>
      <c r="BA9" s="15">
        <v>0.29658792650918597</v>
      </c>
      <c r="BB9" s="15">
        <v>0.20720720720720701</v>
      </c>
      <c r="BC9" s="15"/>
      <c r="BD9" s="15">
        <v>0.319148936170213</v>
      </c>
      <c r="BE9" s="15">
        <v>0.22972972972972999</v>
      </c>
      <c r="BF9" s="15"/>
      <c r="BG9" s="15">
        <v>0.288782816229117</v>
      </c>
      <c r="BH9" s="15">
        <v>0.19642857142857101</v>
      </c>
    </row>
    <row r="10" spans="2:60" x14ac:dyDescent="0.35">
      <c r="B10" s="16" t="s">
        <v>208</v>
      </c>
      <c r="C10" s="15">
        <v>0.24382207578253701</v>
      </c>
      <c r="D10" s="15">
        <v>0.27536231884057999</v>
      </c>
      <c r="E10" s="15">
        <v>0.22750000000000001</v>
      </c>
      <c r="F10" s="15"/>
      <c r="G10" s="15">
        <v>0.21678321678321699</v>
      </c>
      <c r="H10" s="15">
        <v>0.25215517241379298</v>
      </c>
      <c r="I10" s="15"/>
      <c r="J10" s="15">
        <v>0.22857142857142901</v>
      </c>
      <c r="K10" s="15">
        <v>0.241935483870968</v>
      </c>
      <c r="L10" s="15">
        <v>0.23170731707317099</v>
      </c>
      <c r="M10" s="15">
        <v>0.28030303030303</v>
      </c>
      <c r="N10" s="15"/>
      <c r="O10" s="15">
        <v>0.24691358024691401</v>
      </c>
      <c r="P10" s="15">
        <v>0.237179487179487</v>
      </c>
      <c r="Q10" s="15">
        <v>0.31818181818181801</v>
      </c>
      <c r="R10" s="15">
        <v>0.20689655172413801</v>
      </c>
      <c r="S10" s="15"/>
      <c r="T10" s="15">
        <v>0.28115015974440899</v>
      </c>
      <c r="U10" s="15">
        <v>0.206611570247934</v>
      </c>
      <c r="V10" s="15">
        <v>0.247706422018349</v>
      </c>
      <c r="W10" s="15">
        <v>0.11363636363636399</v>
      </c>
      <c r="X10" s="15">
        <v>0.14285714285714299</v>
      </c>
      <c r="Y10" s="15"/>
      <c r="Z10" s="15">
        <v>0.26865671641791</v>
      </c>
      <c r="AA10" s="15">
        <v>0.228155339805825</v>
      </c>
      <c r="AB10" s="15"/>
      <c r="AC10" s="15">
        <v>0.25714285714285701</v>
      </c>
      <c r="AD10" s="15">
        <v>0.23788546255506601</v>
      </c>
      <c r="AE10" s="15"/>
      <c r="AF10" s="15">
        <v>0.20895522388059701</v>
      </c>
      <c r="AG10" s="15">
        <v>0.27631578947368401</v>
      </c>
      <c r="AH10" s="15">
        <v>0.125</v>
      </c>
      <c r="AI10" s="15">
        <v>0.36</v>
      </c>
      <c r="AJ10" s="15">
        <v>0.23529411764705899</v>
      </c>
      <c r="AK10" s="15">
        <v>0.29870129870129902</v>
      </c>
      <c r="AL10" s="15">
        <v>0.5</v>
      </c>
      <c r="AM10" s="15"/>
      <c r="AN10" s="15">
        <v>0.22270742358078599</v>
      </c>
      <c r="AO10" s="15">
        <v>0.25190839694656503</v>
      </c>
      <c r="AP10" s="15">
        <v>0.133333333333333</v>
      </c>
      <c r="AQ10" s="15">
        <v>0.265625</v>
      </c>
      <c r="AR10" s="15">
        <v>0.25714285714285701</v>
      </c>
      <c r="AS10" s="15">
        <v>0.30434782608695699</v>
      </c>
      <c r="AT10" s="15"/>
      <c r="AU10" s="15">
        <v>0.28695652173913</v>
      </c>
      <c r="AV10" s="15">
        <v>0.21457489878542499</v>
      </c>
      <c r="AW10" s="15">
        <v>0.107142857142857</v>
      </c>
      <c r="AX10" s="15">
        <v>0.41176470588235298</v>
      </c>
      <c r="AY10" s="15">
        <v>0.20805369127516801</v>
      </c>
      <c r="AZ10" s="15"/>
      <c r="BA10" s="15">
        <v>0.23097112860892399</v>
      </c>
      <c r="BB10" s="15">
        <v>0.26576576576576599</v>
      </c>
      <c r="BC10" s="15"/>
      <c r="BD10" s="15">
        <v>0.23829787234042599</v>
      </c>
      <c r="BE10" s="15">
        <v>0.248648648648649</v>
      </c>
      <c r="BF10" s="15"/>
      <c r="BG10" s="15">
        <v>0.248210023866348</v>
      </c>
      <c r="BH10" s="15">
        <v>0.24404761904761901</v>
      </c>
    </row>
    <row r="11" spans="2:60" x14ac:dyDescent="0.35">
      <c r="B11" s="16" t="s">
        <v>209</v>
      </c>
      <c r="C11" s="15">
        <v>0.13838550247117001</v>
      </c>
      <c r="D11" s="15">
        <v>0.135265700483092</v>
      </c>
      <c r="E11" s="15">
        <v>0.14000000000000001</v>
      </c>
      <c r="F11" s="15"/>
      <c r="G11" s="15">
        <v>0.125874125874126</v>
      </c>
      <c r="H11" s="15">
        <v>0.142241379310345</v>
      </c>
      <c r="I11" s="15"/>
      <c r="J11" s="15">
        <v>0.133333333333333</v>
      </c>
      <c r="K11" s="15">
        <v>0.13709677419354799</v>
      </c>
      <c r="L11" s="15">
        <v>0.12601626016260201</v>
      </c>
      <c r="M11" s="15">
        <v>0.16666666666666699</v>
      </c>
      <c r="N11" s="15"/>
      <c r="O11" s="15">
        <v>0.104938271604938</v>
      </c>
      <c r="P11" s="15">
        <v>0.102564102564103</v>
      </c>
      <c r="Q11" s="15">
        <v>0.170454545454545</v>
      </c>
      <c r="R11" s="15">
        <v>0.18390804597701099</v>
      </c>
      <c r="S11" s="15"/>
      <c r="T11" s="15">
        <v>0.124600638977636</v>
      </c>
      <c r="U11" s="15">
        <v>9.9173553719008295E-2</v>
      </c>
      <c r="V11" s="15">
        <v>0.21100917431192701</v>
      </c>
      <c r="W11" s="15">
        <v>0.204545454545455</v>
      </c>
      <c r="X11" s="15">
        <v>0.14285714285714299</v>
      </c>
      <c r="Y11" s="15"/>
      <c r="Z11" s="15">
        <v>0.144278606965174</v>
      </c>
      <c r="AA11" s="15">
        <v>0.14077669902912601</v>
      </c>
      <c r="AB11" s="15"/>
      <c r="AC11" s="15">
        <v>0.159183673469388</v>
      </c>
      <c r="AD11" s="15">
        <v>0.123348017621145</v>
      </c>
      <c r="AE11" s="15"/>
      <c r="AF11" s="15">
        <v>0.17910447761194001</v>
      </c>
      <c r="AG11" s="15">
        <v>0.13157894736842099</v>
      </c>
      <c r="AH11" s="15">
        <v>0.21249999999999999</v>
      </c>
      <c r="AI11" s="15">
        <v>0.08</v>
      </c>
      <c r="AJ11" s="15">
        <v>0.20588235294117599</v>
      </c>
      <c r="AK11" s="15">
        <v>7.7922077922077906E-2</v>
      </c>
      <c r="AL11" s="15">
        <v>0.33333333333333298</v>
      </c>
      <c r="AM11" s="15"/>
      <c r="AN11" s="15">
        <v>0.13537117903930099</v>
      </c>
      <c r="AO11" s="15">
        <v>0.19083969465648901</v>
      </c>
      <c r="AP11" s="15">
        <v>0.133333333333333</v>
      </c>
      <c r="AQ11" s="15">
        <v>0.125</v>
      </c>
      <c r="AR11" s="15">
        <v>0.121428571428571</v>
      </c>
      <c r="AS11" s="15">
        <v>4.3478260869565202E-2</v>
      </c>
      <c r="AT11" s="15"/>
      <c r="AU11" s="15">
        <v>0.104347826086957</v>
      </c>
      <c r="AV11" s="15">
        <v>0.16194331983805699</v>
      </c>
      <c r="AW11" s="15">
        <v>0.214285714285714</v>
      </c>
      <c r="AX11" s="15">
        <v>0.14705882352941199</v>
      </c>
      <c r="AY11" s="15">
        <v>0.10738255033557</v>
      </c>
      <c r="AZ11" s="15"/>
      <c r="BA11" s="15">
        <v>0.133858267716535</v>
      </c>
      <c r="BB11" s="15">
        <v>0.14864864864864899</v>
      </c>
      <c r="BC11" s="15"/>
      <c r="BD11" s="15">
        <v>0.123404255319149</v>
      </c>
      <c r="BE11" s="15">
        <v>0.14594594594594601</v>
      </c>
      <c r="BF11" s="15"/>
      <c r="BG11" s="15">
        <v>0.13126491646777999</v>
      </c>
      <c r="BH11" s="15">
        <v>0.16666666666666699</v>
      </c>
    </row>
    <row r="12" spans="2:60" x14ac:dyDescent="0.35">
      <c r="B12" s="16" t="s">
        <v>210</v>
      </c>
      <c r="C12" s="15">
        <v>0.191103789126853</v>
      </c>
      <c r="D12" s="15">
        <v>0.18357487922705301</v>
      </c>
      <c r="E12" s="15">
        <v>0.19500000000000001</v>
      </c>
      <c r="F12" s="15"/>
      <c r="G12" s="15">
        <v>0.111888111888112</v>
      </c>
      <c r="H12" s="15">
        <v>0.21551724137931</v>
      </c>
      <c r="I12" s="15"/>
      <c r="J12" s="15">
        <v>0.19047619047618999</v>
      </c>
      <c r="K12" s="15">
        <v>0.266129032258065</v>
      </c>
      <c r="L12" s="15">
        <v>0.17886178861788599</v>
      </c>
      <c r="M12" s="15">
        <v>0.14393939393939401</v>
      </c>
      <c r="N12" s="15"/>
      <c r="O12" s="15">
        <v>0.117283950617284</v>
      </c>
      <c r="P12" s="15">
        <v>0.18589743589743599</v>
      </c>
      <c r="Q12" s="15">
        <v>0.170454545454545</v>
      </c>
      <c r="R12" s="15">
        <v>0.27011494252873602</v>
      </c>
      <c r="S12" s="15"/>
      <c r="T12" s="15">
        <v>0.146964856230032</v>
      </c>
      <c r="U12" s="15">
        <v>0.19834710743801701</v>
      </c>
      <c r="V12" s="15">
        <v>0.247706422018349</v>
      </c>
      <c r="W12" s="15">
        <v>0.27272727272727298</v>
      </c>
      <c r="X12" s="15">
        <v>0.42857142857142899</v>
      </c>
      <c r="Y12" s="15"/>
      <c r="Z12" s="15">
        <v>0.18407960199005</v>
      </c>
      <c r="AA12" s="15">
        <v>0.233009708737864</v>
      </c>
      <c r="AB12" s="15"/>
      <c r="AC12" s="15">
        <v>0.179591836734694</v>
      </c>
      <c r="AD12" s="15">
        <v>0.24229074889867799</v>
      </c>
      <c r="AE12" s="15"/>
      <c r="AF12" s="15">
        <v>0.164179104477612</v>
      </c>
      <c r="AG12" s="15">
        <v>0.27631578947368401</v>
      </c>
      <c r="AH12" s="15">
        <v>0.41249999999999998</v>
      </c>
      <c r="AI12" s="15">
        <v>5.3333333333333302E-2</v>
      </c>
      <c r="AJ12" s="15">
        <v>0.17647058823529399</v>
      </c>
      <c r="AK12" s="15">
        <v>3.8961038961039002E-2</v>
      </c>
      <c r="AL12" s="15">
        <v>0</v>
      </c>
      <c r="AM12" s="15"/>
      <c r="AN12" s="15">
        <v>0.31441048034934499</v>
      </c>
      <c r="AO12" s="15">
        <v>0.15267175572519101</v>
      </c>
      <c r="AP12" s="15">
        <v>0.266666666666667</v>
      </c>
      <c r="AQ12" s="15">
        <v>6.25E-2</v>
      </c>
      <c r="AR12" s="15">
        <v>0.1</v>
      </c>
      <c r="AS12" s="15">
        <v>8.6956521739130405E-2</v>
      </c>
      <c r="AT12" s="15"/>
      <c r="AU12" s="15">
        <v>0.16521739130434801</v>
      </c>
      <c r="AV12" s="15">
        <v>0.230769230769231</v>
      </c>
      <c r="AW12" s="15">
        <v>7.1428571428571397E-2</v>
      </c>
      <c r="AX12" s="15">
        <v>0.14705882352941199</v>
      </c>
      <c r="AY12" s="15">
        <v>0.187919463087248</v>
      </c>
      <c r="AZ12" s="15"/>
      <c r="BA12" s="15">
        <v>0.19947506561679801</v>
      </c>
      <c r="BB12" s="15">
        <v>0.18018018018018001</v>
      </c>
      <c r="BC12" s="15"/>
      <c r="BD12" s="15">
        <v>0.17872340425531899</v>
      </c>
      <c r="BE12" s="15">
        <v>0.197297297297297</v>
      </c>
      <c r="BF12" s="15"/>
      <c r="BG12" s="15">
        <v>0.171837708830549</v>
      </c>
      <c r="BH12" s="15">
        <v>0.238095238095238</v>
      </c>
    </row>
    <row r="13" spans="2:60" x14ac:dyDescent="0.35">
      <c r="B13" s="16" t="s">
        <v>119</v>
      </c>
      <c r="C13" s="15">
        <v>4.9423393739703503E-2</v>
      </c>
      <c r="D13" s="15">
        <v>4.3478260869565202E-2</v>
      </c>
      <c r="E13" s="15">
        <v>5.2499999999999998E-2</v>
      </c>
      <c r="F13" s="15"/>
      <c r="G13" s="15">
        <v>0.11888111888111901</v>
      </c>
      <c r="H13" s="15">
        <v>2.80172413793103E-2</v>
      </c>
      <c r="I13" s="15"/>
      <c r="J13" s="15">
        <v>3.8095238095238099E-2</v>
      </c>
      <c r="K13" s="15">
        <v>5.6451612903225798E-2</v>
      </c>
      <c r="L13" s="15">
        <v>5.6910569105691103E-2</v>
      </c>
      <c r="M13" s="15">
        <v>3.7878787878787901E-2</v>
      </c>
      <c r="N13" s="15"/>
      <c r="O13" s="15">
        <v>8.0246913580246895E-2</v>
      </c>
      <c r="P13" s="15">
        <v>3.2051282051282E-2</v>
      </c>
      <c r="Q13" s="15">
        <v>3.4090909090909102E-2</v>
      </c>
      <c r="R13" s="15">
        <v>2.8735632183908E-2</v>
      </c>
      <c r="S13" s="15"/>
      <c r="T13" s="15">
        <v>5.7507987220447303E-2</v>
      </c>
      <c r="U13" s="15">
        <v>5.7851239669421503E-2</v>
      </c>
      <c r="V13" s="15">
        <v>2.7522935779816501E-2</v>
      </c>
      <c r="W13" s="15">
        <v>2.27272727272727E-2</v>
      </c>
      <c r="X13" s="15">
        <v>0</v>
      </c>
      <c r="Y13" s="15"/>
      <c r="Z13" s="15">
        <v>3.98009950248756E-2</v>
      </c>
      <c r="AA13" s="15">
        <v>4.3689320388349502E-2</v>
      </c>
      <c r="AB13" s="15"/>
      <c r="AC13" s="15">
        <v>3.6734693877551003E-2</v>
      </c>
      <c r="AD13" s="15">
        <v>3.9647577092511002E-2</v>
      </c>
      <c r="AE13" s="15"/>
      <c r="AF13" s="15">
        <v>7.4626865671641798E-3</v>
      </c>
      <c r="AG13" s="15">
        <v>2.6315789473684199E-2</v>
      </c>
      <c r="AH13" s="15">
        <v>0</v>
      </c>
      <c r="AI13" s="15">
        <v>9.3333333333333296E-2</v>
      </c>
      <c r="AJ13" s="15">
        <v>5.8823529411764698E-2</v>
      </c>
      <c r="AK13" s="15">
        <v>7.7922077922077906E-2</v>
      </c>
      <c r="AL13" s="15">
        <v>0</v>
      </c>
      <c r="AM13" s="15"/>
      <c r="AN13" s="15">
        <v>3.05676855895196E-2</v>
      </c>
      <c r="AO13" s="15">
        <v>3.0534351145038201E-2</v>
      </c>
      <c r="AP13" s="15">
        <v>0.133333333333333</v>
      </c>
      <c r="AQ13" s="15">
        <v>7.8125E-2</v>
      </c>
      <c r="AR13" s="15">
        <v>7.1428571428571397E-2</v>
      </c>
      <c r="AS13" s="15">
        <v>4.3478260869565202E-2</v>
      </c>
      <c r="AT13" s="15"/>
      <c r="AU13" s="15">
        <v>4.3478260869565202E-2</v>
      </c>
      <c r="AV13" s="15">
        <v>3.6437246963562701E-2</v>
      </c>
      <c r="AW13" s="15">
        <v>0.14285714285714299</v>
      </c>
      <c r="AX13" s="15">
        <v>1.4705882352941201E-2</v>
      </c>
      <c r="AY13" s="15">
        <v>7.3825503355704702E-2</v>
      </c>
      <c r="AZ13" s="15"/>
      <c r="BA13" s="15">
        <v>4.1994750656167999E-2</v>
      </c>
      <c r="BB13" s="15">
        <v>5.8558558558558599E-2</v>
      </c>
      <c r="BC13" s="15"/>
      <c r="BD13" s="15">
        <v>2.97872340425532E-2</v>
      </c>
      <c r="BE13" s="15">
        <v>6.21621621621622E-2</v>
      </c>
      <c r="BF13" s="15"/>
      <c r="BG13" s="15">
        <v>3.10262529832936E-2</v>
      </c>
      <c r="BH13" s="15">
        <v>7.1428571428571397E-2</v>
      </c>
    </row>
    <row r="14" spans="2:60" x14ac:dyDescent="0.35">
      <c r="B14" s="16" t="s">
        <v>211</v>
      </c>
      <c r="C14" s="18">
        <v>0.37726523887973601</v>
      </c>
      <c r="D14" s="18">
        <v>0.36231884057970998</v>
      </c>
      <c r="E14" s="18">
        <v>0.38500000000000001</v>
      </c>
      <c r="F14" s="18"/>
      <c r="G14" s="18">
        <v>0.42657342657342701</v>
      </c>
      <c r="H14" s="18">
        <v>0.36206896551724099</v>
      </c>
      <c r="I14" s="18"/>
      <c r="J14" s="18">
        <v>0.40952380952381001</v>
      </c>
      <c r="K14" s="18">
        <v>0.29838709677419401</v>
      </c>
      <c r="L14" s="18">
        <v>0.40650406504065001</v>
      </c>
      <c r="M14" s="18">
        <v>0.37121212121212099</v>
      </c>
      <c r="N14" s="18"/>
      <c r="O14" s="18">
        <v>0.45061728395061701</v>
      </c>
      <c r="P14" s="18">
        <v>0.44230769230769201</v>
      </c>
      <c r="Q14" s="18">
        <v>0.30681818181818199</v>
      </c>
      <c r="R14" s="18">
        <v>0.31034482758620702</v>
      </c>
      <c r="S14" s="18"/>
      <c r="T14" s="18">
        <v>0.38977635782747599</v>
      </c>
      <c r="U14" s="18">
        <v>0.43801652892561999</v>
      </c>
      <c r="V14" s="18">
        <v>0.26605504587155998</v>
      </c>
      <c r="W14" s="18">
        <v>0.38636363636363602</v>
      </c>
      <c r="X14" s="18">
        <v>0.28571428571428598</v>
      </c>
      <c r="Y14" s="18"/>
      <c r="Z14" s="18">
        <v>0.36318407960199001</v>
      </c>
      <c r="AA14" s="18">
        <v>0.35436893203883502</v>
      </c>
      <c r="AB14" s="18"/>
      <c r="AC14" s="18">
        <v>0.36734693877551</v>
      </c>
      <c r="AD14" s="18">
        <v>0.35682819383259901</v>
      </c>
      <c r="AE14" s="18"/>
      <c r="AF14" s="18">
        <v>0.44029850746268701</v>
      </c>
      <c r="AG14" s="18">
        <v>0.28947368421052599</v>
      </c>
      <c r="AH14" s="18">
        <v>0.25</v>
      </c>
      <c r="AI14" s="18">
        <v>0.413333333333333</v>
      </c>
      <c r="AJ14" s="18">
        <v>0.32352941176470601</v>
      </c>
      <c r="AK14" s="18">
        <v>0.506493506493507</v>
      </c>
      <c r="AL14" s="18">
        <v>0.16666666666666699</v>
      </c>
      <c r="AM14" s="18"/>
      <c r="AN14" s="18">
        <v>0.29694323144104801</v>
      </c>
      <c r="AO14" s="18">
        <v>0.37404580152671801</v>
      </c>
      <c r="AP14" s="18">
        <v>0.33333333333333298</v>
      </c>
      <c r="AQ14" s="18">
        <v>0.46875</v>
      </c>
      <c r="AR14" s="18">
        <v>0.45</v>
      </c>
      <c r="AS14" s="18">
        <v>0.52173913043478304</v>
      </c>
      <c r="AT14" s="18"/>
      <c r="AU14" s="18">
        <v>0.4</v>
      </c>
      <c r="AV14" s="18">
        <v>0.35627530364372501</v>
      </c>
      <c r="AW14" s="18">
        <v>0.46428571428571402</v>
      </c>
      <c r="AX14" s="18">
        <v>0.27941176470588203</v>
      </c>
      <c r="AY14" s="18">
        <v>0.422818791946309</v>
      </c>
      <c r="AZ14" s="18"/>
      <c r="BA14" s="18">
        <v>0.39370078740157499</v>
      </c>
      <c r="BB14" s="18">
        <v>0.34684684684684702</v>
      </c>
      <c r="BC14" s="18"/>
      <c r="BD14" s="18">
        <v>0.42978723404255298</v>
      </c>
      <c r="BE14" s="18">
        <v>0.34594594594594602</v>
      </c>
      <c r="BF14" s="18"/>
      <c r="BG14" s="18">
        <v>0.41766109785202898</v>
      </c>
      <c r="BH14" s="18">
        <v>0.27976190476190499</v>
      </c>
    </row>
    <row r="15" spans="2:60" x14ac:dyDescent="0.35">
      <c r="B15" s="16" t="s">
        <v>212</v>
      </c>
      <c r="C15" s="18">
        <v>0.32948929159802298</v>
      </c>
      <c r="D15" s="18">
        <v>0.31884057971014501</v>
      </c>
      <c r="E15" s="18">
        <v>0.33500000000000002</v>
      </c>
      <c r="F15" s="18"/>
      <c r="G15" s="18">
        <v>0.23776223776223801</v>
      </c>
      <c r="H15" s="18">
        <v>0.35775862068965503</v>
      </c>
      <c r="I15" s="18"/>
      <c r="J15" s="18">
        <v>0.32380952380952399</v>
      </c>
      <c r="K15" s="18">
        <v>0.40322580645161299</v>
      </c>
      <c r="L15" s="18">
        <v>0.30487804878048802</v>
      </c>
      <c r="M15" s="18">
        <v>0.310606060606061</v>
      </c>
      <c r="N15" s="18"/>
      <c r="O15" s="18">
        <v>0.22222222222222199</v>
      </c>
      <c r="P15" s="18">
        <v>0.28846153846153799</v>
      </c>
      <c r="Q15" s="18">
        <v>0.34090909090909099</v>
      </c>
      <c r="R15" s="18">
        <v>0.45402298850574702</v>
      </c>
      <c r="S15" s="18"/>
      <c r="T15" s="18">
        <v>0.27156549520766798</v>
      </c>
      <c r="U15" s="18">
        <v>0.29752066115702502</v>
      </c>
      <c r="V15" s="18">
        <v>0.45871559633027498</v>
      </c>
      <c r="W15" s="18">
        <v>0.47727272727272702</v>
      </c>
      <c r="X15" s="18">
        <v>0.57142857142857095</v>
      </c>
      <c r="Y15" s="18"/>
      <c r="Z15" s="18">
        <v>0.328358208955224</v>
      </c>
      <c r="AA15" s="18">
        <v>0.37378640776699001</v>
      </c>
      <c r="AB15" s="18"/>
      <c r="AC15" s="18">
        <v>0.33877551020408198</v>
      </c>
      <c r="AD15" s="18">
        <v>0.36563876651982402</v>
      </c>
      <c r="AE15" s="18"/>
      <c r="AF15" s="18">
        <v>0.34328358208955201</v>
      </c>
      <c r="AG15" s="18">
        <v>0.40789473684210498</v>
      </c>
      <c r="AH15" s="18">
        <v>0.625</v>
      </c>
      <c r="AI15" s="18">
        <v>0.133333333333333</v>
      </c>
      <c r="AJ15" s="18">
        <v>0.38235294117647101</v>
      </c>
      <c r="AK15" s="18">
        <v>0.11688311688311701</v>
      </c>
      <c r="AL15" s="18">
        <v>0.33333333333333298</v>
      </c>
      <c r="AM15" s="18"/>
      <c r="AN15" s="18">
        <v>0.449781659388646</v>
      </c>
      <c r="AO15" s="18">
        <v>0.34351145038167902</v>
      </c>
      <c r="AP15" s="18">
        <v>0.4</v>
      </c>
      <c r="AQ15" s="18">
        <v>0.1875</v>
      </c>
      <c r="AR15" s="18">
        <v>0.221428571428571</v>
      </c>
      <c r="AS15" s="18">
        <v>0.13043478260869601</v>
      </c>
      <c r="AT15" s="18"/>
      <c r="AU15" s="18">
        <v>0.26956521739130401</v>
      </c>
      <c r="AV15" s="18">
        <v>0.39271255060728699</v>
      </c>
      <c r="AW15" s="18">
        <v>0.28571428571428598</v>
      </c>
      <c r="AX15" s="18">
        <v>0.29411764705882398</v>
      </c>
      <c r="AY15" s="18">
        <v>0.29530201342281898</v>
      </c>
      <c r="AZ15" s="18"/>
      <c r="BA15" s="18">
        <v>0.33333333333333298</v>
      </c>
      <c r="BB15" s="18">
        <v>0.32882882882882902</v>
      </c>
      <c r="BC15" s="18"/>
      <c r="BD15" s="18">
        <v>0.30212765957446802</v>
      </c>
      <c r="BE15" s="18">
        <v>0.34324324324324301</v>
      </c>
      <c r="BF15" s="18"/>
      <c r="BG15" s="18">
        <v>0.30310262529832899</v>
      </c>
      <c r="BH15" s="18">
        <v>0.40476190476190499</v>
      </c>
    </row>
    <row r="16" spans="2:60" x14ac:dyDescent="0.35">
      <c r="B16" s="16" t="s">
        <v>93</v>
      </c>
      <c r="C16" s="19">
        <v>4.7775947281713298E-2</v>
      </c>
      <c r="D16" s="19">
        <v>4.3478260869565202E-2</v>
      </c>
      <c r="E16" s="19">
        <v>0.05</v>
      </c>
      <c r="F16" s="19"/>
      <c r="G16" s="19">
        <v>0.188811188811189</v>
      </c>
      <c r="H16" s="19">
        <v>4.3103448275862398E-3</v>
      </c>
      <c r="I16" s="19"/>
      <c r="J16" s="19">
        <v>8.5714285714285701E-2</v>
      </c>
      <c r="K16" s="19">
        <v>-0.104838709677419</v>
      </c>
      <c r="L16" s="19">
        <v>0.101626016260163</v>
      </c>
      <c r="M16" s="19">
        <v>6.0606060606060601E-2</v>
      </c>
      <c r="N16" s="19"/>
      <c r="O16" s="19">
        <v>0.22839506172839499</v>
      </c>
      <c r="P16" s="19">
        <v>0.15384615384615399</v>
      </c>
      <c r="Q16" s="19">
        <v>-3.4090909090909102E-2</v>
      </c>
      <c r="R16" s="19">
        <v>-0.14367816091954</v>
      </c>
      <c r="S16" s="19"/>
      <c r="T16" s="19">
        <v>0.118210862619808</v>
      </c>
      <c r="U16" s="19">
        <v>0.14049586776859499</v>
      </c>
      <c r="V16" s="19">
        <v>-0.192660550458716</v>
      </c>
      <c r="W16" s="19">
        <v>-9.0909090909090898E-2</v>
      </c>
      <c r="X16" s="19">
        <v>-0.28571428571428598</v>
      </c>
      <c r="Y16" s="19"/>
      <c r="Z16" s="19">
        <v>3.4825870646766198E-2</v>
      </c>
      <c r="AA16" s="19">
        <v>-1.94174757281553E-2</v>
      </c>
      <c r="AB16" s="19"/>
      <c r="AC16" s="19">
        <v>2.8571428571428598E-2</v>
      </c>
      <c r="AD16" s="19">
        <v>-8.8105726872246808E-3</v>
      </c>
      <c r="AE16" s="19"/>
      <c r="AF16" s="19">
        <v>9.70149253731344E-2</v>
      </c>
      <c r="AG16" s="19">
        <v>-0.118421052631579</v>
      </c>
      <c r="AH16" s="19">
        <v>-0.375</v>
      </c>
      <c r="AI16" s="19">
        <v>0.28000000000000003</v>
      </c>
      <c r="AJ16" s="19">
        <v>-5.8823529411764698E-2</v>
      </c>
      <c r="AK16" s="19">
        <v>0.38961038961039002</v>
      </c>
      <c r="AL16" s="19">
        <v>-0.16666666666666699</v>
      </c>
      <c r="AM16" s="19"/>
      <c r="AN16" s="19">
        <v>-0.152838427947598</v>
      </c>
      <c r="AO16" s="19">
        <v>3.0534351145038101E-2</v>
      </c>
      <c r="AP16" s="19">
        <v>-6.6666666666666693E-2</v>
      </c>
      <c r="AQ16" s="19">
        <v>0.28125</v>
      </c>
      <c r="AR16" s="19">
        <v>0.22857142857142901</v>
      </c>
      <c r="AS16" s="19">
        <v>0.39130434782608697</v>
      </c>
      <c r="AT16" s="19"/>
      <c r="AU16" s="19">
        <v>0.13043478260869601</v>
      </c>
      <c r="AV16" s="19">
        <v>-3.6437246963562799E-2</v>
      </c>
      <c r="AW16" s="19">
        <v>0.17857142857142899</v>
      </c>
      <c r="AX16" s="19">
        <v>-1.4705882352941201E-2</v>
      </c>
      <c r="AY16" s="19">
        <v>0.12751677852349</v>
      </c>
      <c r="AZ16" s="19"/>
      <c r="BA16" s="19">
        <v>6.0367454068241497E-2</v>
      </c>
      <c r="BB16" s="19">
        <v>1.8018018018018101E-2</v>
      </c>
      <c r="BC16" s="19"/>
      <c r="BD16" s="19">
        <v>0.12765957446808501</v>
      </c>
      <c r="BE16" s="19">
        <v>2.7027027027026799E-3</v>
      </c>
      <c r="BF16" s="19"/>
      <c r="BG16" s="19">
        <v>0.114558472553699</v>
      </c>
      <c r="BH16" s="19">
        <v>-0.125</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358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0.215815485996705</v>
      </c>
      <c r="D8" s="15">
        <v>0.18357487922705301</v>
      </c>
      <c r="E8" s="15">
        <v>0.23250000000000001</v>
      </c>
      <c r="F8" s="15"/>
      <c r="G8" s="15">
        <v>0.27972027972028002</v>
      </c>
      <c r="H8" s="15">
        <v>0.19612068965517199</v>
      </c>
      <c r="I8" s="15"/>
      <c r="J8" s="15">
        <v>0.19047619047618999</v>
      </c>
      <c r="K8" s="15">
        <v>0.217741935483871</v>
      </c>
      <c r="L8" s="15">
        <v>0.22764227642276399</v>
      </c>
      <c r="M8" s="15">
        <v>0.21212121212121199</v>
      </c>
      <c r="N8" s="15"/>
      <c r="O8" s="15">
        <v>0.24691358024691401</v>
      </c>
      <c r="P8" s="15">
        <v>0.237179487179487</v>
      </c>
      <c r="Q8" s="15">
        <v>0.18181818181818199</v>
      </c>
      <c r="R8" s="15">
        <v>0.20689655172413801</v>
      </c>
      <c r="S8" s="15"/>
      <c r="T8" s="15">
        <v>0.22364217252396201</v>
      </c>
      <c r="U8" s="15">
        <v>0.23140495867768601</v>
      </c>
      <c r="V8" s="15">
        <v>0.17431192660550501</v>
      </c>
      <c r="W8" s="15">
        <v>0.18181818181818199</v>
      </c>
      <c r="X8" s="15">
        <v>0.14285714285714299</v>
      </c>
      <c r="Y8" s="15"/>
      <c r="Z8" s="15">
        <v>0.23383084577114399</v>
      </c>
      <c r="AA8" s="15">
        <v>0.20388349514563101</v>
      </c>
      <c r="AB8" s="15"/>
      <c r="AC8" s="15">
        <v>0.212244897959184</v>
      </c>
      <c r="AD8" s="15">
        <v>0.20704845814978001</v>
      </c>
      <c r="AE8" s="15"/>
      <c r="AF8" s="15">
        <v>0.24626865671641801</v>
      </c>
      <c r="AG8" s="15">
        <v>0.118421052631579</v>
      </c>
      <c r="AH8" s="15">
        <v>0.15</v>
      </c>
      <c r="AI8" s="15">
        <v>0.266666666666667</v>
      </c>
      <c r="AJ8" s="15">
        <v>0.20588235294117599</v>
      </c>
      <c r="AK8" s="15">
        <v>0.207792207792208</v>
      </c>
      <c r="AL8" s="15">
        <v>0.33333333333333298</v>
      </c>
      <c r="AM8" s="15"/>
      <c r="AN8" s="15">
        <v>0.19650655021834099</v>
      </c>
      <c r="AO8" s="15">
        <v>0.14503816793893101</v>
      </c>
      <c r="AP8" s="15">
        <v>0.2</v>
      </c>
      <c r="AQ8" s="15">
        <v>0.296875</v>
      </c>
      <c r="AR8" s="15">
        <v>0.3</v>
      </c>
      <c r="AS8" s="15">
        <v>4.3478260869565202E-2</v>
      </c>
      <c r="AT8" s="15"/>
      <c r="AU8" s="15">
        <v>0.26086956521739102</v>
      </c>
      <c r="AV8" s="15">
        <v>0.19433198380566799</v>
      </c>
      <c r="AW8" s="15">
        <v>0.17857142857142899</v>
      </c>
      <c r="AX8" s="15">
        <v>0.161764705882353</v>
      </c>
      <c r="AY8" s="15">
        <v>0.24832214765100699</v>
      </c>
      <c r="AZ8" s="15"/>
      <c r="BA8" s="15">
        <v>0.196850393700787</v>
      </c>
      <c r="BB8" s="15">
        <v>0.24774774774774799</v>
      </c>
      <c r="BC8" s="15"/>
      <c r="BD8" s="15">
        <v>0.21276595744680901</v>
      </c>
      <c r="BE8" s="15">
        <v>0.21621621621621601</v>
      </c>
      <c r="BF8" s="15"/>
      <c r="BG8" s="15">
        <v>0.221957040572792</v>
      </c>
      <c r="BH8" s="15">
        <v>0.202380952380952</v>
      </c>
    </row>
    <row r="9" spans="2:60" x14ac:dyDescent="0.35">
      <c r="B9" s="16" t="s">
        <v>207</v>
      </c>
      <c r="C9" s="15">
        <v>0.35914332784184499</v>
      </c>
      <c r="D9" s="15">
        <v>0.34782608695652201</v>
      </c>
      <c r="E9" s="15">
        <v>0.36499999999999999</v>
      </c>
      <c r="F9" s="15"/>
      <c r="G9" s="15">
        <v>0.30069930069930101</v>
      </c>
      <c r="H9" s="15">
        <v>0.37715517241379298</v>
      </c>
      <c r="I9" s="15"/>
      <c r="J9" s="15">
        <v>0.28571428571428598</v>
      </c>
      <c r="K9" s="15">
        <v>0.41935483870967699</v>
      </c>
      <c r="L9" s="15">
        <v>0.345528455284553</v>
      </c>
      <c r="M9" s="15">
        <v>0.38636363636363602</v>
      </c>
      <c r="N9" s="15"/>
      <c r="O9" s="15">
        <v>0.37037037037037002</v>
      </c>
      <c r="P9" s="15">
        <v>0.37179487179487197</v>
      </c>
      <c r="Q9" s="15">
        <v>0.42045454545454503</v>
      </c>
      <c r="R9" s="15">
        <v>0.32183908045977</v>
      </c>
      <c r="S9" s="15"/>
      <c r="T9" s="15">
        <v>0.38019169329073499</v>
      </c>
      <c r="U9" s="15">
        <v>0.338842975206612</v>
      </c>
      <c r="V9" s="15">
        <v>0.34862385321100903</v>
      </c>
      <c r="W9" s="15">
        <v>0.31818181818181801</v>
      </c>
      <c r="X9" s="15">
        <v>0.28571428571428598</v>
      </c>
      <c r="Y9" s="15"/>
      <c r="Z9" s="15">
        <v>0.41293532338308497</v>
      </c>
      <c r="AA9" s="15">
        <v>0.35436893203883502</v>
      </c>
      <c r="AB9" s="15"/>
      <c r="AC9" s="15">
        <v>0.39591836734693903</v>
      </c>
      <c r="AD9" s="15">
        <v>0.31718061674008802</v>
      </c>
      <c r="AE9" s="15"/>
      <c r="AF9" s="15">
        <v>0.38059701492537301</v>
      </c>
      <c r="AG9" s="15">
        <v>0.34210526315789502</v>
      </c>
      <c r="AH9" s="15">
        <v>0.38750000000000001</v>
      </c>
      <c r="AI9" s="15">
        <v>0.28000000000000003</v>
      </c>
      <c r="AJ9" s="15">
        <v>0.32352941176470601</v>
      </c>
      <c r="AK9" s="15">
        <v>0.42857142857142899</v>
      </c>
      <c r="AL9" s="15">
        <v>0.5</v>
      </c>
      <c r="AM9" s="15"/>
      <c r="AN9" s="15">
        <v>0.37991266375545901</v>
      </c>
      <c r="AO9" s="15">
        <v>0.36641221374045801</v>
      </c>
      <c r="AP9" s="15">
        <v>0.33333333333333298</v>
      </c>
      <c r="AQ9" s="15">
        <v>0.296875</v>
      </c>
      <c r="AR9" s="15">
        <v>0.32857142857142901</v>
      </c>
      <c r="AS9" s="15">
        <v>0.52173913043478304</v>
      </c>
      <c r="AT9" s="15"/>
      <c r="AU9" s="15">
        <v>0.32173913043478303</v>
      </c>
      <c r="AV9" s="15">
        <v>0.35627530364372501</v>
      </c>
      <c r="AW9" s="15">
        <v>0.32142857142857101</v>
      </c>
      <c r="AX9" s="15">
        <v>0.35294117647058798</v>
      </c>
      <c r="AY9" s="15">
        <v>0.40268456375838901</v>
      </c>
      <c r="AZ9" s="15"/>
      <c r="BA9" s="15">
        <v>0.36482939632545902</v>
      </c>
      <c r="BB9" s="15">
        <v>0.35135135135135098</v>
      </c>
      <c r="BC9" s="15"/>
      <c r="BD9" s="15">
        <v>0.365957446808511</v>
      </c>
      <c r="BE9" s="15">
        <v>0.35405405405405399</v>
      </c>
      <c r="BF9" s="15"/>
      <c r="BG9" s="15">
        <v>0.38663484486873501</v>
      </c>
      <c r="BH9" s="15">
        <v>0.30357142857142899</v>
      </c>
    </row>
    <row r="10" spans="2:60" x14ac:dyDescent="0.35">
      <c r="B10" s="16" t="s">
        <v>208</v>
      </c>
      <c r="C10" s="15">
        <v>0.22570016474464599</v>
      </c>
      <c r="D10" s="15">
        <v>0.23671497584541101</v>
      </c>
      <c r="E10" s="15">
        <v>0.22</v>
      </c>
      <c r="F10" s="15"/>
      <c r="G10" s="15">
        <v>0.21678321678321699</v>
      </c>
      <c r="H10" s="15">
        <v>0.22844827586206901</v>
      </c>
      <c r="I10" s="15"/>
      <c r="J10" s="15">
        <v>0.27619047619047599</v>
      </c>
      <c r="K10" s="15">
        <v>0.18548387096774199</v>
      </c>
      <c r="L10" s="15">
        <v>0.23170731707317099</v>
      </c>
      <c r="M10" s="15">
        <v>0.21212121212121199</v>
      </c>
      <c r="N10" s="15"/>
      <c r="O10" s="15">
        <v>0.234567901234568</v>
      </c>
      <c r="P10" s="15">
        <v>0.230769230769231</v>
      </c>
      <c r="Q10" s="15">
        <v>0.170454545454545</v>
      </c>
      <c r="R10" s="15">
        <v>0.21839080459770099</v>
      </c>
      <c r="S10" s="15"/>
      <c r="T10" s="15">
        <v>0.23961661341852999</v>
      </c>
      <c r="U10" s="15">
        <v>0.22314049586776899</v>
      </c>
      <c r="V10" s="15">
        <v>0.22018348623853201</v>
      </c>
      <c r="W10" s="15">
        <v>0.22727272727272699</v>
      </c>
      <c r="X10" s="15">
        <v>0.14285714285714299</v>
      </c>
      <c r="Y10" s="15"/>
      <c r="Z10" s="15">
        <v>0.18407960199005</v>
      </c>
      <c r="AA10" s="15">
        <v>0.25728155339805803</v>
      </c>
      <c r="AB10" s="15"/>
      <c r="AC10" s="15">
        <v>0.20408163265306101</v>
      </c>
      <c r="AD10" s="15">
        <v>0.259911894273128</v>
      </c>
      <c r="AE10" s="15"/>
      <c r="AF10" s="15">
        <v>0.22388059701492499</v>
      </c>
      <c r="AG10" s="15">
        <v>0.197368421052632</v>
      </c>
      <c r="AH10" s="15">
        <v>0.2</v>
      </c>
      <c r="AI10" s="15">
        <v>0.30666666666666698</v>
      </c>
      <c r="AJ10" s="15">
        <v>0.29411764705882398</v>
      </c>
      <c r="AK10" s="15">
        <v>0.207792207792208</v>
      </c>
      <c r="AL10" s="15">
        <v>0.16666666666666699</v>
      </c>
      <c r="AM10" s="15"/>
      <c r="AN10" s="15">
        <v>0.209606986899563</v>
      </c>
      <c r="AO10" s="15">
        <v>0.26717557251908403</v>
      </c>
      <c r="AP10" s="15">
        <v>0.2</v>
      </c>
      <c r="AQ10" s="15">
        <v>0.234375</v>
      </c>
      <c r="AR10" s="15">
        <v>0.214285714285714</v>
      </c>
      <c r="AS10" s="15">
        <v>0.217391304347826</v>
      </c>
      <c r="AT10" s="15"/>
      <c r="AU10" s="15">
        <v>0.26086956521739102</v>
      </c>
      <c r="AV10" s="15">
        <v>0.198380566801619</v>
      </c>
      <c r="AW10" s="15">
        <v>0.35714285714285698</v>
      </c>
      <c r="AX10" s="15">
        <v>0.26470588235294101</v>
      </c>
      <c r="AY10" s="15">
        <v>0.20134228187919501</v>
      </c>
      <c r="AZ10" s="15"/>
      <c r="BA10" s="15">
        <v>0.23097112860892399</v>
      </c>
      <c r="BB10" s="15">
        <v>0.21621621621621601</v>
      </c>
      <c r="BC10" s="15"/>
      <c r="BD10" s="15">
        <v>0.221276595744681</v>
      </c>
      <c r="BE10" s="15">
        <v>0.22972972972972999</v>
      </c>
      <c r="BF10" s="15"/>
      <c r="BG10" s="15">
        <v>0.22673031026252999</v>
      </c>
      <c r="BH10" s="15">
        <v>0.226190476190476</v>
      </c>
    </row>
    <row r="11" spans="2:60" x14ac:dyDescent="0.35">
      <c r="B11" s="16" t="s">
        <v>209</v>
      </c>
      <c r="C11" s="15">
        <v>8.8962108731466205E-2</v>
      </c>
      <c r="D11" s="15">
        <v>0.12560386473429999</v>
      </c>
      <c r="E11" s="15">
        <v>7.0000000000000007E-2</v>
      </c>
      <c r="F11" s="15"/>
      <c r="G11" s="15">
        <v>5.5944055944055902E-2</v>
      </c>
      <c r="H11" s="15">
        <v>9.9137931034482804E-2</v>
      </c>
      <c r="I11" s="15"/>
      <c r="J11" s="15">
        <v>0.104761904761905</v>
      </c>
      <c r="K11" s="15">
        <v>8.0645161290322606E-2</v>
      </c>
      <c r="L11" s="15">
        <v>8.1300813008130093E-2</v>
      </c>
      <c r="M11" s="15">
        <v>9.8484848484848495E-2</v>
      </c>
      <c r="N11" s="15"/>
      <c r="O11" s="15">
        <v>4.9382716049382699E-2</v>
      </c>
      <c r="P11" s="15">
        <v>3.2051282051282E-2</v>
      </c>
      <c r="Q11" s="15">
        <v>9.0909090909090898E-2</v>
      </c>
      <c r="R11" s="15">
        <v>0.17241379310344801</v>
      </c>
      <c r="S11" s="15"/>
      <c r="T11" s="15">
        <v>4.1533546325878599E-2</v>
      </c>
      <c r="U11" s="15">
        <v>0.107438016528926</v>
      </c>
      <c r="V11" s="15">
        <v>0.13761467889908299</v>
      </c>
      <c r="W11" s="15">
        <v>0.22727272727272699</v>
      </c>
      <c r="X11" s="15">
        <v>0.28571428571428598</v>
      </c>
      <c r="Y11" s="15"/>
      <c r="Z11" s="15">
        <v>7.9601990049751201E-2</v>
      </c>
      <c r="AA11" s="15">
        <v>8.2524271844660199E-2</v>
      </c>
      <c r="AB11" s="15"/>
      <c r="AC11" s="15">
        <v>8.9795918367346905E-2</v>
      </c>
      <c r="AD11" s="15">
        <v>0.101321585903084</v>
      </c>
      <c r="AE11" s="15"/>
      <c r="AF11" s="15">
        <v>8.9552238805970102E-2</v>
      </c>
      <c r="AG11" s="15">
        <v>0.22368421052631601</v>
      </c>
      <c r="AH11" s="15">
        <v>0.125</v>
      </c>
      <c r="AI11" s="15">
        <v>0.08</v>
      </c>
      <c r="AJ11" s="15">
        <v>5.8823529411764698E-2</v>
      </c>
      <c r="AK11" s="15">
        <v>1.2987012987013E-2</v>
      </c>
      <c r="AL11" s="15">
        <v>0</v>
      </c>
      <c r="AM11" s="15"/>
      <c r="AN11" s="15">
        <v>9.6069868995633204E-2</v>
      </c>
      <c r="AO11" s="15">
        <v>0.106870229007634</v>
      </c>
      <c r="AP11" s="15">
        <v>0</v>
      </c>
      <c r="AQ11" s="15">
        <v>7.8125E-2</v>
      </c>
      <c r="AR11" s="15">
        <v>7.8571428571428598E-2</v>
      </c>
      <c r="AS11" s="15">
        <v>8.6956521739130405E-2</v>
      </c>
      <c r="AT11" s="15"/>
      <c r="AU11" s="15">
        <v>5.21739130434783E-2</v>
      </c>
      <c r="AV11" s="15">
        <v>0.12955465587044501</v>
      </c>
      <c r="AW11" s="15">
        <v>3.5714285714285698E-2</v>
      </c>
      <c r="AX11" s="15">
        <v>0.11764705882352899</v>
      </c>
      <c r="AY11" s="15">
        <v>4.6979865771812103E-2</v>
      </c>
      <c r="AZ11" s="15"/>
      <c r="BA11" s="15">
        <v>9.7112860892388506E-2</v>
      </c>
      <c r="BB11" s="15">
        <v>7.6576576576576599E-2</v>
      </c>
      <c r="BC11" s="15"/>
      <c r="BD11" s="15">
        <v>8.9361702127659606E-2</v>
      </c>
      <c r="BE11" s="15">
        <v>8.9189189189189194E-2</v>
      </c>
      <c r="BF11" s="15"/>
      <c r="BG11" s="15">
        <v>7.6372315035799498E-2</v>
      </c>
      <c r="BH11" s="15">
        <v>0.125</v>
      </c>
    </row>
    <row r="12" spans="2:60" x14ac:dyDescent="0.35">
      <c r="B12" s="16" t="s">
        <v>210</v>
      </c>
      <c r="C12" s="15">
        <v>3.62438220757825E-2</v>
      </c>
      <c r="D12" s="15">
        <v>4.3478260869565202E-2</v>
      </c>
      <c r="E12" s="15">
        <v>3.2500000000000001E-2</v>
      </c>
      <c r="F12" s="15"/>
      <c r="G12" s="15">
        <v>1.3986013986014E-2</v>
      </c>
      <c r="H12" s="15">
        <v>4.31034482758621E-2</v>
      </c>
      <c r="I12" s="15"/>
      <c r="J12" s="15">
        <v>5.7142857142857099E-2</v>
      </c>
      <c r="K12" s="15">
        <v>2.4193548387096801E-2</v>
      </c>
      <c r="L12" s="15">
        <v>4.4715447154471497E-2</v>
      </c>
      <c r="M12" s="15">
        <v>1.5151515151515201E-2</v>
      </c>
      <c r="N12" s="15"/>
      <c r="O12" s="15">
        <v>2.4691358024691398E-2</v>
      </c>
      <c r="P12" s="15">
        <v>4.48717948717949E-2</v>
      </c>
      <c r="Q12" s="15">
        <v>5.6818181818181802E-2</v>
      </c>
      <c r="R12" s="15">
        <v>2.8735632183908E-2</v>
      </c>
      <c r="S12" s="15"/>
      <c r="T12" s="15">
        <v>3.8338658146964903E-2</v>
      </c>
      <c r="U12" s="15">
        <v>2.4793388429752101E-2</v>
      </c>
      <c r="V12" s="15">
        <v>4.5871559633027498E-2</v>
      </c>
      <c r="W12" s="15">
        <v>0</v>
      </c>
      <c r="X12" s="15">
        <v>0.14285714285714299</v>
      </c>
      <c r="Y12" s="15"/>
      <c r="Z12" s="15">
        <v>3.98009950248756E-2</v>
      </c>
      <c r="AA12" s="15">
        <v>3.8834951456310697E-2</v>
      </c>
      <c r="AB12" s="15"/>
      <c r="AC12" s="15">
        <v>3.2653061224489799E-2</v>
      </c>
      <c r="AD12" s="15">
        <v>4.4052863436123399E-2</v>
      </c>
      <c r="AE12" s="15"/>
      <c r="AF12" s="15">
        <v>1.49253731343284E-2</v>
      </c>
      <c r="AG12" s="15">
        <v>9.2105263157894704E-2</v>
      </c>
      <c r="AH12" s="15">
        <v>6.25E-2</v>
      </c>
      <c r="AI12" s="15">
        <v>1.3333333333333299E-2</v>
      </c>
      <c r="AJ12" s="15">
        <v>0</v>
      </c>
      <c r="AK12" s="15">
        <v>1.2987012987013E-2</v>
      </c>
      <c r="AL12" s="15">
        <v>0</v>
      </c>
      <c r="AM12" s="15"/>
      <c r="AN12" s="15">
        <v>4.8034934497816602E-2</v>
      </c>
      <c r="AO12" s="15">
        <v>2.2900763358778602E-2</v>
      </c>
      <c r="AP12" s="15">
        <v>0.133333333333333</v>
      </c>
      <c r="AQ12" s="15">
        <v>4.6875E-2</v>
      </c>
      <c r="AR12" s="15">
        <v>2.1428571428571401E-2</v>
      </c>
      <c r="AS12" s="15">
        <v>0</v>
      </c>
      <c r="AT12" s="15"/>
      <c r="AU12" s="15">
        <v>3.4782608695652202E-2</v>
      </c>
      <c r="AV12" s="15">
        <v>4.0485829959514198E-2</v>
      </c>
      <c r="AW12" s="15">
        <v>3.5714285714285698E-2</v>
      </c>
      <c r="AX12" s="15">
        <v>4.4117647058823498E-2</v>
      </c>
      <c r="AY12" s="15">
        <v>2.68456375838926E-2</v>
      </c>
      <c r="AZ12" s="15"/>
      <c r="BA12" s="15">
        <v>3.4120734908136503E-2</v>
      </c>
      <c r="BB12" s="15">
        <v>4.0540540540540501E-2</v>
      </c>
      <c r="BC12" s="15"/>
      <c r="BD12" s="15">
        <v>3.8297872340425497E-2</v>
      </c>
      <c r="BE12" s="15">
        <v>3.5135135135135102E-2</v>
      </c>
      <c r="BF12" s="15"/>
      <c r="BG12" s="15">
        <v>2.3866348448687399E-2</v>
      </c>
      <c r="BH12" s="15">
        <v>6.5476190476190493E-2</v>
      </c>
    </row>
    <row r="13" spans="2:60" x14ac:dyDescent="0.35">
      <c r="B13" s="16" t="s">
        <v>119</v>
      </c>
      <c r="C13" s="15">
        <v>7.4135090609555199E-2</v>
      </c>
      <c r="D13" s="15">
        <v>6.2801932367149801E-2</v>
      </c>
      <c r="E13" s="15">
        <v>0.08</v>
      </c>
      <c r="F13" s="15"/>
      <c r="G13" s="15">
        <v>0.132867132867133</v>
      </c>
      <c r="H13" s="15">
        <v>5.6034482758620698E-2</v>
      </c>
      <c r="I13" s="15"/>
      <c r="J13" s="15">
        <v>8.5714285714285701E-2</v>
      </c>
      <c r="K13" s="15">
        <v>7.25806451612903E-2</v>
      </c>
      <c r="L13" s="15">
        <v>6.9105691056910598E-2</v>
      </c>
      <c r="M13" s="15">
        <v>7.5757575757575801E-2</v>
      </c>
      <c r="N13" s="15"/>
      <c r="O13" s="15">
        <v>7.4074074074074098E-2</v>
      </c>
      <c r="P13" s="15">
        <v>8.3333333333333301E-2</v>
      </c>
      <c r="Q13" s="15">
        <v>7.9545454545454503E-2</v>
      </c>
      <c r="R13" s="15">
        <v>5.1724137931034503E-2</v>
      </c>
      <c r="S13" s="15"/>
      <c r="T13" s="15">
        <v>7.6677316293929695E-2</v>
      </c>
      <c r="U13" s="15">
        <v>7.43801652892562E-2</v>
      </c>
      <c r="V13" s="15">
        <v>7.3394495412843999E-2</v>
      </c>
      <c r="W13" s="15">
        <v>4.5454545454545497E-2</v>
      </c>
      <c r="X13" s="15">
        <v>0</v>
      </c>
      <c r="Y13" s="15"/>
      <c r="Z13" s="15">
        <v>4.9751243781094502E-2</v>
      </c>
      <c r="AA13" s="15">
        <v>6.3106796116504896E-2</v>
      </c>
      <c r="AB13" s="15"/>
      <c r="AC13" s="15">
        <v>6.5306122448979598E-2</v>
      </c>
      <c r="AD13" s="15">
        <v>7.0484581497797405E-2</v>
      </c>
      <c r="AE13" s="15"/>
      <c r="AF13" s="15">
        <v>4.47761194029851E-2</v>
      </c>
      <c r="AG13" s="15">
        <v>2.6315789473684199E-2</v>
      </c>
      <c r="AH13" s="15">
        <v>7.4999999999999997E-2</v>
      </c>
      <c r="AI13" s="15">
        <v>5.3333333333333302E-2</v>
      </c>
      <c r="AJ13" s="15">
        <v>0.11764705882352899</v>
      </c>
      <c r="AK13" s="15">
        <v>0.12987012987013</v>
      </c>
      <c r="AL13" s="15">
        <v>0</v>
      </c>
      <c r="AM13" s="15"/>
      <c r="AN13" s="15">
        <v>6.9868995633187797E-2</v>
      </c>
      <c r="AO13" s="15">
        <v>9.1603053435114504E-2</v>
      </c>
      <c r="AP13" s="15">
        <v>0.133333333333333</v>
      </c>
      <c r="AQ13" s="15">
        <v>4.6875E-2</v>
      </c>
      <c r="AR13" s="15">
        <v>5.7142857142857099E-2</v>
      </c>
      <c r="AS13" s="15">
        <v>0.13043478260869601</v>
      </c>
      <c r="AT13" s="15"/>
      <c r="AU13" s="15">
        <v>6.9565217391304293E-2</v>
      </c>
      <c r="AV13" s="15">
        <v>8.0971659919028299E-2</v>
      </c>
      <c r="AW13" s="15">
        <v>7.1428571428571397E-2</v>
      </c>
      <c r="AX13" s="15">
        <v>5.8823529411764698E-2</v>
      </c>
      <c r="AY13" s="15">
        <v>7.3825503355704702E-2</v>
      </c>
      <c r="AZ13" s="15"/>
      <c r="BA13" s="15">
        <v>7.6115485564304503E-2</v>
      </c>
      <c r="BB13" s="15">
        <v>6.7567567567567599E-2</v>
      </c>
      <c r="BC13" s="15"/>
      <c r="BD13" s="15">
        <v>7.2340425531914901E-2</v>
      </c>
      <c r="BE13" s="15">
        <v>7.5675675675675694E-2</v>
      </c>
      <c r="BF13" s="15"/>
      <c r="BG13" s="15">
        <v>6.4439140811455894E-2</v>
      </c>
      <c r="BH13" s="15">
        <v>7.7380952380952397E-2</v>
      </c>
    </row>
    <row r="14" spans="2:60" x14ac:dyDescent="0.35">
      <c r="B14" s="16" t="s">
        <v>211</v>
      </c>
      <c r="C14" s="18">
        <v>0.57495881383854996</v>
      </c>
      <c r="D14" s="18">
        <v>0.53140096618357502</v>
      </c>
      <c r="E14" s="18">
        <v>0.59750000000000003</v>
      </c>
      <c r="F14" s="18"/>
      <c r="G14" s="18">
        <v>0.58041958041957997</v>
      </c>
      <c r="H14" s="18">
        <v>0.57327586206896597</v>
      </c>
      <c r="I14" s="18"/>
      <c r="J14" s="18">
        <v>0.476190476190476</v>
      </c>
      <c r="K14" s="18">
        <v>0.63709677419354804</v>
      </c>
      <c r="L14" s="18">
        <v>0.57317073170731703</v>
      </c>
      <c r="M14" s="18">
        <v>0.59848484848484895</v>
      </c>
      <c r="N14" s="18"/>
      <c r="O14" s="18">
        <v>0.61728395061728403</v>
      </c>
      <c r="P14" s="18">
        <v>0.60897435897435903</v>
      </c>
      <c r="Q14" s="18">
        <v>0.60227272727272696</v>
      </c>
      <c r="R14" s="18">
        <v>0.52873563218390796</v>
      </c>
      <c r="S14" s="18"/>
      <c r="T14" s="18">
        <v>0.603833865814696</v>
      </c>
      <c r="U14" s="18">
        <v>0.57024793388429795</v>
      </c>
      <c r="V14" s="18">
        <v>0.52293577981651396</v>
      </c>
      <c r="W14" s="18">
        <v>0.5</v>
      </c>
      <c r="X14" s="18">
        <v>0.42857142857142899</v>
      </c>
      <c r="Y14" s="18"/>
      <c r="Z14" s="18">
        <v>0.64676616915422902</v>
      </c>
      <c r="AA14" s="18">
        <v>0.55825242718446599</v>
      </c>
      <c r="AB14" s="18"/>
      <c r="AC14" s="18">
        <v>0.60816326530612197</v>
      </c>
      <c r="AD14" s="18">
        <v>0.52422907488986803</v>
      </c>
      <c r="AE14" s="18"/>
      <c r="AF14" s="18">
        <v>0.62686567164179097</v>
      </c>
      <c r="AG14" s="18">
        <v>0.46052631578947401</v>
      </c>
      <c r="AH14" s="18">
        <v>0.53749999999999998</v>
      </c>
      <c r="AI14" s="18">
        <v>0.54666666666666697</v>
      </c>
      <c r="AJ14" s="18">
        <v>0.52941176470588203</v>
      </c>
      <c r="AK14" s="18">
        <v>0.63636363636363602</v>
      </c>
      <c r="AL14" s="18">
        <v>0.83333333333333304</v>
      </c>
      <c r="AM14" s="18"/>
      <c r="AN14" s="18">
        <v>0.57641921397379903</v>
      </c>
      <c r="AO14" s="18">
        <v>0.51145038167938905</v>
      </c>
      <c r="AP14" s="18">
        <v>0.53333333333333299</v>
      </c>
      <c r="AQ14" s="18">
        <v>0.59375</v>
      </c>
      <c r="AR14" s="18">
        <v>0.628571428571429</v>
      </c>
      <c r="AS14" s="18">
        <v>0.565217391304348</v>
      </c>
      <c r="AT14" s="18"/>
      <c r="AU14" s="18">
        <v>0.58260869565217399</v>
      </c>
      <c r="AV14" s="18">
        <v>0.55060728744939302</v>
      </c>
      <c r="AW14" s="18">
        <v>0.5</v>
      </c>
      <c r="AX14" s="18">
        <v>0.51470588235294101</v>
      </c>
      <c r="AY14" s="18">
        <v>0.65100671140939603</v>
      </c>
      <c r="AZ14" s="18"/>
      <c r="BA14" s="18">
        <v>0.56167979002624702</v>
      </c>
      <c r="BB14" s="18">
        <v>0.59909909909909898</v>
      </c>
      <c r="BC14" s="18"/>
      <c r="BD14" s="18">
        <v>0.57872340425531899</v>
      </c>
      <c r="BE14" s="18">
        <v>0.57027027027027</v>
      </c>
      <c r="BF14" s="18"/>
      <c r="BG14" s="18">
        <v>0.60859188544152698</v>
      </c>
      <c r="BH14" s="18">
        <v>0.50595238095238104</v>
      </c>
    </row>
    <row r="15" spans="2:60" x14ac:dyDescent="0.35">
      <c r="B15" s="16" t="s">
        <v>212</v>
      </c>
      <c r="C15" s="18">
        <v>0.12520593080724901</v>
      </c>
      <c r="D15" s="18">
        <v>0.16908212560386501</v>
      </c>
      <c r="E15" s="18">
        <v>0.10249999999999999</v>
      </c>
      <c r="F15" s="18"/>
      <c r="G15" s="18">
        <v>6.9930069930069894E-2</v>
      </c>
      <c r="H15" s="18">
        <v>0.142241379310345</v>
      </c>
      <c r="I15" s="18"/>
      <c r="J15" s="18">
        <v>0.161904761904762</v>
      </c>
      <c r="K15" s="18">
        <v>0.104838709677419</v>
      </c>
      <c r="L15" s="18">
        <v>0.12601626016260201</v>
      </c>
      <c r="M15" s="18">
        <v>0.11363636363636399</v>
      </c>
      <c r="N15" s="18"/>
      <c r="O15" s="18">
        <v>7.4074074074074098E-2</v>
      </c>
      <c r="P15" s="18">
        <v>7.69230769230769E-2</v>
      </c>
      <c r="Q15" s="18">
        <v>0.14772727272727301</v>
      </c>
      <c r="R15" s="18">
        <v>0.20114942528735599</v>
      </c>
      <c r="S15" s="18"/>
      <c r="T15" s="18">
        <v>7.9872204472843406E-2</v>
      </c>
      <c r="U15" s="18">
        <v>0.13223140495867799</v>
      </c>
      <c r="V15" s="18">
        <v>0.18348623853210999</v>
      </c>
      <c r="W15" s="18">
        <v>0.22727272727272699</v>
      </c>
      <c r="X15" s="18">
        <v>0.42857142857142899</v>
      </c>
      <c r="Y15" s="18"/>
      <c r="Z15" s="18">
        <v>0.119402985074627</v>
      </c>
      <c r="AA15" s="18">
        <v>0.121359223300971</v>
      </c>
      <c r="AB15" s="18"/>
      <c r="AC15" s="18">
        <v>0.122448979591837</v>
      </c>
      <c r="AD15" s="18">
        <v>0.14537444933920701</v>
      </c>
      <c r="AE15" s="18"/>
      <c r="AF15" s="18">
        <v>0.104477611940299</v>
      </c>
      <c r="AG15" s="18">
        <v>0.31578947368421101</v>
      </c>
      <c r="AH15" s="18">
        <v>0.1875</v>
      </c>
      <c r="AI15" s="18">
        <v>9.3333333333333296E-2</v>
      </c>
      <c r="AJ15" s="18">
        <v>5.8823529411764698E-2</v>
      </c>
      <c r="AK15" s="18">
        <v>2.5974025974026E-2</v>
      </c>
      <c r="AL15" s="18">
        <v>0</v>
      </c>
      <c r="AM15" s="18"/>
      <c r="AN15" s="18">
        <v>0.14410480349345001</v>
      </c>
      <c r="AO15" s="18">
        <v>0.12977099236641201</v>
      </c>
      <c r="AP15" s="18">
        <v>0.133333333333333</v>
      </c>
      <c r="AQ15" s="18">
        <v>0.125</v>
      </c>
      <c r="AR15" s="18">
        <v>0.1</v>
      </c>
      <c r="AS15" s="18">
        <v>8.6956521739130405E-2</v>
      </c>
      <c r="AT15" s="18"/>
      <c r="AU15" s="18">
        <v>8.6956521739130405E-2</v>
      </c>
      <c r="AV15" s="18">
        <v>0.17004048582996001</v>
      </c>
      <c r="AW15" s="18">
        <v>7.1428571428571397E-2</v>
      </c>
      <c r="AX15" s="18">
        <v>0.161764705882353</v>
      </c>
      <c r="AY15" s="18">
        <v>7.3825503355704702E-2</v>
      </c>
      <c r="AZ15" s="18"/>
      <c r="BA15" s="18">
        <v>0.13123359580052499</v>
      </c>
      <c r="BB15" s="18">
        <v>0.117117117117117</v>
      </c>
      <c r="BC15" s="18"/>
      <c r="BD15" s="18">
        <v>0.12765957446808501</v>
      </c>
      <c r="BE15" s="18">
        <v>0.124324324324324</v>
      </c>
      <c r="BF15" s="18"/>
      <c r="BG15" s="18">
        <v>0.100238663484487</v>
      </c>
      <c r="BH15" s="18">
        <v>0.19047619047618999</v>
      </c>
    </row>
    <row r="16" spans="2:60" x14ac:dyDescent="0.35">
      <c r="B16" s="16" t="s">
        <v>93</v>
      </c>
      <c r="C16" s="19">
        <v>0.44975288303130201</v>
      </c>
      <c r="D16" s="19">
        <v>0.36231884057970998</v>
      </c>
      <c r="E16" s="19">
        <v>0.495</v>
      </c>
      <c r="F16" s="19"/>
      <c r="G16" s="19">
        <v>0.51048951048951097</v>
      </c>
      <c r="H16" s="19">
        <v>0.431034482758621</v>
      </c>
      <c r="I16" s="19"/>
      <c r="J16" s="19">
        <v>0.314285714285714</v>
      </c>
      <c r="K16" s="19">
        <v>0.532258064516129</v>
      </c>
      <c r="L16" s="19">
        <v>0.44715447154471499</v>
      </c>
      <c r="M16" s="19">
        <v>0.48484848484848497</v>
      </c>
      <c r="N16" s="19"/>
      <c r="O16" s="19">
        <v>0.54320987654320996</v>
      </c>
      <c r="P16" s="19">
        <v>0.53205128205128205</v>
      </c>
      <c r="Q16" s="19">
        <v>0.45454545454545497</v>
      </c>
      <c r="R16" s="19">
        <v>0.32758620689655199</v>
      </c>
      <c r="S16" s="19"/>
      <c r="T16" s="19">
        <v>0.52396166134185296</v>
      </c>
      <c r="U16" s="19">
        <v>0.43801652892561999</v>
      </c>
      <c r="V16" s="19">
        <v>0.33944954128440402</v>
      </c>
      <c r="W16" s="19">
        <v>0.27272727272727298</v>
      </c>
      <c r="X16" s="19">
        <v>0</v>
      </c>
      <c r="Y16" s="19"/>
      <c r="Z16" s="19">
        <v>0.52736318407960203</v>
      </c>
      <c r="AA16" s="19">
        <v>0.43689320388349501</v>
      </c>
      <c r="AB16" s="19"/>
      <c r="AC16" s="19">
        <v>0.48571428571428599</v>
      </c>
      <c r="AD16" s="19">
        <v>0.37885462555066102</v>
      </c>
      <c r="AE16" s="19"/>
      <c r="AF16" s="19">
        <v>0.52238805970149305</v>
      </c>
      <c r="AG16" s="19">
        <v>0.144736842105263</v>
      </c>
      <c r="AH16" s="19">
        <v>0.35</v>
      </c>
      <c r="AI16" s="19">
        <v>0.45333333333333298</v>
      </c>
      <c r="AJ16" s="19">
        <v>0.47058823529411797</v>
      </c>
      <c r="AK16" s="19">
        <v>0.61038961038961004</v>
      </c>
      <c r="AL16" s="19">
        <v>0.83333333333333304</v>
      </c>
      <c r="AM16" s="19"/>
      <c r="AN16" s="19">
        <v>0.43231441048034902</v>
      </c>
      <c r="AO16" s="19">
        <v>0.38167938931297701</v>
      </c>
      <c r="AP16" s="19">
        <v>0.4</v>
      </c>
      <c r="AQ16" s="19">
        <v>0.46875</v>
      </c>
      <c r="AR16" s="19">
        <v>0.52857142857142903</v>
      </c>
      <c r="AS16" s="19">
        <v>0.47826086956521702</v>
      </c>
      <c r="AT16" s="19"/>
      <c r="AU16" s="19">
        <v>0.495652173913043</v>
      </c>
      <c r="AV16" s="19">
        <v>0.38056680161943301</v>
      </c>
      <c r="AW16" s="19">
        <v>0.42857142857142899</v>
      </c>
      <c r="AX16" s="19">
        <v>0.35294117647058798</v>
      </c>
      <c r="AY16" s="19">
        <v>0.577181208053691</v>
      </c>
      <c r="AZ16" s="19"/>
      <c r="BA16" s="19">
        <v>0.430446194225722</v>
      </c>
      <c r="BB16" s="19">
        <v>0.481981981981982</v>
      </c>
      <c r="BC16" s="19"/>
      <c r="BD16" s="19">
        <v>0.45106382978723403</v>
      </c>
      <c r="BE16" s="19">
        <v>0.445945945945946</v>
      </c>
      <c r="BF16" s="19"/>
      <c r="BG16" s="19">
        <v>0.50835322195704102</v>
      </c>
      <c r="BH16" s="19">
        <v>0.31547619047619002</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359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0.542009884678748</v>
      </c>
      <c r="D8" s="15">
        <v>0.50241545893719797</v>
      </c>
      <c r="E8" s="15">
        <v>0.5625</v>
      </c>
      <c r="F8" s="15"/>
      <c r="G8" s="15">
        <v>0.58741258741258695</v>
      </c>
      <c r="H8" s="15">
        <v>0.52801724137931005</v>
      </c>
      <c r="I8" s="15"/>
      <c r="J8" s="15">
        <v>0.51428571428571401</v>
      </c>
      <c r="K8" s="15">
        <v>0.59677419354838701</v>
      </c>
      <c r="L8" s="15">
        <v>0.53658536585365901</v>
      </c>
      <c r="M8" s="15">
        <v>0.52272727272727304</v>
      </c>
      <c r="N8" s="15"/>
      <c r="O8" s="15">
        <v>0.58024691358024705</v>
      </c>
      <c r="P8" s="15">
        <v>0.54487179487179505</v>
      </c>
      <c r="Q8" s="15">
        <v>0.51136363636363602</v>
      </c>
      <c r="R8" s="15">
        <v>0.54597701149425304</v>
      </c>
      <c r="S8" s="15"/>
      <c r="T8" s="15">
        <v>0.54313099041533497</v>
      </c>
      <c r="U8" s="15">
        <v>0.57851239669421495</v>
      </c>
      <c r="V8" s="15">
        <v>0.50458715596330295</v>
      </c>
      <c r="W8" s="15">
        <v>0.52272727272727304</v>
      </c>
      <c r="X8" s="15">
        <v>0.28571428571428598</v>
      </c>
      <c r="Y8" s="15"/>
      <c r="Z8" s="15">
        <v>0.54228855721392999</v>
      </c>
      <c r="AA8" s="15">
        <v>0.54368932038834905</v>
      </c>
      <c r="AB8" s="15"/>
      <c r="AC8" s="15">
        <v>0.53469387755102005</v>
      </c>
      <c r="AD8" s="15">
        <v>0.56387665198237902</v>
      </c>
      <c r="AE8" s="15"/>
      <c r="AF8" s="15">
        <v>0.50746268656716398</v>
      </c>
      <c r="AG8" s="15">
        <v>0.47368421052631599</v>
      </c>
      <c r="AH8" s="15">
        <v>0.625</v>
      </c>
      <c r="AI8" s="15">
        <v>0.46666666666666701</v>
      </c>
      <c r="AJ8" s="15">
        <v>0.55882352941176505</v>
      </c>
      <c r="AK8" s="15">
        <v>0.58441558441558406</v>
      </c>
      <c r="AL8" s="15">
        <v>0.33333333333333298</v>
      </c>
      <c r="AM8" s="15"/>
      <c r="AN8" s="15">
        <v>0.54148471615720495</v>
      </c>
      <c r="AO8" s="15">
        <v>0.49618320610687</v>
      </c>
      <c r="AP8" s="15">
        <v>0.73333333333333295</v>
      </c>
      <c r="AQ8" s="15">
        <v>0.53125</v>
      </c>
      <c r="AR8" s="15">
        <v>0.57857142857142896</v>
      </c>
      <c r="AS8" s="15">
        <v>0.47826086956521702</v>
      </c>
      <c r="AT8" s="15"/>
      <c r="AU8" s="15">
        <v>0.67826086956521703</v>
      </c>
      <c r="AV8" s="15">
        <v>0.49392712550607298</v>
      </c>
      <c r="AW8" s="15">
        <v>0.53571428571428603</v>
      </c>
      <c r="AX8" s="15">
        <v>0.57352941176470595</v>
      </c>
      <c r="AY8" s="15">
        <v>0.50335570469798696</v>
      </c>
      <c r="AZ8" s="15"/>
      <c r="BA8" s="15">
        <v>0.54855643044619395</v>
      </c>
      <c r="BB8" s="15">
        <v>0.53153153153153199</v>
      </c>
      <c r="BC8" s="15"/>
      <c r="BD8" s="15">
        <v>0.56595744680851101</v>
      </c>
      <c r="BE8" s="15">
        <v>0.52432432432432396</v>
      </c>
      <c r="BF8" s="15"/>
      <c r="BG8" s="15">
        <v>0.55847255369928395</v>
      </c>
      <c r="BH8" s="15">
        <v>0.52380952380952395</v>
      </c>
    </row>
    <row r="9" spans="2:60" x14ac:dyDescent="0.35">
      <c r="B9" s="16" t="s">
        <v>207</v>
      </c>
      <c r="C9" s="15">
        <v>0.29159802306424998</v>
      </c>
      <c r="D9" s="15">
        <v>0.29468599033816401</v>
      </c>
      <c r="E9" s="15">
        <v>0.28999999999999998</v>
      </c>
      <c r="F9" s="15"/>
      <c r="G9" s="15">
        <v>0.25174825174825199</v>
      </c>
      <c r="H9" s="15">
        <v>0.30387931034482801</v>
      </c>
      <c r="I9" s="15"/>
      <c r="J9" s="15">
        <v>0.34285714285714303</v>
      </c>
      <c r="K9" s="15">
        <v>0.27419354838709697</v>
      </c>
      <c r="L9" s="15">
        <v>0.28861788617886203</v>
      </c>
      <c r="M9" s="15">
        <v>0.27272727272727298</v>
      </c>
      <c r="N9" s="15"/>
      <c r="O9" s="15">
        <v>0.22222222222222199</v>
      </c>
      <c r="P9" s="15">
        <v>0.30769230769230799</v>
      </c>
      <c r="Q9" s="15">
        <v>0.34090909090909099</v>
      </c>
      <c r="R9" s="15">
        <v>0.31034482758620702</v>
      </c>
      <c r="S9" s="15"/>
      <c r="T9" s="15">
        <v>0.27476038338658099</v>
      </c>
      <c r="U9" s="15">
        <v>0.30578512396694202</v>
      </c>
      <c r="V9" s="15">
        <v>0.32110091743119301</v>
      </c>
      <c r="W9" s="15">
        <v>0.29545454545454503</v>
      </c>
      <c r="X9" s="15">
        <v>0.42857142857142899</v>
      </c>
      <c r="Y9" s="15"/>
      <c r="Z9" s="15">
        <v>0.28358208955223901</v>
      </c>
      <c r="AA9" s="15">
        <v>0.32524271844660202</v>
      </c>
      <c r="AB9" s="15"/>
      <c r="AC9" s="15">
        <v>0.28979591836734703</v>
      </c>
      <c r="AD9" s="15">
        <v>0.27753303964757697</v>
      </c>
      <c r="AE9" s="15"/>
      <c r="AF9" s="15">
        <v>0.328358208955224</v>
      </c>
      <c r="AG9" s="15">
        <v>0.40789473684210498</v>
      </c>
      <c r="AH9" s="15">
        <v>0.21249999999999999</v>
      </c>
      <c r="AI9" s="15">
        <v>0.38666666666666699</v>
      </c>
      <c r="AJ9" s="15">
        <v>0.20588235294117599</v>
      </c>
      <c r="AK9" s="15">
        <v>0.246753246753247</v>
      </c>
      <c r="AL9" s="15">
        <v>0.33333333333333298</v>
      </c>
      <c r="AM9" s="15"/>
      <c r="AN9" s="15">
        <v>0.34061135371179002</v>
      </c>
      <c r="AO9" s="15">
        <v>0.30534351145038202</v>
      </c>
      <c r="AP9" s="15">
        <v>6.6666666666666693E-2</v>
      </c>
      <c r="AQ9" s="15">
        <v>0.25</v>
      </c>
      <c r="AR9" s="15">
        <v>0.25</v>
      </c>
      <c r="AS9" s="15">
        <v>0.30434782608695699</v>
      </c>
      <c r="AT9" s="15"/>
      <c r="AU9" s="15">
        <v>0.182608695652174</v>
      </c>
      <c r="AV9" s="15">
        <v>0.31983805668016202</v>
      </c>
      <c r="AW9" s="15">
        <v>0.39285714285714302</v>
      </c>
      <c r="AX9" s="15">
        <v>0.23529411764705899</v>
      </c>
      <c r="AY9" s="15">
        <v>0.33557046979865801</v>
      </c>
      <c r="AZ9" s="15"/>
      <c r="BA9" s="15">
        <v>0.30708661417322802</v>
      </c>
      <c r="BB9" s="15">
        <v>0.27027027027027001</v>
      </c>
      <c r="BC9" s="15"/>
      <c r="BD9" s="15">
        <v>0.319148936170213</v>
      </c>
      <c r="BE9" s="15">
        <v>0.27567567567567602</v>
      </c>
      <c r="BF9" s="15"/>
      <c r="BG9" s="15">
        <v>0.288782816229117</v>
      </c>
      <c r="BH9" s="15">
        <v>0.297619047619048</v>
      </c>
    </row>
    <row r="10" spans="2:60" x14ac:dyDescent="0.35">
      <c r="B10" s="16" t="s">
        <v>208</v>
      </c>
      <c r="C10" s="15">
        <v>0.110378912685338</v>
      </c>
      <c r="D10" s="15">
        <v>0.13043478260869601</v>
      </c>
      <c r="E10" s="15">
        <v>0.1</v>
      </c>
      <c r="F10" s="15"/>
      <c r="G10" s="15">
        <v>9.0909090909090898E-2</v>
      </c>
      <c r="H10" s="15">
        <v>0.116379310344828</v>
      </c>
      <c r="I10" s="15"/>
      <c r="J10" s="15">
        <v>8.5714285714285701E-2</v>
      </c>
      <c r="K10" s="15">
        <v>0.104838709677419</v>
      </c>
      <c r="L10" s="15">
        <v>0.105691056910569</v>
      </c>
      <c r="M10" s="15">
        <v>0.14393939393939401</v>
      </c>
      <c r="N10" s="15"/>
      <c r="O10" s="15">
        <v>0.12962962962963001</v>
      </c>
      <c r="P10" s="15">
        <v>0.108974358974359</v>
      </c>
      <c r="Q10" s="15">
        <v>0.13636363636363599</v>
      </c>
      <c r="R10" s="15">
        <v>6.8965517241379296E-2</v>
      </c>
      <c r="S10" s="15"/>
      <c r="T10" s="15">
        <v>0.124600638977636</v>
      </c>
      <c r="U10" s="15">
        <v>6.6115702479338803E-2</v>
      </c>
      <c r="V10" s="15">
        <v>0.11009174311926601</v>
      </c>
      <c r="W10" s="15">
        <v>0.13636363636363599</v>
      </c>
      <c r="X10" s="15">
        <v>0.14285714285714299</v>
      </c>
      <c r="Y10" s="15"/>
      <c r="Z10" s="15">
        <v>0.13930348258706499</v>
      </c>
      <c r="AA10" s="15">
        <v>8.7378640776699004E-2</v>
      </c>
      <c r="AB10" s="15"/>
      <c r="AC10" s="15">
        <v>0.12653061224489801</v>
      </c>
      <c r="AD10" s="15">
        <v>0.101321585903084</v>
      </c>
      <c r="AE10" s="15"/>
      <c r="AF10" s="15">
        <v>0.12686567164179099</v>
      </c>
      <c r="AG10" s="15">
        <v>5.2631578947368397E-2</v>
      </c>
      <c r="AH10" s="15">
        <v>8.7499999999999994E-2</v>
      </c>
      <c r="AI10" s="15">
        <v>0.08</v>
      </c>
      <c r="AJ10" s="15">
        <v>0.20588235294117599</v>
      </c>
      <c r="AK10" s="15">
        <v>0.11688311688311701</v>
      </c>
      <c r="AL10" s="15">
        <v>0.16666666666666699</v>
      </c>
      <c r="AM10" s="15"/>
      <c r="AN10" s="15">
        <v>6.5502183406113496E-2</v>
      </c>
      <c r="AO10" s="15">
        <v>0.13740458015267201</v>
      </c>
      <c r="AP10" s="15">
        <v>6.6666666666666693E-2</v>
      </c>
      <c r="AQ10" s="15">
        <v>0.15625</v>
      </c>
      <c r="AR10" s="15">
        <v>0.13571428571428601</v>
      </c>
      <c r="AS10" s="15">
        <v>0.173913043478261</v>
      </c>
      <c r="AT10" s="15"/>
      <c r="AU10" s="15">
        <v>8.6956521739130405E-2</v>
      </c>
      <c r="AV10" s="15">
        <v>0.121457489878543</v>
      </c>
      <c r="AW10" s="15">
        <v>7.1428571428571397E-2</v>
      </c>
      <c r="AX10" s="15">
        <v>0.161764705882353</v>
      </c>
      <c r="AY10" s="15">
        <v>9.3959731543624206E-2</v>
      </c>
      <c r="AZ10" s="15"/>
      <c r="BA10" s="15">
        <v>9.7112860892388506E-2</v>
      </c>
      <c r="BB10" s="15">
        <v>0.135135135135135</v>
      </c>
      <c r="BC10" s="15"/>
      <c r="BD10" s="15">
        <v>7.6595744680851105E-2</v>
      </c>
      <c r="BE10" s="15">
        <v>0.132432432432432</v>
      </c>
      <c r="BF10" s="15"/>
      <c r="BG10" s="15">
        <v>0.102625298329356</v>
      </c>
      <c r="BH10" s="15">
        <v>0.13095238095238099</v>
      </c>
    </row>
    <row r="11" spans="2:60" x14ac:dyDescent="0.35">
      <c r="B11" s="16" t="s">
        <v>209</v>
      </c>
      <c r="C11" s="15">
        <v>2.3064250411861598E-2</v>
      </c>
      <c r="D11" s="15">
        <v>2.41545893719807E-2</v>
      </c>
      <c r="E11" s="15">
        <v>2.2499999999999999E-2</v>
      </c>
      <c r="F11" s="15"/>
      <c r="G11" s="15">
        <v>0</v>
      </c>
      <c r="H11" s="15">
        <v>3.0172413793103401E-2</v>
      </c>
      <c r="I11" s="15"/>
      <c r="J11" s="15">
        <v>3.8095238095238099E-2</v>
      </c>
      <c r="K11" s="15">
        <v>8.0645161290322596E-3</v>
      </c>
      <c r="L11" s="15">
        <v>2.4390243902439001E-2</v>
      </c>
      <c r="M11" s="15">
        <v>2.27272727272727E-2</v>
      </c>
      <c r="N11" s="15"/>
      <c r="O11" s="15">
        <v>1.85185185185185E-2</v>
      </c>
      <c r="P11" s="15">
        <v>1.9230769230769201E-2</v>
      </c>
      <c r="Q11" s="15">
        <v>0</v>
      </c>
      <c r="R11" s="15">
        <v>4.0229885057471299E-2</v>
      </c>
      <c r="S11" s="15"/>
      <c r="T11" s="15">
        <v>1.59744408945687E-2</v>
      </c>
      <c r="U11" s="15">
        <v>1.6528925619834701E-2</v>
      </c>
      <c r="V11" s="15">
        <v>5.5045871559633003E-2</v>
      </c>
      <c r="W11" s="15">
        <v>0</v>
      </c>
      <c r="X11" s="15">
        <v>0.14285714285714299</v>
      </c>
      <c r="Y11" s="15"/>
      <c r="Z11" s="15">
        <v>4.97512437810945E-3</v>
      </c>
      <c r="AA11" s="15">
        <v>2.4271844660194199E-2</v>
      </c>
      <c r="AB11" s="15"/>
      <c r="AC11" s="15">
        <v>1.2244897959183701E-2</v>
      </c>
      <c r="AD11" s="15">
        <v>3.0837004405286299E-2</v>
      </c>
      <c r="AE11" s="15"/>
      <c r="AF11" s="15">
        <v>1.49253731343284E-2</v>
      </c>
      <c r="AG11" s="15">
        <v>1.3157894736842099E-2</v>
      </c>
      <c r="AH11" s="15">
        <v>0.05</v>
      </c>
      <c r="AI11" s="15">
        <v>2.66666666666667E-2</v>
      </c>
      <c r="AJ11" s="15">
        <v>2.9411764705882401E-2</v>
      </c>
      <c r="AK11" s="15">
        <v>1.2987012987013E-2</v>
      </c>
      <c r="AL11" s="15">
        <v>0.16666666666666699</v>
      </c>
      <c r="AM11" s="15"/>
      <c r="AN11" s="15">
        <v>2.62008733624454E-2</v>
      </c>
      <c r="AO11" s="15">
        <v>3.0534351145038201E-2</v>
      </c>
      <c r="AP11" s="15">
        <v>6.6666666666666693E-2</v>
      </c>
      <c r="AQ11" s="15">
        <v>3.125E-2</v>
      </c>
      <c r="AR11" s="15">
        <v>7.14285714285714E-3</v>
      </c>
      <c r="AS11" s="15">
        <v>0</v>
      </c>
      <c r="AT11" s="15"/>
      <c r="AU11" s="15">
        <v>2.6086956521739101E-2</v>
      </c>
      <c r="AV11" s="15">
        <v>3.2388663967611302E-2</v>
      </c>
      <c r="AW11" s="15">
        <v>0</v>
      </c>
      <c r="AX11" s="15">
        <v>1.4705882352941201E-2</v>
      </c>
      <c r="AY11" s="15">
        <v>1.34228187919463E-2</v>
      </c>
      <c r="AZ11" s="15"/>
      <c r="BA11" s="15">
        <v>2.3622047244094498E-2</v>
      </c>
      <c r="BB11" s="15">
        <v>2.2522522522522501E-2</v>
      </c>
      <c r="BC11" s="15"/>
      <c r="BD11" s="15">
        <v>2.1276595744680899E-2</v>
      </c>
      <c r="BE11" s="15">
        <v>2.4324324324324301E-2</v>
      </c>
      <c r="BF11" s="15"/>
      <c r="BG11" s="15">
        <v>2.14797136038186E-2</v>
      </c>
      <c r="BH11" s="15">
        <v>1.7857142857142901E-2</v>
      </c>
    </row>
    <row r="12" spans="2:60" x14ac:dyDescent="0.35">
      <c r="B12" s="16" t="s">
        <v>210</v>
      </c>
      <c r="C12" s="15">
        <v>1.31795716639209E-2</v>
      </c>
      <c r="D12" s="15">
        <v>1.9323671497584499E-2</v>
      </c>
      <c r="E12" s="15">
        <v>0.01</v>
      </c>
      <c r="F12" s="15"/>
      <c r="G12" s="15">
        <v>1.3986013986014E-2</v>
      </c>
      <c r="H12" s="15">
        <v>1.29310344827586E-2</v>
      </c>
      <c r="I12" s="15"/>
      <c r="J12" s="15">
        <v>1.9047619047619001E-2</v>
      </c>
      <c r="K12" s="15">
        <v>0</v>
      </c>
      <c r="L12" s="15">
        <v>2.0325203252032499E-2</v>
      </c>
      <c r="M12" s="15">
        <v>7.5757575757575803E-3</v>
      </c>
      <c r="N12" s="15"/>
      <c r="O12" s="15">
        <v>1.2345679012345699E-2</v>
      </c>
      <c r="P12" s="15">
        <v>6.41025641025641E-3</v>
      </c>
      <c r="Q12" s="15">
        <v>0</v>
      </c>
      <c r="R12" s="15">
        <v>2.2988505747126398E-2</v>
      </c>
      <c r="S12" s="15"/>
      <c r="T12" s="15">
        <v>9.5846645367412102E-3</v>
      </c>
      <c r="U12" s="15">
        <v>1.6528925619834701E-2</v>
      </c>
      <c r="V12" s="15">
        <v>9.1743119266055103E-3</v>
      </c>
      <c r="W12" s="15">
        <v>4.5454545454545497E-2</v>
      </c>
      <c r="X12" s="15">
        <v>0</v>
      </c>
      <c r="Y12" s="15"/>
      <c r="Z12" s="15">
        <v>9.9502487562189105E-3</v>
      </c>
      <c r="AA12" s="15">
        <v>9.7087378640776708E-3</v>
      </c>
      <c r="AB12" s="15"/>
      <c r="AC12" s="15">
        <v>1.6326530612244899E-2</v>
      </c>
      <c r="AD12" s="15">
        <v>1.3215859030837E-2</v>
      </c>
      <c r="AE12" s="15"/>
      <c r="AF12" s="15">
        <v>7.4626865671641798E-3</v>
      </c>
      <c r="AG12" s="15">
        <v>3.94736842105263E-2</v>
      </c>
      <c r="AH12" s="15">
        <v>2.5000000000000001E-2</v>
      </c>
      <c r="AI12" s="15">
        <v>0</v>
      </c>
      <c r="AJ12" s="15">
        <v>0</v>
      </c>
      <c r="AK12" s="15">
        <v>1.2987012987013E-2</v>
      </c>
      <c r="AL12" s="15">
        <v>0</v>
      </c>
      <c r="AM12" s="15"/>
      <c r="AN12" s="15">
        <v>1.31004366812227E-2</v>
      </c>
      <c r="AO12" s="15">
        <v>1.5267175572519101E-2</v>
      </c>
      <c r="AP12" s="15">
        <v>0</v>
      </c>
      <c r="AQ12" s="15">
        <v>1.5625E-2</v>
      </c>
      <c r="AR12" s="15">
        <v>7.14285714285714E-3</v>
      </c>
      <c r="AS12" s="15">
        <v>0</v>
      </c>
      <c r="AT12" s="15"/>
      <c r="AU12" s="15">
        <v>0</v>
      </c>
      <c r="AV12" s="15">
        <v>2.4291497975708499E-2</v>
      </c>
      <c r="AW12" s="15">
        <v>0</v>
      </c>
      <c r="AX12" s="15">
        <v>0</v>
      </c>
      <c r="AY12" s="15">
        <v>1.34228187919463E-2</v>
      </c>
      <c r="AZ12" s="15"/>
      <c r="BA12" s="15">
        <v>1.31233595800525E-2</v>
      </c>
      <c r="BB12" s="15">
        <v>9.0090090090090107E-3</v>
      </c>
      <c r="BC12" s="15"/>
      <c r="BD12" s="15">
        <v>1.27659574468085E-2</v>
      </c>
      <c r="BE12" s="15">
        <v>1.35135135135135E-2</v>
      </c>
      <c r="BF12" s="15"/>
      <c r="BG12" s="15">
        <v>1.4319809069212401E-2</v>
      </c>
      <c r="BH12" s="15">
        <v>5.9523809523809503E-3</v>
      </c>
    </row>
    <row r="13" spans="2:60" x14ac:dyDescent="0.35">
      <c r="B13" s="16" t="s">
        <v>119</v>
      </c>
      <c r="C13" s="15">
        <v>1.97693574958814E-2</v>
      </c>
      <c r="D13" s="15">
        <v>2.8985507246376802E-2</v>
      </c>
      <c r="E13" s="15">
        <v>1.4999999999999999E-2</v>
      </c>
      <c r="F13" s="15"/>
      <c r="G13" s="15">
        <v>5.5944055944055902E-2</v>
      </c>
      <c r="H13" s="15">
        <v>8.6206896551724102E-3</v>
      </c>
      <c r="I13" s="15"/>
      <c r="J13" s="15">
        <v>0</v>
      </c>
      <c r="K13" s="15">
        <v>1.6129032258064498E-2</v>
      </c>
      <c r="L13" s="15">
        <v>2.4390243902439001E-2</v>
      </c>
      <c r="M13" s="15">
        <v>3.03030303030303E-2</v>
      </c>
      <c r="N13" s="15"/>
      <c r="O13" s="15">
        <v>3.7037037037037E-2</v>
      </c>
      <c r="P13" s="15">
        <v>1.2820512820512799E-2</v>
      </c>
      <c r="Q13" s="15">
        <v>1.13636363636364E-2</v>
      </c>
      <c r="R13" s="15">
        <v>1.1494252873563199E-2</v>
      </c>
      <c r="S13" s="15"/>
      <c r="T13" s="15">
        <v>3.19488817891374E-2</v>
      </c>
      <c r="U13" s="15">
        <v>1.6528925619834701E-2</v>
      </c>
      <c r="V13" s="15">
        <v>0</v>
      </c>
      <c r="W13" s="15">
        <v>0</v>
      </c>
      <c r="X13" s="15">
        <v>0</v>
      </c>
      <c r="Y13" s="15"/>
      <c r="Z13" s="15">
        <v>1.99004975124378E-2</v>
      </c>
      <c r="AA13" s="15">
        <v>9.7087378640776708E-3</v>
      </c>
      <c r="AB13" s="15"/>
      <c r="AC13" s="15">
        <v>2.04081632653061E-2</v>
      </c>
      <c r="AD13" s="15">
        <v>1.3215859030837E-2</v>
      </c>
      <c r="AE13" s="15"/>
      <c r="AF13" s="15">
        <v>1.49253731343284E-2</v>
      </c>
      <c r="AG13" s="15">
        <v>1.3157894736842099E-2</v>
      </c>
      <c r="AH13" s="15">
        <v>0</v>
      </c>
      <c r="AI13" s="15">
        <v>0.04</v>
      </c>
      <c r="AJ13" s="15">
        <v>0</v>
      </c>
      <c r="AK13" s="15">
        <v>2.5974025974026E-2</v>
      </c>
      <c r="AL13" s="15">
        <v>0</v>
      </c>
      <c r="AM13" s="15"/>
      <c r="AN13" s="15">
        <v>1.31004366812227E-2</v>
      </c>
      <c r="AO13" s="15">
        <v>1.5267175572519101E-2</v>
      </c>
      <c r="AP13" s="15">
        <v>6.6666666666666693E-2</v>
      </c>
      <c r="AQ13" s="15">
        <v>1.5625E-2</v>
      </c>
      <c r="AR13" s="15">
        <v>2.1428571428571401E-2</v>
      </c>
      <c r="AS13" s="15">
        <v>4.3478260869565202E-2</v>
      </c>
      <c r="AT13" s="15"/>
      <c r="AU13" s="15">
        <v>2.6086956521739101E-2</v>
      </c>
      <c r="AV13" s="15">
        <v>8.0971659919028306E-3</v>
      </c>
      <c r="AW13" s="15">
        <v>0</v>
      </c>
      <c r="AX13" s="15">
        <v>1.4705882352941201E-2</v>
      </c>
      <c r="AY13" s="15">
        <v>4.0268456375838903E-2</v>
      </c>
      <c r="AZ13" s="15"/>
      <c r="BA13" s="15">
        <v>1.0498687664042E-2</v>
      </c>
      <c r="BB13" s="15">
        <v>3.1531531531531501E-2</v>
      </c>
      <c r="BC13" s="15"/>
      <c r="BD13" s="15">
        <v>4.2553191489361703E-3</v>
      </c>
      <c r="BE13" s="15">
        <v>2.97297297297297E-2</v>
      </c>
      <c r="BF13" s="15"/>
      <c r="BG13" s="15">
        <v>1.4319809069212401E-2</v>
      </c>
      <c r="BH13" s="15">
        <v>2.3809523809523801E-2</v>
      </c>
    </row>
    <row r="14" spans="2:60" x14ac:dyDescent="0.35">
      <c r="B14" s="16" t="s">
        <v>211</v>
      </c>
      <c r="C14" s="18">
        <v>0.83360790774299798</v>
      </c>
      <c r="D14" s="18">
        <v>0.79710144927536197</v>
      </c>
      <c r="E14" s="18">
        <v>0.85250000000000004</v>
      </c>
      <c r="F14" s="18"/>
      <c r="G14" s="18">
        <v>0.83916083916083895</v>
      </c>
      <c r="H14" s="18">
        <v>0.83189655172413801</v>
      </c>
      <c r="I14" s="18"/>
      <c r="J14" s="18">
        <v>0.85714285714285698</v>
      </c>
      <c r="K14" s="18">
        <v>0.87096774193548399</v>
      </c>
      <c r="L14" s="18">
        <v>0.82520325203251998</v>
      </c>
      <c r="M14" s="18">
        <v>0.79545454545454497</v>
      </c>
      <c r="N14" s="18"/>
      <c r="O14" s="18">
        <v>0.80246913580246904</v>
      </c>
      <c r="P14" s="18">
        <v>0.85256410256410298</v>
      </c>
      <c r="Q14" s="18">
        <v>0.85227272727272696</v>
      </c>
      <c r="R14" s="18">
        <v>0.85632183908046</v>
      </c>
      <c r="S14" s="18"/>
      <c r="T14" s="18">
        <v>0.81789137380191701</v>
      </c>
      <c r="U14" s="18">
        <v>0.88429752066115697</v>
      </c>
      <c r="V14" s="18">
        <v>0.82568807339449501</v>
      </c>
      <c r="W14" s="18">
        <v>0.81818181818181801</v>
      </c>
      <c r="X14" s="18">
        <v>0.71428571428571397</v>
      </c>
      <c r="Y14" s="18"/>
      <c r="Z14" s="18">
        <v>0.82587064676616895</v>
      </c>
      <c r="AA14" s="18">
        <v>0.86893203883495196</v>
      </c>
      <c r="AB14" s="18"/>
      <c r="AC14" s="18">
        <v>0.82448979591836702</v>
      </c>
      <c r="AD14" s="18">
        <v>0.84140969162995605</v>
      </c>
      <c r="AE14" s="18"/>
      <c r="AF14" s="18">
        <v>0.83582089552238803</v>
      </c>
      <c r="AG14" s="18">
        <v>0.88157894736842102</v>
      </c>
      <c r="AH14" s="18">
        <v>0.83750000000000002</v>
      </c>
      <c r="AI14" s="18">
        <v>0.85333333333333306</v>
      </c>
      <c r="AJ14" s="18">
        <v>0.76470588235294101</v>
      </c>
      <c r="AK14" s="18">
        <v>0.831168831168831</v>
      </c>
      <c r="AL14" s="18">
        <v>0.66666666666666696</v>
      </c>
      <c r="AM14" s="18"/>
      <c r="AN14" s="18">
        <v>0.88209606986899602</v>
      </c>
      <c r="AO14" s="18">
        <v>0.80152671755725202</v>
      </c>
      <c r="AP14" s="18">
        <v>0.8</v>
      </c>
      <c r="AQ14" s="18">
        <v>0.78125</v>
      </c>
      <c r="AR14" s="18">
        <v>0.82857142857142896</v>
      </c>
      <c r="AS14" s="18">
        <v>0.78260869565217395</v>
      </c>
      <c r="AT14" s="18"/>
      <c r="AU14" s="18">
        <v>0.860869565217391</v>
      </c>
      <c r="AV14" s="18">
        <v>0.81376518218623495</v>
      </c>
      <c r="AW14" s="18">
        <v>0.92857142857142905</v>
      </c>
      <c r="AX14" s="18">
        <v>0.80882352941176505</v>
      </c>
      <c r="AY14" s="18">
        <v>0.83892617449664397</v>
      </c>
      <c r="AZ14" s="18"/>
      <c r="BA14" s="18">
        <v>0.85564304461942298</v>
      </c>
      <c r="BB14" s="18">
        <v>0.80180180180180205</v>
      </c>
      <c r="BC14" s="18"/>
      <c r="BD14" s="18">
        <v>0.88510638297872302</v>
      </c>
      <c r="BE14" s="18">
        <v>0.8</v>
      </c>
      <c r="BF14" s="18"/>
      <c r="BG14" s="18">
        <v>0.847255369928401</v>
      </c>
      <c r="BH14" s="18">
        <v>0.82142857142857095</v>
      </c>
    </row>
    <row r="15" spans="2:60" x14ac:dyDescent="0.35">
      <c r="B15" s="16" t="s">
        <v>212</v>
      </c>
      <c r="C15" s="18">
        <v>3.62438220757825E-2</v>
      </c>
      <c r="D15" s="18">
        <v>4.3478260869565202E-2</v>
      </c>
      <c r="E15" s="18">
        <v>3.2500000000000001E-2</v>
      </c>
      <c r="F15" s="18"/>
      <c r="G15" s="18">
        <v>1.3986013986014E-2</v>
      </c>
      <c r="H15" s="18">
        <v>4.31034482758621E-2</v>
      </c>
      <c r="I15" s="18"/>
      <c r="J15" s="18">
        <v>5.7142857142857099E-2</v>
      </c>
      <c r="K15" s="18">
        <v>8.0645161290322596E-3</v>
      </c>
      <c r="L15" s="18">
        <v>4.4715447154471497E-2</v>
      </c>
      <c r="M15" s="18">
        <v>3.03030303030303E-2</v>
      </c>
      <c r="N15" s="18"/>
      <c r="O15" s="18">
        <v>3.0864197530864199E-2</v>
      </c>
      <c r="P15" s="18">
        <v>2.5641025641025599E-2</v>
      </c>
      <c r="Q15" s="18">
        <v>0</v>
      </c>
      <c r="R15" s="18">
        <v>6.3218390804597693E-2</v>
      </c>
      <c r="S15" s="18"/>
      <c r="T15" s="18">
        <v>2.55591054313099E-2</v>
      </c>
      <c r="U15" s="18">
        <v>3.3057851239669402E-2</v>
      </c>
      <c r="V15" s="18">
        <v>6.4220183486238494E-2</v>
      </c>
      <c r="W15" s="18">
        <v>4.5454545454545497E-2</v>
      </c>
      <c r="X15" s="18">
        <v>0.14285714285714299</v>
      </c>
      <c r="Y15" s="18"/>
      <c r="Z15" s="18">
        <v>1.49253731343284E-2</v>
      </c>
      <c r="AA15" s="18">
        <v>3.3980582524271802E-2</v>
      </c>
      <c r="AB15" s="18"/>
      <c r="AC15" s="18">
        <v>2.8571428571428598E-2</v>
      </c>
      <c r="AD15" s="18">
        <v>4.4052863436123399E-2</v>
      </c>
      <c r="AE15" s="18"/>
      <c r="AF15" s="18">
        <v>2.2388059701492501E-2</v>
      </c>
      <c r="AG15" s="18">
        <v>5.2631578947368397E-2</v>
      </c>
      <c r="AH15" s="18">
        <v>7.4999999999999997E-2</v>
      </c>
      <c r="AI15" s="18">
        <v>2.66666666666667E-2</v>
      </c>
      <c r="AJ15" s="18">
        <v>2.9411764705882401E-2</v>
      </c>
      <c r="AK15" s="18">
        <v>2.5974025974026E-2</v>
      </c>
      <c r="AL15" s="18">
        <v>0.16666666666666699</v>
      </c>
      <c r="AM15" s="18"/>
      <c r="AN15" s="18">
        <v>3.9301310043668103E-2</v>
      </c>
      <c r="AO15" s="18">
        <v>4.58015267175573E-2</v>
      </c>
      <c r="AP15" s="18">
        <v>6.6666666666666693E-2</v>
      </c>
      <c r="AQ15" s="18">
        <v>4.6875E-2</v>
      </c>
      <c r="AR15" s="18">
        <v>1.4285714285714299E-2</v>
      </c>
      <c r="AS15" s="18">
        <v>0</v>
      </c>
      <c r="AT15" s="18"/>
      <c r="AU15" s="18">
        <v>2.6086956521739101E-2</v>
      </c>
      <c r="AV15" s="18">
        <v>5.6680161943319797E-2</v>
      </c>
      <c r="AW15" s="18">
        <v>0</v>
      </c>
      <c r="AX15" s="18">
        <v>1.4705882352941201E-2</v>
      </c>
      <c r="AY15" s="18">
        <v>2.68456375838926E-2</v>
      </c>
      <c r="AZ15" s="18"/>
      <c r="BA15" s="18">
        <v>3.6745406824147002E-2</v>
      </c>
      <c r="BB15" s="18">
        <v>3.1531531531531501E-2</v>
      </c>
      <c r="BC15" s="18"/>
      <c r="BD15" s="18">
        <v>3.4042553191489397E-2</v>
      </c>
      <c r="BE15" s="18">
        <v>3.7837837837837798E-2</v>
      </c>
      <c r="BF15" s="18"/>
      <c r="BG15" s="18">
        <v>3.5799522673030999E-2</v>
      </c>
      <c r="BH15" s="18">
        <v>2.3809523809523801E-2</v>
      </c>
    </row>
    <row r="16" spans="2:60" x14ac:dyDescent="0.35">
      <c r="B16" s="16" t="s">
        <v>93</v>
      </c>
      <c r="C16" s="19">
        <v>0.79736408566721595</v>
      </c>
      <c r="D16" s="19">
        <v>0.75362318840579701</v>
      </c>
      <c r="E16" s="19">
        <v>0.82</v>
      </c>
      <c r="F16" s="19"/>
      <c r="G16" s="19">
        <v>0.82517482517482499</v>
      </c>
      <c r="H16" s="19">
        <v>0.78879310344827602</v>
      </c>
      <c r="I16" s="19"/>
      <c r="J16" s="19">
        <v>0.8</v>
      </c>
      <c r="K16" s="19">
        <v>0.86290322580645196</v>
      </c>
      <c r="L16" s="19">
        <v>0.78048780487804903</v>
      </c>
      <c r="M16" s="19">
        <v>0.76515151515151503</v>
      </c>
      <c r="N16" s="19"/>
      <c r="O16" s="19">
        <v>0.77160493827160503</v>
      </c>
      <c r="P16" s="19">
        <v>0.82692307692307698</v>
      </c>
      <c r="Q16" s="19">
        <v>0.85227272727272696</v>
      </c>
      <c r="R16" s="19">
        <v>0.79310344827586199</v>
      </c>
      <c r="S16" s="19"/>
      <c r="T16" s="19">
        <v>0.792332268370607</v>
      </c>
      <c r="U16" s="19">
        <v>0.85123966942148799</v>
      </c>
      <c r="V16" s="19">
        <v>0.76146788990825698</v>
      </c>
      <c r="W16" s="19">
        <v>0.77272727272727304</v>
      </c>
      <c r="X16" s="19">
        <v>0.57142857142857095</v>
      </c>
      <c r="Y16" s="19"/>
      <c r="Z16" s="19">
        <v>0.81094527363184099</v>
      </c>
      <c r="AA16" s="19">
        <v>0.83495145631068002</v>
      </c>
      <c r="AB16" s="19"/>
      <c r="AC16" s="19">
        <v>0.79591836734693899</v>
      </c>
      <c r="AD16" s="19">
        <v>0.79735682819383302</v>
      </c>
      <c r="AE16" s="19"/>
      <c r="AF16" s="19">
        <v>0.81343283582089598</v>
      </c>
      <c r="AG16" s="19">
        <v>0.82894736842105299</v>
      </c>
      <c r="AH16" s="19">
        <v>0.76249999999999996</v>
      </c>
      <c r="AI16" s="19">
        <v>0.82666666666666699</v>
      </c>
      <c r="AJ16" s="19">
        <v>0.73529411764705899</v>
      </c>
      <c r="AK16" s="19">
        <v>0.80519480519480502</v>
      </c>
      <c r="AL16" s="19">
        <v>0.5</v>
      </c>
      <c r="AM16" s="19"/>
      <c r="AN16" s="19">
        <v>0.84279475982532803</v>
      </c>
      <c r="AO16" s="19">
        <v>0.75572519083969503</v>
      </c>
      <c r="AP16" s="19">
        <v>0.73333333333333295</v>
      </c>
      <c r="AQ16" s="19">
        <v>0.734375</v>
      </c>
      <c r="AR16" s="19">
        <v>0.81428571428571395</v>
      </c>
      <c r="AS16" s="19">
        <v>0.78260869565217395</v>
      </c>
      <c r="AT16" s="19"/>
      <c r="AU16" s="19">
        <v>0.83478260869565202</v>
      </c>
      <c r="AV16" s="19">
        <v>0.75708502024291502</v>
      </c>
      <c r="AW16" s="19">
        <v>0.92857142857142905</v>
      </c>
      <c r="AX16" s="19">
        <v>0.79411764705882404</v>
      </c>
      <c r="AY16" s="19">
        <v>0.81208053691275195</v>
      </c>
      <c r="AZ16" s="19"/>
      <c r="BA16" s="19">
        <v>0.81889763779527602</v>
      </c>
      <c r="BB16" s="19">
        <v>0.77027027027026995</v>
      </c>
      <c r="BC16" s="19"/>
      <c r="BD16" s="19">
        <v>0.85106382978723405</v>
      </c>
      <c r="BE16" s="19">
        <v>0.76216216216216204</v>
      </c>
      <c r="BF16" s="19"/>
      <c r="BG16" s="19">
        <v>0.81145584725537001</v>
      </c>
      <c r="BH16" s="19">
        <v>0.797619047619048</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360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0.25864909390444801</v>
      </c>
      <c r="D8" s="15">
        <v>0.22222222222222199</v>
      </c>
      <c r="E8" s="15">
        <v>0.27750000000000002</v>
      </c>
      <c r="F8" s="15"/>
      <c r="G8" s="15">
        <v>0.321678321678322</v>
      </c>
      <c r="H8" s="15">
        <v>0.239224137931034</v>
      </c>
      <c r="I8" s="15"/>
      <c r="J8" s="15">
        <v>0.25714285714285701</v>
      </c>
      <c r="K8" s="15">
        <v>0.25806451612903197</v>
      </c>
      <c r="L8" s="15">
        <v>0.26016260162601601</v>
      </c>
      <c r="M8" s="15">
        <v>0.25757575757575801</v>
      </c>
      <c r="N8" s="15"/>
      <c r="O8" s="15">
        <v>0.33333333333333298</v>
      </c>
      <c r="P8" s="15">
        <v>0.27564102564102599</v>
      </c>
      <c r="Q8" s="15">
        <v>0.23863636363636401</v>
      </c>
      <c r="R8" s="15">
        <v>0.21264367816092</v>
      </c>
      <c r="S8" s="15"/>
      <c r="T8" s="15">
        <v>0.249201277955272</v>
      </c>
      <c r="U8" s="15">
        <v>0.27272727272727298</v>
      </c>
      <c r="V8" s="15">
        <v>0.22935779816513799</v>
      </c>
      <c r="W8" s="15">
        <v>0.34090909090909099</v>
      </c>
      <c r="X8" s="15">
        <v>0.14285714285714299</v>
      </c>
      <c r="Y8" s="15"/>
      <c r="Z8" s="15">
        <v>0.288557213930348</v>
      </c>
      <c r="AA8" s="15">
        <v>0.228155339805825</v>
      </c>
      <c r="AB8" s="15"/>
      <c r="AC8" s="15">
        <v>0.26530612244898</v>
      </c>
      <c r="AD8" s="15">
        <v>0.23788546255506601</v>
      </c>
      <c r="AE8" s="15"/>
      <c r="AF8" s="15">
        <v>0.26119402985074602</v>
      </c>
      <c r="AG8" s="15">
        <v>0.17105263157894701</v>
      </c>
      <c r="AH8" s="15">
        <v>0.17499999999999999</v>
      </c>
      <c r="AI8" s="15">
        <v>0.32</v>
      </c>
      <c r="AJ8" s="15">
        <v>0.29411764705882398</v>
      </c>
      <c r="AK8" s="15">
        <v>0.36363636363636398</v>
      </c>
      <c r="AL8" s="15">
        <v>0</v>
      </c>
      <c r="AM8" s="15"/>
      <c r="AN8" s="15">
        <v>0.244541484716157</v>
      </c>
      <c r="AO8" s="15">
        <v>0.221374045801527</v>
      </c>
      <c r="AP8" s="15">
        <v>0.133333333333333</v>
      </c>
      <c r="AQ8" s="15">
        <v>0.296875</v>
      </c>
      <c r="AR8" s="15">
        <v>0.3</v>
      </c>
      <c r="AS8" s="15">
        <v>0.26086956521739102</v>
      </c>
      <c r="AT8" s="15"/>
      <c r="AU8" s="15">
        <v>0.30434782608695699</v>
      </c>
      <c r="AV8" s="15">
        <v>0.21052631578947401</v>
      </c>
      <c r="AW8" s="15">
        <v>0.25</v>
      </c>
      <c r="AX8" s="15">
        <v>0.26470588235294101</v>
      </c>
      <c r="AY8" s="15">
        <v>0.30201342281879201</v>
      </c>
      <c r="AZ8" s="15"/>
      <c r="BA8" s="15">
        <v>0.244094488188976</v>
      </c>
      <c r="BB8" s="15">
        <v>0.28378378378378399</v>
      </c>
      <c r="BC8" s="15"/>
      <c r="BD8" s="15">
        <v>0.268085106382979</v>
      </c>
      <c r="BE8" s="15">
        <v>0.25405405405405401</v>
      </c>
      <c r="BF8" s="15"/>
      <c r="BG8" s="15">
        <v>0.28162291169451098</v>
      </c>
      <c r="BH8" s="15">
        <v>0.20833333333333301</v>
      </c>
    </row>
    <row r="9" spans="2:60" x14ac:dyDescent="0.35">
      <c r="B9" s="16" t="s">
        <v>207</v>
      </c>
      <c r="C9" s="15">
        <v>0.39373970345963799</v>
      </c>
      <c r="D9" s="15">
        <v>0.38164251207729499</v>
      </c>
      <c r="E9" s="15">
        <v>0.4</v>
      </c>
      <c r="F9" s="15"/>
      <c r="G9" s="15">
        <v>0.38461538461538503</v>
      </c>
      <c r="H9" s="15">
        <v>0.39655172413793099</v>
      </c>
      <c r="I9" s="15"/>
      <c r="J9" s="15">
        <v>0.25714285714285701</v>
      </c>
      <c r="K9" s="15">
        <v>0.41129032258064502</v>
      </c>
      <c r="L9" s="15">
        <v>0.40243902439024398</v>
      </c>
      <c r="M9" s="15">
        <v>0.46969696969697</v>
      </c>
      <c r="N9" s="15"/>
      <c r="O9" s="15">
        <v>0.358024691358025</v>
      </c>
      <c r="P9" s="15">
        <v>0.42307692307692302</v>
      </c>
      <c r="Q9" s="15">
        <v>0.375</v>
      </c>
      <c r="R9" s="15">
        <v>0.431034482758621</v>
      </c>
      <c r="S9" s="15"/>
      <c r="T9" s="15">
        <v>0.405750798722045</v>
      </c>
      <c r="U9" s="15">
        <v>0.38016528925619802</v>
      </c>
      <c r="V9" s="15">
        <v>0.38532110091743099</v>
      </c>
      <c r="W9" s="15">
        <v>0.40909090909090901</v>
      </c>
      <c r="X9" s="15">
        <v>0.57142857142857095</v>
      </c>
      <c r="Y9" s="15"/>
      <c r="Z9" s="15">
        <v>0.41293532338308497</v>
      </c>
      <c r="AA9" s="15">
        <v>0.38349514563106801</v>
      </c>
      <c r="AB9" s="15"/>
      <c r="AC9" s="15">
        <v>0.41224489795918401</v>
      </c>
      <c r="AD9" s="15">
        <v>0.36123348017621099</v>
      </c>
      <c r="AE9" s="15"/>
      <c r="AF9" s="15">
        <v>0.38805970149253699</v>
      </c>
      <c r="AG9" s="15">
        <v>0.40789473684210498</v>
      </c>
      <c r="AH9" s="15">
        <v>0.36249999999999999</v>
      </c>
      <c r="AI9" s="15">
        <v>0.44</v>
      </c>
      <c r="AJ9" s="15">
        <v>0.41176470588235298</v>
      </c>
      <c r="AK9" s="15">
        <v>0.35064935064935099</v>
      </c>
      <c r="AL9" s="15">
        <v>0.66666666666666696</v>
      </c>
      <c r="AM9" s="15"/>
      <c r="AN9" s="15">
        <v>0.41048034934497801</v>
      </c>
      <c r="AO9" s="15">
        <v>0.42748091603053401</v>
      </c>
      <c r="AP9" s="15">
        <v>0.53333333333333299</v>
      </c>
      <c r="AQ9" s="15">
        <v>0.3125</v>
      </c>
      <c r="AR9" s="15">
        <v>0.36428571428571399</v>
      </c>
      <c r="AS9" s="15">
        <v>0.39130434782608697</v>
      </c>
      <c r="AT9" s="15"/>
      <c r="AU9" s="15">
        <v>0.38260869565217398</v>
      </c>
      <c r="AV9" s="15">
        <v>0.39271255060728699</v>
      </c>
      <c r="AW9" s="15">
        <v>0.42857142857142899</v>
      </c>
      <c r="AX9" s="15">
        <v>0.441176470588235</v>
      </c>
      <c r="AY9" s="15">
        <v>0.37583892617449699</v>
      </c>
      <c r="AZ9" s="15"/>
      <c r="BA9" s="15">
        <v>0.39895013123359602</v>
      </c>
      <c r="BB9" s="15">
        <v>0.38288288288288302</v>
      </c>
      <c r="BC9" s="15"/>
      <c r="BD9" s="15">
        <v>0.40851063829787199</v>
      </c>
      <c r="BE9" s="15">
        <v>0.38648648648648598</v>
      </c>
      <c r="BF9" s="15"/>
      <c r="BG9" s="15">
        <v>0.403341288782816</v>
      </c>
      <c r="BH9" s="15">
        <v>0.35714285714285698</v>
      </c>
    </row>
    <row r="10" spans="2:60" x14ac:dyDescent="0.35">
      <c r="B10" s="16" t="s">
        <v>208</v>
      </c>
      <c r="C10" s="15">
        <v>0.18945634266886299</v>
      </c>
      <c r="D10" s="15">
        <v>0.21256038647343001</v>
      </c>
      <c r="E10" s="15">
        <v>0.17749999999999999</v>
      </c>
      <c r="F10" s="15"/>
      <c r="G10" s="15">
        <v>0.14685314685314699</v>
      </c>
      <c r="H10" s="15">
        <v>0.20258620689655199</v>
      </c>
      <c r="I10" s="15"/>
      <c r="J10" s="15">
        <v>0.29523809523809502</v>
      </c>
      <c r="K10" s="15">
        <v>0.112903225806452</v>
      </c>
      <c r="L10" s="15">
        <v>0.18292682926829301</v>
      </c>
      <c r="M10" s="15">
        <v>0.189393939393939</v>
      </c>
      <c r="N10" s="15"/>
      <c r="O10" s="15">
        <v>0.16666666666666699</v>
      </c>
      <c r="P10" s="15">
        <v>0.19230769230769201</v>
      </c>
      <c r="Q10" s="15">
        <v>0.18181818181818199</v>
      </c>
      <c r="R10" s="15">
        <v>0.20114942528735599</v>
      </c>
      <c r="S10" s="15"/>
      <c r="T10" s="15">
        <v>0.191693290734824</v>
      </c>
      <c r="U10" s="15">
        <v>0.19008264462809901</v>
      </c>
      <c r="V10" s="15">
        <v>0.21100917431192701</v>
      </c>
      <c r="W10" s="15">
        <v>9.0909090909090898E-2</v>
      </c>
      <c r="X10" s="15">
        <v>0.28571428571428598</v>
      </c>
      <c r="Y10" s="15"/>
      <c r="Z10" s="15">
        <v>0.14925373134328401</v>
      </c>
      <c r="AA10" s="15">
        <v>0.20388349514563101</v>
      </c>
      <c r="AB10" s="15"/>
      <c r="AC10" s="15">
        <v>0.159183673469388</v>
      </c>
      <c r="AD10" s="15">
        <v>0.215859030837004</v>
      </c>
      <c r="AE10" s="15"/>
      <c r="AF10" s="15">
        <v>0.19402985074626899</v>
      </c>
      <c r="AG10" s="15">
        <v>0.17105263157894701</v>
      </c>
      <c r="AH10" s="15">
        <v>0.23749999999999999</v>
      </c>
      <c r="AI10" s="15">
        <v>0.16</v>
      </c>
      <c r="AJ10" s="15">
        <v>0.20588235294117599</v>
      </c>
      <c r="AK10" s="15">
        <v>0.18181818181818199</v>
      </c>
      <c r="AL10" s="15">
        <v>0.33333333333333298</v>
      </c>
      <c r="AM10" s="15"/>
      <c r="AN10" s="15">
        <v>0.19213973799126599</v>
      </c>
      <c r="AO10" s="15">
        <v>0.18320610687022901</v>
      </c>
      <c r="AP10" s="15">
        <v>0.133333333333333</v>
      </c>
      <c r="AQ10" s="15">
        <v>0.234375</v>
      </c>
      <c r="AR10" s="15">
        <v>0.157142857142857</v>
      </c>
      <c r="AS10" s="15">
        <v>0.34782608695652201</v>
      </c>
      <c r="AT10" s="15"/>
      <c r="AU10" s="15">
        <v>0.173913043478261</v>
      </c>
      <c r="AV10" s="15">
        <v>0.218623481781377</v>
      </c>
      <c r="AW10" s="15">
        <v>0.17857142857142899</v>
      </c>
      <c r="AX10" s="15">
        <v>0.14705882352941199</v>
      </c>
      <c r="AY10" s="15">
        <v>0.17449664429530201</v>
      </c>
      <c r="AZ10" s="15"/>
      <c r="BA10" s="15">
        <v>0.19422572178477701</v>
      </c>
      <c r="BB10" s="15">
        <v>0.18468468468468499</v>
      </c>
      <c r="BC10" s="15"/>
      <c r="BD10" s="15">
        <v>0.17872340425531899</v>
      </c>
      <c r="BE10" s="15">
        <v>0.19189189189189201</v>
      </c>
      <c r="BF10" s="15"/>
      <c r="BG10" s="15">
        <v>0.18615751789976101</v>
      </c>
      <c r="BH10" s="15">
        <v>0.20833333333333301</v>
      </c>
    </row>
    <row r="11" spans="2:60" x14ac:dyDescent="0.35">
      <c r="B11" s="16" t="s">
        <v>209</v>
      </c>
      <c r="C11" s="15">
        <v>5.9308072487644199E-2</v>
      </c>
      <c r="D11" s="15">
        <v>7.7294685990338202E-2</v>
      </c>
      <c r="E11" s="15">
        <v>0.05</v>
      </c>
      <c r="F11" s="15"/>
      <c r="G11" s="15">
        <v>3.4965034965035002E-2</v>
      </c>
      <c r="H11" s="15">
        <v>6.6810344827586202E-2</v>
      </c>
      <c r="I11" s="15"/>
      <c r="J11" s="15">
        <v>7.6190476190476197E-2</v>
      </c>
      <c r="K11" s="15">
        <v>7.25806451612903E-2</v>
      </c>
      <c r="L11" s="15">
        <v>5.6910569105691103E-2</v>
      </c>
      <c r="M11" s="15">
        <v>3.7878787878787901E-2</v>
      </c>
      <c r="N11" s="15"/>
      <c r="O11" s="15">
        <v>5.5555555555555601E-2</v>
      </c>
      <c r="P11" s="15">
        <v>3.2051282051282E-2</v>
      </c>
      <c r="Q11" s="15">
        <v>4.5454545454545497E-2</v>
      </c>
      <c r="R11" s="15">
        <v>8.04597701149425E-2</v>
      </c>
      <c r="S11" s="15"/>
      <c r="T11" s="15">
        <v>4.4728434504792303E-2</v>
      </c>
      <c r="U11" s="15">
        <v>7.43801652892562E-2</v>
      </c>
      <c r="V11" s="15">
        <v>9.1743119266055106E-2</v>
      </c>
      <c r="W11" s="15">
        <v>6.8181818181818205E-2</v>
      </c>
      <c r="X11" s="15">
        <v>0</v>
      </c>
      <c r="Y11" s="15"/>
      <c r="Z11" s="15">
        <v>2.9850746268656699E-2</v>
      </c>
      <c r="AA11" s="15">
        <v>9.7087378640776698E-2</v>
      </c>
      <c r="AB11" s="15"/>
      <c r="AC11" s="15">
        <v>5.3061224489795902E-2</v>
      </c>
      <c r="AD11" s="15">
        <v>9.2511013215859E-2</v>
      </c>
      <c r="AE11" s="15"/>
      <c r="AF11" s="15">
        <v>5.22388059701493E-2</v>
      </c>
      <c r="AG11" s="15">
        <v>0.13157894736842099</v>
      </c>
      <c r="AH11" s="15">
        <v>0.1125</v>
      </c>
      <c r="AI11" s="15">
        <v>0.04</v>
      </c>
      <c r="AJ11" s="15">
        <v>2.9411764705882401E-2</v>
      </c>
      <c r="AK11" s="15">
        <v>2.5974025974026E-2</v>
      </c>
      <c r="AL11" s="15">
        <v>0</v>
      </c>
      <c r="AM11" s="15"/>
      <c r="AN11" s="15">
        <v>6.5502183406113496E-2</v>
      </c>
      <c r="AO11" s="15">
        <v>6.1068702290076299E-2</v>
      </c>
      <c r="AP11" s="15">
        <v>0</v>
      </c>
      <c r="AQ11" s="15">
        <v>6.25E-2</v>
      </c>
      <c r="AR11" s="15">
        <v>6.4285714285714293E-2</v>
      </c>
      <c r="AS11" s="15">
        <v>0</v>
      </c>
      <c r="AT11" s="15"/>
      <c r="AU11" s="15">
        <v>6.08695652173913E-2</v>
      </c>
      <c r="AV11" s="15">
        <v>6.47773279352227E-2</v>
      </c>
      <c r="AW11" s="15">
        <v>7.1428571428571397E-2</v>
      </c>
      <c r="AX11" s="15">
        <v>5.8823529411764698E-2</v>
      </c>
      <c r="AY11" s="15">
        <v>4.6979865771812103E-2</v>
      </c>
      <c r="AZ11" s="15"/>
      <c r="BA11" s="15">
        <v>6.0367454068241497E-2</v>
      </c>
      <c r="BB11" s="15">
        <v>5.8558558558558599E-2</v>
      </c>
      <c r="BC11" s="15"/>
      <c r="BD11" s="15">
        <v>4.2553191489361701E-2</v>
      </c>
      <c r="BE11" s="15">
        <v>7.0270270270270302E-2</v>
      </c>
      <c r="BF11" s="15"/>
      <c r="BG11" s="15">
        <v>5.7279236276849603E-2</v>
      </c>
      <c r="BH11" s="15">
        <v>7.1428571428571397E-2</v>
      </c>
    </row>
    <row r="12" spans="2:60" x14ac:dyDescent="0.35">
      <c r="B12" s="16" t="s">
        <v>210</v>
      </c>
      <c r="C12" s="15">
        <v>3.62438220757825E-2</v>
      </c>
      <c r="D12" s="15">
        <v>5.3140096618357502E-2</v>
      </c>
      <c r="E12" s="15">
        <v>2.75E-2</v>
      </c>
      <c r="F12" s="15"/>
      <c r="G12" s="15">
        <v>2.0979020979021001E-2</v>
      </c>
      <c r="H12" s="15">
        <v>4.0948275862068999E-2</v>
      </c>
      <c r="I12" s="15"/>
      <c r="J12" s="15">
        <v>4.7619047619047603E-2</v>
      </c>
      <c r="K12" s="15">
        <v>5.6451612903225798E-2</v>
      </c>
      <c r="L12" s="15">
        <v>3.2520325203252001E-2</v>
      </c>
      <c r="M12" s="15">
        <v>1.5151515151515201E-2</v>
      </c>
      <c r="N12" s="15"/>
      <c r="O12" s="15">
        <v>2.4691358024691398E-2</v>
      </c>
      <c r="P12" s="15">
        <v>3.2051282051282E-2</v>
      </c>
      <c r="Q12" s="15">
        <v>5.6818181818181802E-2</v>
      </c>
      <c r="R12" s="15">
        <v>2.8735632183908E-2</v>
      </c>
      <c r="S12" s="15"/>
      <c r="T12" s="15">
        <v>3.8338658146964903E-2</v>
      </c>
      <c r="U12" s="15">
        <v>3.3057851239669402E-2</v>
      </c>
      <c r="V12" s="15">
        <v>3.6697247706422E-2</v>
      </c>
      <c r="W12" s="15">
        <v>4.5454545454545497E-2</v>
      </c>
      <c r="X12" s="15">
        <v>0</v>
      </c>
      <c r="Y12" s="15"/>
      <c r="Z12" s="15">
        <v>4.9751243781094502E-2</v>
      </c>
      <c r="AA12" s="15">
        <v>2.9126213592233E-2</v>
      </c>
      <c r="AB12" s="15"/>
      <c r="AC12" s="15">
        <v>4.4897959183673501E-2</v>
      </c>
      <c r="AD12" s="15">
        <v>3.5242290748898703E-2</v>
      </c>
      <c r="AE12" s="15"/>
      <c r="AF12" s="15">
        <v>4.47761194029851E-2</v>
      </c>
      <c r="AG12" s="15">
        <v>6.5789473684210495E-2</v>
      </c>
      <c r="AH12" s="15">
        <v>0.05</v>
      </c>
      <c r="AI12" s="15">
        <v>0</v>
      </c>
      <c r="AJ12" s="15">
        <v>2.9411764705882401E-2</v>
      </c>
      <c r="AK12" s="15">
        <v>1.2987012987013E-2</v>
      </c>
      <c r="AL12" s="15">
        <v>0</v>
      </c>
      <c r="AM12" s="15"/>
      <c r="AN12" s="15">
        <v>3.05676855895196E-2</v>
      </c>
      <c r="AO12" s="15">
        <v>5.34351145038168E-2</v>
      </c>
      <c r="AP12" s="15">
        <v>0</v>
      </c>
      <c r="AQ12" s="15">
        <v>3.125E-2</v>
      </c>
      <c r="AR12" s="15">
        <v>4.2857142857142899E-2</v>
      </c>
      <c r="AS12" s="15">
        <v>0</v>
      </c>
      <c r="AT12" s="15"/>
      <c r="AU12" s="15">
        <v>3.4782608695652202E-2</v>
      </c>
      <c r="AV12" s="15">
        <v>5.2631578947368397E-2</v>
      </c>
      <c r="AW12" s="15">
        <v>3.5714285714285698E-2</v>
      </c>
      <c r="AX12" s="15">
        <v>2.9411764705882401E-2</v>
      </c>
      <c r="AY12" s="15">
        <v>1.34228187919463E-2</v>
      </c>
      <c r="AZ12" s="15"/>
      <c r="BA12" s="15">
        <v>3.9370078740157501E-2</v>
      </c>
      <c r="BB12" s="15">
        <v>3.1531531531531501E-2</v>
      </c>
      <c r="BC12" s="15"/>
      <c r="BD12" s="15">
        <v>4.2553191489361701E-2</v>
      </c>
      <c r="BE12" s="15">
        <v>3.24324324324324E-2</v>
      </c>
      <c r="BF12" s="15"/>
      <c r="BG12" s="15">
        <v>2.3866348448687399E-2</v>
      </c>
      <c r="BH12" s="15">
        <v>6.5476190476190493E-2</v>
      </c>
    </row>
    <row r="13" spans="2:60" x14ac:dyDescent="0.35">
      <c r="B13" s="16" t="s">
        <v>119</v>
      </c>
      <c r="C13" s="15">
        <v>6.2602965403624394E-2</v>
      </c>
      <c r="D13" s="15">
        <v>5.3140096618357502E-2</v>
      </c>
      <c r="E13" s="15">
        <v>6.7500000000000004E-2</v>
      </c>
      <c r="F13" s="15"/>
      <c r="G13" s="15">
        <v>9.0909090909090898E-2</v>
      </c>
      <c r="H13" s="15">
        <v>5.3879310344827597E-2</v>
      </c>
      <c r="I13" s="15"/>
      <c r="J13" s="15">
        <v>6.6666666666666693E-2</v>
      </c>
      <c r="K13" s="15">
        <v>8.8709677419354802E-2</v>
      </c>
      <c r="L13" s="15">
        <v>6.50406504065041E-2</v>
      </c>
      <c r="M13" s="15">
        <v>3.03030303030303E-2</v>
      </c>
      <c r="N13" s="15"/>
      <c r="O13" s="15">
        <v>6.1728395061728399E-2</v>
      </c>
      <c r="P13" s="15">
        <v>4.48717948717949E-2</v>
      </c>
      <c r="Q13" s="15">
        <v>0.102272727272727</v>
      </c>
      <c r="R13" s="15">
        <v>4.5977011494252901E-2</v>
      </c>
      <c r="S13" s="15"/>
      <c r="T13" s="15">
        <v>7.0287539936102206E-2</v>
      </c>
      <c r="U13" s="15">
        <v>4.9586776859504099E-2</v>
      </c>
      <c r="V13" s="15">
        <v>4.5871559633027498E-2</v>
      </c>
      <c r="W13" s="15">
        <v>4.5454545454545497E-2</v>
      </c>
      <c r="X13" s="15">
        <v>0</v>
      </c>
      <c r="Y13" s="15"/>
      <c r="Z13" s="15">
        <v>6.9651741293532299E-2</v>
      </c>
      <c r="AA13" s="15">
        <v>5.8252427184466E-2</v>
      </c>
      <c r="AB13" s="15"/>
      <c r="AC13" s="15">
        <v>6.5306122448979598E-2</v>
      </c>
      <c r="AD13" s="15">
        <v>5.7268722466960402E-2</v>
      </c>
      <c r="AE13" s="15"/>
      <c r="AF13" s="15">
        <v>5.9701492537313397E-2</v>
      </c>
      <c r="AG13" s="15">
        <v>5.2631578947368397E-2</v>
      </c>
      <c r="AH13" s="15">
        <v>6.25E-2</v>
      </c>
      <c r="AI13" s="15">
        <v>0.04</v>
      </c>
      <c r="AJ13" s="15">
        <v>2.9411764705882401E-2</v>
      </c>
      <c r="AK13" s="15">
        <v>6.4935064935064901E-2</v>
      </c>
      <c r="AL13" s="15">
        <v>0</v>
      </c>
      <c r="AM13" s="15"/>
      <c r="AN13" s="15">
        <v>5.6768558951965101E-2</v>
      </c>
      <c r="AO13" s="15">
        <v>5.34351145038168E-2</v>
      </c>
      <c r="AP13" s="15">
        <v>0.2</v>
      </c>
      <c r="AQ13" s="15">
        <v>6.25E-2</v>
      </c>
      <c r="AR13" s="15">
        <v>7.1428571428571397E-2</v>
      </c>
      <c r="AS13" s="15">
        <v>0</v>
      </c>
      <c r="AT13" s="15"/>
      <c r="AU13" s="15">
        <v>4.3478260869565202E-2</v>
      </c>
      <c r="AV13" s="15">
        <v>6.0728744939271301E-2</v>
      </c>
      <c r="AW13" s="15">
        <v>3.5714285714285698E-2</v>
      </c>
      <c r="AX13" s="15">
        <v>5.8823529411764698E-2</v>
      </c>
      <c r="AY13" s="15">
        <v>8.7248322147651006E-2</v>
      </c>
      <c r="AZ13" s="15"/>
      <c r="BA13" s="15">
        <v>6.2992125984251995E-2</v>
      </c>
      <c r="BB13" s="15">
        <v>5.8558558558558599E-2</v>
      </c>
      <c r="BC13" s="15"/>
      <c r="BD13" s="15">
        <v>5.95744680851064E-2</v>
      </c>
      <c r="BE13" s="15">
        <v>6.4864864864864896E-2</v>
      </c>
      <c r="BF13" s="15"/>
      <c r="BG13" s="15">
        <v>4.77326968973747E-2</v>
      </c>
      <c r="BH13" s="15">
        <v>8.9285714285714302E-2</v>
      </c>
    </row>
    <row r="14" spans="2:60" x14ac:dyDescent="0.35">
      <c r="B14" s="16" t="s">
        <v>211</v>
      </c>
      <c r="C14" s="18">
        <v>0.65238879736408595</v>
      </c>
      <c r="D14" s="18">
        <v>0.60386473429951704</v>
      </c>
      <c r="E14" s="18">
        <v>0.67749999999999999</v>
      </c>
      <c r="F14" s="18"/>
      <c r="G14" s="18">
        <v>0.70629370629370603</v>
      </c>
      <c r="H14" s="18">
        <v>0.63577586206896597</v>
      </c>
      <c r="I14" s="18"/>
      <c r="J14" s="18">
        <v>0.51428571428571401</v>
      </c>
      <c r="K14" s="18">
        <v>0.66935483870967705</v>
      </c>
      <c r="L14" s="18">
        <v>0.66260162601626005</v>
      </c>
      <c r="M14" s="18">
        <v>0.72727272727272696</v>
      </c>
      <c r="N14" s="18"/>
      <c r="O14" s="18">
        <v>0.69135802469135799</v>
      </c>
      <c r="P14" s="18">
        <v>0.69871794871794901</v>
      </c>
      <c r="Q14" s="18">
        <v>0.61363636363636398</v>
      </c>
      <c r="R14" s="18">
        <v>0.64367816091954</v>
      </c>
      <c r="S14" s="18"/>
      <c r="T14" s="18">
        <v>0.65495207667731603</v>
      </c>
      <c r="U14" s="18">
        <v>0.65289256198347101</v>
      </c>
      <c r="V14" s="18">
        <v>0.61467889908256901</v>
      </c>
      <c r="W14" s="18">
        <v>0.75</v>
      </c>
      <c r="X14" s="18">
        <v>0.71428571428571397</v>
      </c>
      <c r="Y14" s="18"/>
      <c r="Z14" s="18">
        <v>0.70149253731343297</v>
      </c>
      <c r="AA14" s="18">
        <v>0.61165048543689304</v>
      </c>
      <c r="AB14" s="18"/>
      <c r="AC14" s="18">
        <v>0.67755102040816295</v>
      </c>
      <c r="AD14" s="18">
        <v>0.59911894273127797</v>
      </c>
      <c r="AE14" s="18"/>
      <c r="AF14" s="18">
        <v>0.64925373134328401</v>
      </c>
      <c r="AG14" s="18">
        <v>0.57894736842105299</v>
      </c>
      <c r="AH14" s="18">
        <v>0.53749999999999998</v>
      </c>
      <c r="AI14" s="18">
        <v>0.76</v>
      </c>
      <c r="AJ14" s="18">
        <v>0.70588235294117596</v>
      </c>
      <c r="AK14" s="18">
        <v>0.71428571428571397</v>
      </c>
      <c r="AL14" s="18">
        <v>0.66666666666666696</v>
      </c>
      <c r="AM14" s="18"/>
      <c r="AN14" s="18">
        <v>0.65502183406113501</v>
      </c>
      <c r="AO14" s="18">
        <v>0.64885496183206104</v>
      </c>
      <c r="AP14" s="18">
        <v>0.66666666666666696</v>
      </c>
      <c r="AQ14" s="18">
        <v>0.609375</v>
      </c>
      <c r="AR14" s="18">
        <v>0.66428571428571404</v>
      </c>
      <c r="AS14" s="18">
        <v>0.65217391304347805</v>
      </c>
      <c r="AT14" s="18"/>
      <c r="AU14" s="18">
        <v>0.68695652173913002</v>
      </c>
      <c r="AV14" s="18">
        <v>0.60323886639676105</v>
      </c>
      <c r="AW14" s="18">
        <v>0.67857142857142905</v>
      </c>
      <c r="AX14" s="18">
        <v>0.70588235294117596</v>
      </c>
      <c r="AY14" s="18">
        <v>0.67785234899328894</v>
      </c>
      <c r="AZ14" s="18"/>
      <c r="BA14" s="18">
        <v>0.64304461942257196</v>
      </c>
      <c r="BB14" s="18">
        <v>0.66666666666666696</v>
      </c>
      <c r="BC14" s="18"/>
      <c r="BD14" s="18">
        <v>0.67659574468085104</v>
      </c>
      <c r="BE14" s="18">
        <v>0.64054054054054099</v>
      </c>
      <c r="BF14" s="18"/>
      <c r="BG14" s="18">
        <v>0.68496420047732698</v>
      </c>
      <c r="BH14" s="18">
        <v>0.56547619047619002</v>
      </c>
    </row>
    <row r="15" spans="2:60" x14ac:dyDescent="0.35">
      <c r="B15" s="16" t="s">
        <v>212</v>
      </c>
      <c r="C15" s="18">
        <v>9.5551894563426706E-2</v>
      </c>
      <c r="D15" s="18">
        <v>0.13043478260869601</v>
      </c>
      <c r="E15" s="18">
        <v>7.7499999999999999E-2</v>
      </c>
      <c r="F15" s="18"/>
      <c r="G15" s="18">
        <v>5.5944055944056E-2</v>
      </c>
      <c r="H15" s="18">
        <v>0.107758620689655</v>
      </c>
      <c r="I15" s="18"/>
      <c r="J15" s="18">
        <v>0.12380952380952399</v>
      </c>
      <c r="K15" s="18">
        <v>0.12903225806451599</v>
      </c>
      <c r="L15" s="18">
        <v>8.9430894308943104E-2</v>
      </c>
      <c r="M15" s="18">
        <v>5.3030303030302997E-2</v>
      </c>
      <c r="N15" s="18"/>
      <c r="O15" s="18">
        <v>8.0246913580246895E-2</v>
      </c>
      <c r="P15" s="18">
        <v>6.4102564102564097E-2</v>
      </c>
      <c r="Q15" s="18">
        <v>0.102272727272727</v>
      </c>
      <c r="R15" s="18">
        <v>0.109195402298851</v>
      </c>
      <c r="S15" s="18"/>
      <c r="T15" s="18">
        <v>8.3067092651757199E-2</v>
      </c>
      <c r="U15" s="18">
        <v>0.107438016528926</v>
      </c>
      <c r="V15" s="18">
        <v>0.12844036697247699</v>
      </c>
      <c r="W15" s="18">
        <v>0.11363636363636399</v>
      </c>
      <c r="X15" s="18">
        <v>0</v>
      </c>
      <c r="Y15" s="18"/>
      <c r="Z15" s="18">
        <v>7.9601990049751201E-2</v>
      </c>
      <c r="AA15" s="18">
        <v>0.12621359223301001</v>
      </c>
      <c r="AB15" s="18"/>
      <c r="AC15" s="18">
        <v>9.7959183673469397E-2</v>
      </c>
      <c r="AD15" s="18">
        <v>0.12775330396475801</v>
      </c>
      <c r="AE15" s="18"/>
      <c r="AF15" s="18">
        <v>9.7014925373134303E-2</v>
      </c>
      <c r="AG15" s="18">
        <v>0.197368421052632</v>
      </c>
      <c r="AH15" s="18">
        <v>0.16250000000000001</v>
      </c>
      <c r="AI15" s="18">
        <v>0.04</v>
      </c>
      <c r="AJ15" s="18">
        <v>5.8823529411764698E-2</v>
      </c>
      <c r="AK15" s="18">
        <v>3.8961038961039002E-2</v>
      </c>
      <c r="AL15" s="18">
        <v>0</v>
      </c>
      <c r="AM15" s="18"/>
      <c r="AN15" s="18">
        <v>9.6069868995633204E-2</v>
      </c>
      <c r="AO15" s="18">
        <v>0.114503816793893</v>
      </c>
      <c r="AP15" s="18">
        <v>0</v>
      </c>
      <c r="AQ15" s="18">
        <v>9.375E-2</v>
      </c>
      <c r="AR15" s="18">
        <v>0.107142857142857</v>
      </c>
      <c r="AS15" s="18">
        <v>0</v>
      </c>
      <c r="AT15" s="18"/>
      <c r="AU15" s="18">
        <v>9.5652173913043495E-2</v>
      </c>
      <c r="AV15" s="18">
        <v>0.11740890688259099</v>
      </c>
      <c r="AW15" s="18">
        <v>0.107142857142857</v>
      </c>
      <c r="AX15" s="18">
        <v>8.8235294117647106E-2</v>
      </c>
      <c r="AY15" s="18">
        <v>6.0402684563758399E-2</v>
      </c>
      <c r="AZ15" s="18"/>
      <c r="BA15" s="18">
        <v>9.9737532808398893E-2</v>
      </c>
      <c r="BB15" s="18">
        <v>9.00900900900901E-2</v>
      </c>
      <c r="BC15" s="18"/>
      <c r="BD15" s="18">
        <v>8.5106382978723402E-2</v>
      </c>
      <c r="BE15" s="18">
        <v>0.102702702702703</v>
      </c>
      <c r="BF15" s="18"/>
      <c r="BG15" s="18">
        <v>8.1145584725536998E-2</v>
      </c>
      <c r="BH15" s="18">
        <v>0.136904761904762</v>
      </c>
    </row>
    <row r="16" spans="2:60" x14ac:dyDescent="0.35">
      <c r="B16" s="16" t="s">
        <v>93</v>
      </c>
      <c r="C16" s="19">
        <v>0.55683690280065901</v>
      </c>
      <c r="D16" s="19">
        <v>0.47342995169082103</v>
      </c>
      <c r="E16" s="19">
        <v>0.6</v>
      </c>
      <c r="F16" s="19"/>
      <c r="G16" s="19">
        <v>0.65034965034964998</v>
      </c>
      <c r="H16" s="19">
        <v>0.52801724137931005</v>
      </c>
      <c r="I16" s="19"/>
      <c r="J16" s="19">
        <v>0.39047619047618998</v>
      </c>
      <c r="K16" s="19">
        <v>0.54032258064516103</v>
      </c>
      <c r="L16" s="19">
        <v>0.57317073170731703</v>
      </c>
      <c r="M16" s="19">
        <v>0.67424242424242398</v>
      </c>
      <c r="N16" s="19"/>
      <c r="O16" s="19">
        <v>0.61111111111111105</v>
      </c>
      <c r="P16" s="19">
        <v>0.63461538461538503</v>
      </c>
      <c r="Q16" s="19">
        <v>0.51136363636363602</v>
      </c>
      <c r="R16" s="19">
        <v>0.53448275862068995</v>
      </c>
      <c r="S16" s="19"/>
      <c r="T16" s="19">
        <v>0.57188498402555898</v>
      </c>
      <c r="U16" s="19">
        <v>0.54545454545454597</v>
      </c>
      <c r="V16" s="19">
        <v>0.48623853211009199</v>
      </c>
      <c r="W16" s="19">
        <v>0.63636363636363602</v>
      </c>
      <c r="X16" s="19">
        <v>0.71428571428571397</v>
      </c>
      <c r="Y16" s="19"/>
      <c r="Z16" s="19">
        <v>0.62189054726368198</v>
      </c>
      <c r="AA16" s="19">
        <v>0.485436893203883</v>
      </c>
      <c r="AB16" s="19"/>
      <c r="AC16" s="19">
        <v>0.57959183673469405</v>
      </c>
      <c r="AD16" s="19">
        <v>0.47136563876651999</v>
      </c>
      <c r="AE16" s="19"/>
      <c r="AF16" s="19">
        <v>0.55223880597014896</v>
      </c>
      <c r="AG16" s="19">
        <v>0.38157894736842102</v>
      </c>
      <c r="AH16" s="19">
        <v>0.375</v>
      </c>
      <c r="AI16" s="19">
        <v>0.72</v>
      </c>
      <c r="AJ16" s="19">
        <v>0.64705882352941202</v>
      </c>
      <c r="AK16" s="19">
        <v>0.67532467532467499</v>
      </c>
      <c r="AL16" s="19">
        <v>0.66666666666666696</v>
      </c>
      <c r="AM16" s="19"/>
      <c r="AN16" s="19">
        <v>0.55895196506550204</v>
      </c>
      <c r="AO16" s="19">
        <v>0.53435114503816805</v>
      </c>
      <c r="AP16" s="19">
        <v>0.66666666666666696</v>
      </c>
      <c r="AQ16" s="19">
        <v>0.515625</v>
      </c>
      <c r="AR16" s="19">
        <v>0.55714285714285705</v>
      </c>
      <c r="AS16" s="19">
        <v>0.65217391304347805</v>
      </c>
      <c r="AT16" s="19"/>
      <c r="AU16" s="19">
        <v>0.59130434782608698</v>
      </c>
      <c r="AV16" s="19">
        <v>0.48582995951417002</v>
      </c>
      <c r="AW16" s="19">
        <v>0.57142857142857195</v>
      </c>
      <c r="AX16" s="19">
        <v>0.61764705882352899</v>
      </c>
      <c r="AY16" s="19">
        <v>0.61744966442952998</v>
      </c>
      <c r="AZ16" s="19"/>
      <c r="BA16" s="19">
        <v>0.54330708661417304</v>
      </c>
      <c r="BB16" s="19">
        <v>0.57657657657657702</v>
      </c>
      <c r="BC16" s="19"/>
      <c r="BD16" s="19">
        <v>0.59148936170212796</v>
      </c>
      <c r="BE16" s="19">
        <v>0.53783783783783801</v>
      </c>
      <c r="BF16" s="19"/>
      <c r="BG16" s="19">
        <v>0.60381861575178997</v>
      </c>
      <c r="BH16" s="19">
        <v>0.42857142857142899</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363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ht="72.5" x14ac:dyDescent="0.35">
      <c r="B8" s="16" t="s">
        <v>361</v>
      </c>
      <c r="C8" s="15">
        <v>0.27182866556836899</v>
      </c>
      <c r="D8" s="15">
        <v>0.33816425120772903</v>
      </c>
      <c r="E8" s="15">
        <v>0.23749999999999999</v>
      </c>
      <c r="F8" s="15"/>
      <c r="G8" s="15">
        <v>0.20279720279720301</v>
      </c>
      <c r="H8" s="15">
        <v>0.29310344827586199</v>
      </c>
      <c r="I8" s="15"/>
      <c r="J8" s="15">
        <v>0.314285714285714</v>
      </c>
      <c r="K8" s="15">
        <v>0.266129032258065</v>
      </c>
      <c r="L8" s="15">
        <v>0.25203252032520301</v>
      </c>
      <c r="M8" s="15">
        <v>0.28030303030303</v>
      </c>
      <c r="N8" s="15"/>
      <c r="O8" s="15">
        <v>0.18518518518518501</v>
      </c>
      <c r="P8" s="15">
        <v>0.31410256410256399</v>
      </c>
      <c r="Q8" s="15">
        <v>0.30681818181818199</v>
      </c>
      <c r="R8" s="15">
        <v>0.30459770114942503</v>
      </c>
      <c r="S8" s="15"/>
      <c r="T8" s="15">
        <v>0.22044728434504801</v>
      </c>
      <c r="U8" s="15">
        <v>0.338842975206612</v>
      </c>
      <c r="V8" s="15">
        <v>0.31192660550458701</v>
      </c>
      <c r="W8" s="15">
        <v>0.36363636363636398</v>
      </c>
      <c r="X8" s="15">
        <v>0.42857142857142899</v>
      </c>
      <c r="Y8" s="15"/>
      <c r="Z8" s="15">
        <v>0.25870646766169197</v>
      </c>
      <c r="AA8" s="15">
        <v>0.30097087378640802</v>
      </c>
      <c r="AB8" s="15"/>
      <c r="AC8" s="15">
        <v>0.28979591836734703</v>
      </c>
      <c r="AD8" s="15">
        <v>0.30396475770925102</v>
      </c>
      <c r="AE8" s="15"/>
      <c r="AF8" s="15">
        <v>0.24626865671641801</v>
      </c>
      <c r="AG8" s="15">
        <v>0.42105263157894701</v>
      </c>
      <c r="AH8" s="15">
        <v>0.38750000000000001</v>
      </c>
      <c r="AI8" s="15">
        <v>0.28000000000000003</v>
      </c>
      <c r="AJ8" s="15">
        <v>0.23529411764705899</v>
      </c>
      <c r="AK8" s="15">
        <v>0.18181818181818199</v>
      </c>
      <c r="AL8" s="15">
        <v>0.33333333333333298</v>
      </c>
      <c r="AM8" s="15"/>
      <c r="AN8" s="15">
        <v>0.29257641921397398</v>
      </c>
      <c r="AO8" s="15">
        <v>0.34351145038167902</v>
      </c>
      <c r="AP8" s="15">
        <v>6.6666666666666693E-2</v>
      </c>
      <c r="AQ8" s="15">
        <v>0.265625</v>
      </c>
      <c r="AR8" s="15">
        <v>0.20714285714285699</v>
      </c>
      <c r="AS8" s="15">
        <v>0.26086956521739102</v>
      </c>
      <c r="AT8" s="15"/>
      <c r="AU8" s="15">
        <v>0.26086956521739102</v>
      </c>
      <c r="AV8" s="15">
        <v>0.31578947368421101</v>
      </c>
      <c r="AW8" s="15">
        <v>0.14285714285714299</v>
      </c>
      <c r="AX8" s="15">
        <v>0.27941176470588203</v>
      </c>
      <c r="AY8" s="15">
        <v>0.228187919463087</v>
      </c>
      <c r="AZ8" s="15"/>
      <c r="BA8" s="15">
        <v>0.27296587926509203</v>
      </c>
      <c r="BB8" s="15">
        <v>0.27027027027027001</v>
      </c>
      <c r="BC8" s="15"/>
      <c r="BD8" s="15">
        <v>0.28085106382978697</v>
      </c>
      <c r="BE8" s="15">
        <v>0.267567567567568</v>
      </c>
      <c r="BF8" s="15"/>
      <c r="BG8" s="15">
        <v>0.25536992840095502</v>
      </c>
      <c r="BH8" s="15">
        <v>0.32142857142857101</v>
      </c>
    </row>
    <row r="9" spans="2:60" ht="87" x14ac:dyDescent="0.35">
      <c r="B9" s="16" t="s">
        <v>362</v>
      </c>
      <c r="C9" s="15">
        <v>0.53542009884678698</v>
      </c>
      <c r="D9" s="15">
        <v>0.50724637681159401</v>
      </c>
      <c r="E9" s="15">
        <v>0.55000000000000004</v>
      </c>
      <c r="F9" s="15"/>
      <c r="G9" s="15">
        <v>0.608391608391608</v>
      </c>
      <c r="H9" s="15">
        <v>0.51293103448275901</v>
      </c>
      <c r="I9" s="15"/>
      <c r="J9" s="15">
        <v>0.49523809523809498</v>
      </c>
      <c r="K9" s="15">
        <v>0.57258064516129004</v>
      </c>
      <c r="L9" s="15">
        <v>0.53658536585365901</v>
      </c>
      <c r="M9" s="15">
        <v>0.53030303030303005</v>
      </c>
      <c r="N9" s="15"/>
      <c r="O9" s="15">
        <v>0.63580246913580296</v>
      </c>
      <c r="P9" s="15">
        <v>0.53205128205128205</v>
      </c>
      <c r="Q9" s="15">
        <v>0.54545454545454497</v>
      </c>
      <c r="R9" s="15">
        <v>0.47701149425287398</v>
      </c>
      <c r="S9" s="15"/>
      <c r="T9" s="15">
        <v>0.58146964856229999</v>
      </c>
      <c r="U9" s="15">
        <v>0.47933884297520701</v>
      </c>
      <c r="V9" s="15">
        <v>0.48623853211009199</v>
      </c>
      <c r="W9" s="15">
        <v>0.45454545454545497</v>
      </c>
      <c r="X9" s="15">
        <v>0.42857142857142899</v>
      </c>
      <c r="Y9" s="15"/>
      <c r="Z9" s="15">
        <v>0.52736318407960203</v>
      </c>
      <c r="AA9" s="15">
        <v>0.55825242718446599</v>
      </c>
      <c r="AB9" s="15"/>
      <c r="AC9" s="15">
        <v>0.51836734693877595</v>
      </c>
      <c r="AD9" s="15">
        <v>0.52863436123347995</v>
      </c>
      <c r="AE9" s="15"/>
      <c r="AF9" s="15">
        <v>0.59701492537313405</v>
      </c>
      <c r="AG9" s="15">
        <v>0.43421052631578899</v>
      </c>
      <c r="AH9" s="15">
        <v>0.4375</v>
      </c>
      <c r="AI9" s="15">
        <v>0.57333333333333303</v>
      </c>
      <c r="AJ9" s="15">
        <v>0.52941176470588203</v>
      </c>
      <c r="AK9" s="15">
        <v>0.63636363636363602</v>
      </c>
      <c r="AL9" s="15">
        <v>0.33333333333333298</v>
      </c>
      <c r="AM9" s="15"/>
      <c r="AN9" s="15">
        <v>0.52838427947598299</v>
      </c>
      <c r="AO9" s="15">
        <v>0.42748091603053401</v>
      </c>
      <c r="AP9" s="15">
        <v>0.73333333333333295</v>
      </c>
      <c r="AQ9" s="15">
        <v>0.59375</v>
      </c>
      <c r="AR9" s="15">
        <v>0.61428571428571399</v>
      </c>
      <c r="AS9" s="15">
        <v>0.434782608695652</v>
      </c>
      <c r="AT9" s="15"/>
      <c r="AU9" s="15">
        <v>0.51304347826087005</v>
      </c>
      <c r="AV9" s="15">
        <v>0.51012145748987903</v>
      </c>
      <c r="AW9" s="15">
        <v>0.67857142857142905</v>
      </c>
      <c r="AX9" s="15">
        <v>0.52941176470588203</v>
      </c>
      <c r="AY9" s="15">
        <v>0.57046979865771796</v>
      </c>
      <c r="AZ9" s="15"/>
      <c r="BA9" s="15">
        <v>0.53018372703412098</v>
      </c>
      <c r="BB9" s="15">
        <v>0.54504504504504503</v>
      </c>
      <c r="BC9" s="15"/>
      <c r="BD9" s="15">
        <v>0.54468085106383002</v>
      </c>
      <c r="BE9" s="15">
        <v>0.52972972972972998</v>
      </c>
      <c r="BF9" s="15"/>
      <c r="BG9" s="15">
        <v>0.55131264916467804</v>
      </c>
      <c r="BH9" s="15">
        <v>0.51785714285714302</v>
      </c>
    </row>
    <row r="10" spans="2:60" x14ac:dyDescent="0.35">
      <c r="B10" s="16" t="s">
        <v>186</v>
      </c>
      <c r="C10" s="17">
        <v>0.192751235584843</v>
      </c>
      <c r="D10" s="17">
        <v>0.15458937198067599</v>
      </c>
      <c r="E10" s="17">
        <v>0.21249999999999999</v>
      </c>
      <c r="F10" s="17"/>
      <c r="G10" s="17">
        <v>0.188811188811189</v>
      </c>
      <c r="H10" s="17">
        <v>0.193965517241379</v>
      </c>
      <c r="I10" s="17"/>
      <c r="J10" s="17">
        <v>0.19047619047618999</v>
      </c>
      <c r="K10" s="17">
        <v>0.16129032258064499</v>
      </c>
      <c r="L10" s="17">
        <v>0.211382113821138</v>
      </c>
      <c r="M10" s="17">
        <v>0.189393939393939</v>
      </c>
      <c r="N10" s="17"/>
      <c r="O10" s="17">
        <v>0.179012345679012</v>
      </c>
      <c r="P10" s="17">
        <v>0.15384615384615399</v>
      </c>
      <c r="Q10" s="17">
        <v>0.14772727272727301</v>
      </c>
      <c r="R10" s="17">
        <v>0.21839080459770099</v>
      </c>
      <c r="S10" s="17"/>
      <c r="T10" s="17">
        <v>0.198083067092652</v>
      </c>
      <c r="U10" s="17">
        <v>0.18181818181818199</v>
      </c>
      <c r="V10" s="17">
        <v>0.201834862385321</v>
      </c>
      <c r="W10" s="17">
        <v>0.18181818181818199</v>
      </c>
      <c r="X10" s="17">
        <v>0.14285714285714299</v>
      </c>
      <c r="Y10" s="17"/>
      <c r="Z10" s="17">
        <v>0.21393034825870599</v>
      </c>
      <c r="AA10" s="17">
        <v>0.14077669902912601</v>
      </c>
      <c r="AB10" s="17"/>
      <c r="AC10" s="17">
        <v>0.19183673469387799</v>
      </c>
      <c r="AD10" s="17">
        <v>0.167400881057269</v>
      </c>
      <c r="AE10" s="17"/>
      <c r="AF10" s="17">
        <v>0.15671641791044799</v>
      </c>
      <c r="AG10" s="17">
        <v>0.144736842105263</v>
      </c>
      <c r="AH10" s="17">
        <v>0.17499999999999999</v>
      </c>
      <c r="AI10" s="17">
        <v>0.146666666666667</v>
      </c>
      <c r="AJ10" s="17">
        <v>0.23529411764705899</v>
      </c>
      <c r="AK10" s="17">
        <v>0.18181818181818199</v>
      </c>
      <c r="AL10" s="17">
        <v>0.33333333333333298</v>
      </c>
      <c r="AM10" s="17"/>
      <c r="AN10" s="17">
        <v>0.179039301310044</v>
      </c>
      <c r="AO10" s="17">
        <v>0.229007633587786</v>
      </c>
      <c r="AP10" s="17">
        <v>0.2</v>
      </c>
      <c r="AQ10" s="17">
        <v>0.140625</v>
      </c>
      <c r="AR10" s="17">
        <v>0.17857142857142899</v>
      </c>
      <c r="AS10" s="17">
        <v>0.30434782608695699</v>
      </c>
      <c r="AT10" s="17"/>
      <c r="AU10" s="17">
        <v>0.22608695652173899</v>
      </c>
      <c r="AV10" s="17">
        <v>0.17408906882591099</v>
      </c>
      <c r="AW10" s="17">
        <v>0.17857142857142899</v>
      </c>
      <c r="AX10" s="17">
        <v>0.191176470588235</v>
      </c>
      <c r="AY10" s="17">
        <v>0.20134228187919501</v>
      </c>
      <c r="AZ10" s="17"/>
      <c r="BA10" s="17">
        <v>0.196850393700787</v>
      </c>
      <c r="BB10" s="17">
        <v>0.18468468468468499</v>
      </c>
      <c r="BC10" s="17"/>
      <c r="BD10" s="17">
        <v>0.17446808510638301</v>
      </c>
      <c r="BE10" s="17">
        <v>0.20270270270270299</v>
      </c>
      <c r="BF10" s="17"/>
      <c r="BG10" s="17">
        <v>0.193317422434368</v>
      </c>
      <c r="BH10" s="17">
        <v>0.160714285714286</v>
      </c>
    </row>
    <row r="11" spans="2:60" x14ac:dyDescent="0.35">
      <c r="B11" s="14"/>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H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363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ht="58" x14ac:dyDescent="0.35">
      <c r="B8" s="16" t="s">
        <v>364</v>
      </c>
      <c r="C8" s="15">
        <v>0.23723228995057699</v>
      </c>
      <c r="D8" s="15">
        <v>0.24637681159420299</v>
      </c>
      <c r="E8" s="15">
        <v>0.23250000000000001</v>
      </c>
      <c r="F8" s="15"/>
      <c r="G8" s="15">
        <v>0.195804195804196</v>
      </c>
      <c r="H8" s="15">
        <v>0.25</v>
      </c>
      <c r="I8" s="15"/>
      <c r="J8" s="15">
        <v>0.29523809523809502</v>
      </c>
      <c r="K8" s="15">
        <v>0.266129032258065</v>
      </c>
      <c r="L8" s="15">
        <v>0.23577235772357699</v>
      </c>
      <c r="M8" s="15">
        <v>0.16666666666666699</v>
      </c>
      <c r="N8" s="15"/>
      <c r="O8" s="15">
        <v>0.203703703703704</v>
      </c>
      <c r="P8" s="15">
        <v>0.19871794871794901</v>
      </c>
      <c r="Q8" s="15">
        <v>0.25</v>
      </c>
      <c r="R8" s="15">
        <v>0.29885057471264398</v>
      </c>
      <c r="S8" s="15"/>
      <c r="T8" s="15">
        <v>0.201277955271566</v>
      </c>
      <c r="U8" s="15">
        <v>0.23140495867768601</v>
      </c>
      <c r="V8" s="15">
        <v>0.31192660550458701</v>
      </c>
      <c r="W8" s="15">
        <v>0.40909090909090901</v>
      </c>
      <c r="X8" s="15">
        <v>0.14285714285714299</v>
      </c>
      <c r="Y8" s="15"/>
      <c r="Z8" s="15">
        <v>0.23383084577114399</v>
      </c>
      <c r="AA8" s="15">
        <v>0.25728155339805803</v>
      </c>
      <c r="AB8" s="15"/>
      <c r="AC8" s="15">
        <v>0.22448979591836701</v>
      </c>
      <c r="AD8" s="15">
        <v>0.29074889867841403</v>
      </c>
      <c r="AE8" s="15"/>
      <c r="AF8" s="15">
        <v>0.15671641791044799</v>
      </c>
      <c r="AG8" s="15">
        <v>0.31578947368421101</v>
      </c>
      <c r="AH8" s="15">
        <v>0.25</v>
      </c>
      <c r="AI8" s="15">
        <v>0.30666666666666698</v>
      </c>
      <c r="AJ8" s="15">
        <v>0.26470588235294101</v>
      </c>
      <c r="AK8" s="15">
        <v>0.18181818181818199</v>
      </c>
      <c r="AL8" s="15">
        <v>0.16666666666666699</v>
      </c>
      <c r="AM8" s="15"/>
      <c r="AN8" s="15">
        <v>0.26200873362445398</v>
      </c>
      <c r="AO8" s="15">
        <v>0.26717557251908403</v>
      </c>
      <c r="AP8" s="15">
        <v>0.33333333333333298</v>
      </c>
      <c r="AQ8" s="15">
        <v>0.203125</v>
      </c>
      <c r="AR8" s="15">
        <v>0.16428571428571401</v>
      </c>
      <c r="AS8" s="15">
        <v>0.30434782608695699</v>
      </c>
      <c r="AT8" s="15"/>
      <c r="AU8" s="15">
        <v>0.2</v>
      </c>
      <c r="AV8" s="15">
        <v>0.29554655870445301</v>
      </c>
      <c r="AW8" s="15">
        <v>0.214285714285714</v>
      </c>
      <c r="AX8" s="15">
        <v>0.29411764705882398</v>
      </c>
      <c r="AY8" s="15">
        <v>0.14765100671140899</v>
      </c>
      <c r="AZ8" s="15"/>
      <c r="BA8" s="15">
        <v>0.23097112860892399</v>
      </c>
      <c r="BB8" s="15">
        <v>0.25225225225225201</v>
      </c>
      <c r="BC8" s="15"/>
      <c r="BD8" s="15">
        <v>0.20425531914893599</v>
      </c>
      <c r="BE8" s="15">
        <v>0.25945945945945897</v>
      </c>
      <c r="BF8" s="15"/>
      <c r="BG8" s="15">
        <v>0.23627684964200499</v>
      </c>
      <c r="BH8" s="15">
        <v>0.25595238095238099</v>
      </c>
    </row>
    <row r="9" spans="2:60" ht="87" x14ac:dyDescent="0.35">
      <c r="B9" s="16" t="s">
        <v>365</v>
      </c>
      <c r="C9" s="15">
        <v>0.56836902800658995</v>
      </c>
      <c r="D9" s="15">
        <v>0.58937198067632801</v>
      </c>
      <c r="E9" s="15">
        <v>0.5575</v>
      </c>
      <c r="F9" s="15"/>
      <c r="G9" s="15">
        <v>0.62937062937062904</v>
      </c>
      <c r="H9" s="15">
        <v>0.54956896551724099</v>
      </c>
      <c r="I9" s="15"/>
      <c r="J9" s="15">
        <v>0.53333333333333299</v>
      </c>
      <c r="K9" s="15">
        <v>0.54032258064516103</v>
      </c>
      <c r="L9" s="15">
        <v>0.58130081300812997</v>
      </c>
      <c r="M9" s="15">
        <v>0.59848484848484895</v>
      </c>
      <c r="N9" s="15"/>
      <c r="O9" s="15">
        <v>0.64197530864197505</v>
      </c>
      <c r="P9" s="15">
        <v>0.64743589743589702</v>
      </c>
      <c r="Q9" s="15">
        <v>0.56818181818181801</v>
      </c>
      <c r="R9" s="15">
        <v>0.47126436781609199</v>
      </c>
      <c r="S9" s="15"/>
      <c r="T9" s="15">
        <v>0.600638977635783</v>
      </c>
      <c r="U9" s="15">
        <v>0.61983471074380203</v>
      </c>
      <c r="V9" s="15">
        <v>0.495412844036697</v>
      </c>
      <c r="W9" s="15">
        <v>0.31818181818181801</v>
      </c>
      <c r="X9" s="15">
        <v>0.57142857142857095</v>
      </c>
      <c r="Y9" s="15"/>
      <c r="Z9" s="15">
        <v>0.59701492537313405</v>
      </c>
      <c r="AA9" s="15">
        <v>0.54854368932038799</v>
      </c>
      <c r="AB9" s="15"/>
      <c r="AC9" s="15">
        <v>0.58775510204081605</v>
      </c>
      <c r="AD9" s="15">
        <v>0.51541850220264296</v>
      </c>
      <c r="AE9" s="15"/>
      <c r="AF9" s="15">
        <v>0.62686567164179097</v>
      </c>
      <c r="AG9" s="15">
        <v>0.56578947368421095</v>
      </c>
      <c r="AH9" s="15">
        <v>0.52500000000000002</v>
      </c>
      <c r="AI9" s="15">
        <v>0.53333333333333299</v>
      </c>
      <c r="AJ9" s="15">
        <v>0.55882352941176505</v>
      </c>
      <c r="AK9" s="15">
        <v>0.68831168831168799</v>
      </c>
      <c r="AL9" s="15">
        <v>0.66666666666666696</v>
      </c>
      <c r="AM9" s="15"/>
      <c r="AN9" s="15">
        <v>0.52838427947598299</v>
      </c>
      <c r="AO9" s="15">
        <v>0.53435114503816805</v>
      </c>
      <c r="AP9" s="15">
        <v>0.4</v>
      </c>
      <c r="AQ9" s="15">
        <v>0.640625</v>
      </c>
      <c r="AR9" s="15">
        <v>0.67142857142857104</v>
      </c>
      <c r="AS9" s="15">
        <v>0.52173913043478304</v>
      </c>
      <c r="AT9" s="15"/>
      <c r="AU9" s="15">
        <v>0.59130434782608698</v>
      </c>
      <c r="AV9" s="15">
        <v>0.50607287449392702</v>
      </c>
      <c r="AW9" s="15">
        <v>0.64285714285714302</v>
      </c>
      <c r="AX9" s="15">
        <v>0.5</v>
      </c>
      <c r="AY9" s="15">
        <v>0.67114093959731502</v>
      </c>
      <c r="AZ9" s="15"/>
      <c r="BA9" s="15">
        <v>0.58792650918635203</v>
      </c>
      <c r="BB9" s="15">
        <v>0.536036036036036</v>
      </c>
      <c r="BC9" s="15"/>
      <c r="BD9" s="15">
        <v>0.61702127659574502</v>
      </c>
      <c r="BE9" s="15">
        <v>0.53783783783783801</v>
      </c>
      <c r="BF9" s="15"/>
      <c r="BG9" s="15">
        <v>0.58472553699284002</v>
      </c>
      <c r="BH9" s="15">
        <v>0.52380952380952395</v>
      </c>
    </row>
    <row r="10" spans="2:60" x14ac:dyDescent="0.35">
      <c r="B10" s="16" t="s">
        <v>81</v>
      </c>
      <c r="C10" s="17">
        <v>0.194398682042834</v>
      </c>
      <c r="D10" s="17">
        <v>0.164251207729469</v>
      </c>
      <c r="E10" s="17">
        <v>0.21</v>
      </c>
      <c r="F10" s="17"/>
      <c r="G10" s="17">
        <v>0.17482517482517501</v>
      </c>
      <c r="H10" s="17">
        <v>0.20043103448275901</v>
      </c>
      <c r="I10" s="17"/>
      <c r="J10" s="17">
        <v>0.17142857142857101</v>
      </c>
      <c r="K10" s="17">
        <v>0.19354838709677399</v>
      </c>
      <c r="L10" s="17">
        <v>0.18292682926829301</v>
      </c>
      <c r="M10" s="17">
        <v>0.234848484848485</v>
      </c>
      <c r="N10" s="17"/>
      <c r="O10" s="17">
        <v>0.15432098765432101</v>
      </c>
      <c r="P10" s="17">
        <v>0.15384615384615399</v>
      </c>
      <c r="Q10" s="17">
        <v>0.18181818181818199</v>
      </c>
      <c r="R10" s="17">
        <v>0.229885057471264</v>
      </c>
      <c r="S10" s="17"/>
      <c r="T10" s="17">
        <v>0.198083067092652</v>
      </c>
      <c r="U10" s="17">
        <v>0.14876033057851201</v>
      </c>
      <c r="V10" s="17">
        <v>0.192660550458716</v>
      </c>
      <c r="W10" s="17">
        <v>0.27272727272727298</v>
      </c>
      <c r="X10" s="17">
        <v>0.28571428571428598</v>
      </c>
      <c r="Y10" s="17"/>
      <c r="Z10" s="17">
        <v>0.16915422885572101</v>
      </c>
      <c r="AA10" s="17">
        <v>0.19417475728155301</v>
      </c>
      <c r="AB10" s="17"/>
      <c r="AC10" s="17">
        <v>0.187755102040816</v>
      </c>
      <c r="AD10" s="17">
        <v>0.19383259911894299</v>
      </c>
      <c r="AE10" s="17"/>
      <c r="AF10" s="17">
        <v>0.21641791044776101</v>
      </c>
      <c r="AG10" s="17">
        <v>0.118421052631579</v>
      </c>
      <c r="AH10" s="17">
        <v>0.22500000000000001</v>
      </c>
      <c r="AI10" s="17">
        <v>0.16</v>
      </c>
      <c r="AJ10" s="17">
        <v>0.17647058823529399</v>
      </c>
      <c r="AK10" s="17">
        <v>0.12987012987013</v>
      </c>
      <c r="AL10" s="17">
        <v>0.16666666666666699</v>
      </c>
      <c r="AM10" s="17"/>
      <c r="AN10" s="17">
        <v>0.209606986899563</v>
      </c>
      <c r="AO10" s="17">
        <v>0.19847328244274801</v>
      </c>
      <c r="AP10" s="17">
        <v>0.266666666666667</v>
      </c>
      <c r="AQ10" s="17">
        <v>0.15625</v>
      </c>
      <c r="AR10" s="17">
        <v>0.16428571428571401</v>
      </c>
      <c r="AS10" s="17">
        <v>0.173913043478261</v>
      </c>
      <c r="AT10" s="17"/>
      <c r="AU10" s="17">
        <v>0.208695652173913</v>
      </c>
      <c r="AV10" s="17">
        <v>0.198380566801619</v>
      </c>
      <c r="AW10" s="17">
        <v>0.14285714285714299</v>
      </c>
      <c r="AX10" s="17">
        <v>0.20588235294117599</v>
      </c>
      <c r="AY10" s="17">
        <v>0.18120805369127499</v>
      </c>
      <c r="AZ10" s="17"/>
      <c r="BA10" s="17">
        <v>0.181102362204724</v>
      </c>
      <c r="BB10" s="17">
        <v>0.21171171171171199</v>
      </c>
      <c r="BC10" s="17"/>
      <c r="BD10" s="17">
        <v>0.17872340425531899</v>
      </c>
      <c r="BE10" s="17">
        <v>0.20270270270270299</v>
      </c>
      <c r="BF10" s="17"/>
      <c r="BG10" s="17">
        <v>0.17899761336515499</v>
      </c>
      <c r="BH10" s="17">
        <v>0.22023809523809501</v>
      </c>
    </row>
    <row r="11" spans="2:60" x14ac:dyDescent="0.35">
      <c r="B11" s="14"/>
    </row>
    <row r="12" spans="2:60" x14ac:dyDescent="0.35">
      <c r="B12" t="s">
        <v>84</v>
      </c>
    </row>
    <row r="13" spans="2:60" x14ac:dyDescent="0.35">
      <c r="B13" t="s">
        <v>85</v>
      </c>
    </row>
    <row r="15" spans="2:60" x14ac:dyDescent="0.35">
      <c r="B15"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H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369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ht="29" x14ac:dyDescent="0.35">
      <c r="B8" s="16" t="s">
        <v>366</v>
      </c>
      <c r="C8" s="15">
        <v>0.56013179571663896</v>
      </c>
      <c r="D8" s="15">
        <v>0.565217391304348</v>
      </c>
      <c r="E8" s="15">
        <v>0.5575</v>
      </c>
      <c r="F8" s="15"/>
      <c r="G8" s="15">
        <v>0.54545454545454497</v>
      </c>
      <c r="H8" s="15">
        <v>0.56465517241379304</v>
      </c>
      <c r="I8" s="15"/>
      <c r="J8" s="15">
        <v>0.6</v>
      </c>
      <c r="K8" s="15">
        <v>0.58064516129032295</v>
      </c>
      <c r="L8" s="15">
        <v>0.53658536585365901</v>
      </c>
      <c r="M8" s="15">
        <v>0.55303030303030298</v>
      </c>
      <c r="N8" s="15"/>
      <c r="O8" s="15">
        <v>0.51851851851851805</v>
      </c>
      <c r="P8" s="15">
        <v>0.56410256410256399</v>
      </c>
      <c r="Q8" s="15">
        <v>0.52272727272727304</v>
      </c>
      <c r="R8" s="15">
        <v>0.60344827586206895</v>
      </c>
      <c r="S8" s="15"/>
      <c r="T8" s="15">
        <v>0.57188498402555898</v>
      </c>
      <c r="U8" s="15">
        <v>0.495867768595041</v>
      </c>
      <c r="V8" s="15">
        <v>0.605504587155963</v>
      </c>
      <c r="W8" s="15">
        <v>0.56818181818181801</v>
      </c>
      <c r="X8" s="15">
        <v>0.71428571428571397</v>
      </c>
      <c r="Y8" s="15"/>
      <c r="Z8" s="15">
        <v>0.55721393034825895</v>
      </c>
      <c r="AA8" s="15">
        <v>0.59223300970873805</v>
      </c>
      <c r="AB8" s="15"/>
      <c r="AC8" s="15">
        <v>0.59183673469387799</v>
      </c>
      <c r="AD8" s="15">
        <v>0.58590308370044097</v>
      </c>
      <c r="AE8" s="15"/>
      <c r="AF8" s="15">
        <v>0.537313432835821</v>
      </c>
      <c r="AG8" s="15">
        <v>0.52631578947368396</v>
      </c>
      <c r="AH8" s="15">
        <v>0.76249999999999996</v>
      </c>
      <c r="AI8" s="15">
        <v>0.49333333333333301</v>
      </c>
      <c r="AJ8" s="15">
        <v>0.47058823529411797</v>
      </c>
      <c r="AK8" s="15">
        <v>0.51948051948051899</v>
      </c>
      <c r="AL8" s="15">
        <v>0.83333333333333304</v>
      </c>
      <c r="AM8" s="15"/>
      <c r="AN8" s="15">
        <v>0.62882096069868998</v>
      </c>
      <c r="AO8" s="15">
        <v>0.51145038167938905</v>
      </c>
      <c r="AP8" s="15">
        <v>0.73333333333333295</v>
      </c>
      <c r="AQ8" s="15">
        <v>0.484375</v>
      </c>
      <c r="AR8" s="15">
        <v>0.53571428571428603</v>
      </c>
      <c r="AS8" s="15">
        <v>0.434782608695652</v>
      </c>
      <c r="AT8" s="15"/>
      <c r="AU8" s="15">
        <v>0.6</v>
      </c>
      <c r="AV8" s="15">
        <v>0.53846153846153799</v>
      </c>
      <c r="AW8" s="15">
        <v>0.57142857142857095</v>
      </c>
      <c r="AX8" s="15">
        <v>0.57352941176470595</v>
      </c>
      <c r="AY8" s="15">
        <v>0.55704697986577201</v>
      </c>
      <c r="AZ8" s="15"/>
      <c r="BA8" s="15">
        <v>0.57217847769028896</v>
      </c>
      <c r="BB8" s="15">
        <v>0.54054054054054101</v>
      </c>
      <c r="BC8" s="15"/>
      <c r="BD8" s="15">
        <v>0.55744680851063799</v>
      </c>
      <c r="BE8" s="15">
        <v>0.55945945945945896</v>
      </c>
      <c r="BF8" s="15"/>
      <c r="BG8" s="15">
        <v>0.57279236276849599</v>
      </c>
      <c r="BH8" s="15">
        <v>0.55357142857142905</v>
      </c>
    </row>
    <row r="9" spans="2:60" ht="29" x14ac:dyDescent="0.35">
      <c r="B9" s="16" t="s">
        <v>367</v>
      </c>
      <c r="C9" s="15">
        <v>0.29489291598023099</v>
      </c>
      <c r="D9" s="15">
        <v>0.31884057971014501</v>
      </c>
      <c r="E9" s="15">
        <v>0.28249999999999997</v>
      </c>
      <c r="F9" s="15"/>
      <c r="G9" s="15">
        <v>0.30069930069930101</v>
      </c>
      <c r="H9" s="15">
        <v>0.29310344827586199</v>
      </c>
      <c r="I9" s="15"/>
      <c r="J9" s="15">
        <v>0.21904761904761899</v>
      </c>
      <c r="K9" s="15">
        <v>0.282258064516129</v>
      </c>
      <c r="L9" s="15">
        <v>0.30081300813008099</v>
      </c>
      <c r="M9" s="15">
        <v>0.35606060606060602</v>
      </c>
      <c r="N9" s="15"/>
      <c r="O9" s="15">
        <v>0.296296296296296</v>
      </c>
      <c r="P9" s="15">
        <v>0.262820512820513</v>
      </c>
      <c r="Q9" s="15">
        <v>0.35227272727272702</v>
      </c>
      <c r="R9" s="15">
        <v>0.31034482758620702</v>
      </c>
      <c r="S9" s="15"/>
      <c r="T9" s="15">
        <v>0.26837060702875398</v>
      </c>
      <c r="U9" s="15">
        <v>0.30578512396694202</v>
      </c>
      <c r="V9" s="15">
        <v>0.31192660550458701</v>
      </c>
      <c r="W9" s="15">
        <v>0.40909090909090901</v>
      </c>
      <c r="X9" s="15">
        <v>0.14285714285714299</v>
      </c>
      <c r="Y9" s="15"/>
      <c r="Z9" s="15">
        <v>0.30348258706467701</v>
      </c>
      <c r="AA9" s="15">
        <v>0.26213592233009703</v>
      </c>
      <c r="AB9" s="15"/>
      <c r="AC9" s="15">
        <v>0.28163265306122398</v>
      </c>
      <c r="AD9" s="15">
        <v>0.26431718061673998</v>
      </c>
      <c r="AE9" s="15"/>
      <c r="AF9" s="15">
        <v>0.26119402985074602</v>
      </c>
      <c r="AG9" s="15">
        <v>0.36842105263157898</v>
      </c>
      <c r="AH9" s="15">
        <v>0.2</v>
      </c>
      <c r="AI9" s="15">
        <v>0.36</v>
      </c>
      <c r="AJ9" s="15">
        <v>0.38235294117647101</v>
      </c>
      <c r="AK9" s="15">
        <v>0.29870129870129902</v>
      </c>
      <c r="AL9" s="15">
        <v>0.16666666666666699</v>
      </c>
      <c r="AM9" s="15"/>
      <c r="AN9" s="15">
        <v>0.27074235807860297</v>
      </c>
      <c r="AO9" s="15">
        <v>0.32061068702290102</v>
      </c>
      <c r="AP9" s="15">
        <v>0.2</v>
      </c>
      <c r="AQ9" s="15">
        <v>0.296875</v>
      </c>
      <c r="AR9" s="15">
        <v>0.307142857142857</v>
      </c>
      <c r="AS9" s="15">
        <v>0.434782608695652</v>
      </c>
      <c r="AT9" s="15"/>
      <c r="AU9" s="15">
        <v>0.26956521739130401</v>
      </c>
      <c r="AV9" s="15">
        <v>0.32793522267206499</v>
      </c>
      <c r="AW9" s="15">
        <v>0.32142857142857101</v>
      </c>
      <c r="AX9" s="15">
        <v>0.23529411764705899</v>
      </c>
      <c r="AY9" s="15">
        <v>0.28187919463087202</v>
      </c>
      <c r="AZ9" s="15"/>
      <c r="BA9" s="15">
        <v>0.301837270341207</v>
      </c>
      <c r="BB9" s="15">
        <v>0.28828828828828801</v>
      </c>
      <c r="BC9" s="15"/>
      <c r="BD9" s="15">
        <v>0.31489361702127699</v>
      </c>
      <c r="BE9" s="15">
        <v>0.28378378378378399</v>
      </c>
      <c r="BF9" s="15"/>
      <c r="BG9" s="15">
        <v>0.288782816229117</v>
      </c>
      <c r="BH9" s="15">
        <v>0.30952380952380998</v>
      </c>
    </row>
    <row r="10" spans="2:60" ht="29" x14ac:dyDescent="0.35">
      <c r="B10" s="16" t="s">
        <v>368</v>
      </c>
      <c r="C10" s="15">
        <v>4.11861614497529E-2</v>
      </c>
      <c r="D10" s="15">
        <v>4.8309178743961401E-2</v>
      </c>
      <c r="E10" s="15">
        <v>3.7499999999999999E-2</v>
      </c>
      <c r="F10" s="15"/>
      <c r="G10" s="15">
        <v>2.7972027972028E-2</v>
      </c>
      <c r="H10" s="15">
        <v>4.52586206896552E-2</v>
      </c>
      <c r="I10" s="15"/>
      <c r="J10" s="15">
        <v>4.7619047619047603E-2</v>
      </c>
      <c r="K10" s="15">
        <v>4.0322580645161303E-2</v>
      </c>
      <c r="L10" s="15">
        <v>3.65853658536585E-2</v>
      </c>
      <c r="M10" s="15">
        <v>4.5454545454545497E-2</v>
      </c>
      <c r="N10" s="15"/>
      <c r="O10" s="15">
        <v>6.1728395061728399E-2</v>
      </c>
      <c r="P10" s="15">
        <v>4.48717948717949E-2</v>
      </c>
      <c r="Q10" s="15">
        <v>5.6818181818181802E-2</v>
      </c>
      <c r="R10" s="15">
        <v>1.72413793103448E-2</v>
      </c>
      <c r="S10" s="15"/>
      <c r="T10" s="15">
        <v>3.8338658146964903E-2</v>
      </c>
      <c r="U10" s="15">
        <v>5.7851239669421503E-2</v>
      </c>
      <c r="V10" s="15">
        <v>2.7522935779816501E-2</v>
      </c>
      <c r="W10" s="15">
        <v>0</v>
      </c>
      <c r="X10" s="15">
        <v>0</v>
      </c>
      <c r="Y10" s="15"/>
      <c r="Z10" s="15">
        <v>4.9751243781094502E-2</v>
      </c>
      <c r="AA10" s="15">
        <v>3.3980582524271802E-2</v>
      </c>
      <c r="AB10" s="15"/>
      <c r="AC10" s="15">
        <v>3.6734693877551003E-2</v>
      </c>
      <c r="AD10" s="15">
        <v>4.8458149779735699E-2</v>
      </c>
      <c r="AE10" s="15"/>
      <c r="AF10" s="15">
        <v>4.47761194029851E-2</v>
      </c>
      <c r="AG10" s="15">
        <v>2.6315789473684199E-2</v>
      </c>
      <c r="AH10" s="15">
        <v>1.2500000000000001E-2</v>
      </c>
      <c r="AI10" s="15">
        <v>0.10666666666666701</v>
      </c>
      <c r="AJ10" s="15">
        <v>0</v>
      </c>
      <c r="AK10" s="15">
        <v>6.4935064935064901E-2</v>
      </c>
      <c r="AL10" s="15">
        <v>0</v>
      </c>
      <c r="AM10" s="15"/>
      <c r="AN10" s="15">
        <v>1.7467248908296901E-2</v>
      </c>
      <c r="AO10" s="15">
        <v>6.1068702290076299E-2</v>
      </c>
      <c r="AP10" s="15">
        <v>0</v>
      </c>
      <c r="AQ10" s="15">
        <v>9.375E-2</v>
      </c>
      <c r="AR10" s="15">
        <v>4.2857142857142899E-2</v>
      </c>
      <c r="AS10" s="15">
        <v>4.3478260869565202E-2</v>
      </c>
      <c r="AT10" s="15"/>
      <c r="AU10" s="15">
        <v>5.21739130434783E-2</v>
      </c>
      <c r="AV10" s="15">
        <v>3.2388663967611302E-2</v>
      </c>
      <c r="AW10" s="15">
        <v>3.5714285714285698E-2</v>
      </c>
      <c r="AX10" s="15">
        <v>2.9411764705882401E-2</v>
      </c>
      <c r="AY10" s="15">
        <v>5.3691275167785199E-2</v>
      </c>
      <c r="AZ10" s="15"/>
      <c r="BA10" s="15">
        <v>2.8871391076115499E-2</v>
      </c>
      <c r="BB10" s="15">
        <v>6.3063063063063099E-2</v>
      </c>
      <c r="BC10" s="15"/>
      <c r="BD10" s="15">
        <v>3.4042553191489397E-2</v>
      </c>
      <c r="BE10" s="15">
        <v>4.59459459459459E-2</v>
      </c>
      <c r="BF10" s="15"/>
      <c r="BG10" s="15">
        <v>4.5346062052505999E-2</v>
      </c>
      <c r="BH10" s="15">
        <v>2.9761904761904798E-2</v>
      </c>
    </row>
    <row r="11" spans="2:60" x14ac:dyDescent="0.35">
      <c r="B11" s="16" t="s">
        <v>186</v>
      </c>
      <c r="C11" s="17">
        <v>0.103789126853377</v>
      </c>
      <c r="D11" s="17">
        <v>6.7632850241545903E-2</v>
      </c>
      <c r="E11" s="17">
        <v>0.1225</v>
      </c>
      <c r="F11" s="17"/>
      <c r="G11" s="17">
        <v>0.125874125874126</v>
      </c>
      <c r="H11" s="17">
        <v>9.6982758620689696E-2</v>
      </c>
      <c r="I11" s="17"/>
      <c r="J11" s="17">
        <v>0.133333333333333</v>
      </c>
      <c r="K11" s="17">
        <v>9.6774193548387094E-2</v>
      </c>
      <c r="L11" s="17">
        <v>0.12601626016260201</v>
      </c>
      <c r="M11" s="17">
        <v>4.5454545454545497E-2</v>
      </c>
      <c r="N11" s="17"/>
      <c r="O11" s="17">
        <v>0.12345679012345701</v>
      </c>
      <c r="P11" s="17">
        <v>0.128205128205128</v>
      </c>
      <c r="Q11" s="17">
        <v>6.8181818181818205E-2</v>
      </c>
      <c r="R11" s="17">
        <v>6.8965517241379296E-2</v>
      </c>
      <c r="S11" s="17"/>
      <c r="T11" s="17">
        <v>0.121405750798722</v>
      </c>
      <c r="U11" s="17">
        <v>0.14049586776859499</v>
      </c>
      <c r="V11" s="17">
        <v>5.5045871559633003E-2</v>
      </c>
      <c r="W11" s="17">
        <v>2.27272727272727E-2</v>
      </c>
      <c r="X11" s="17">
        <v>0.14285714285714299</v>
      </c>
      <c r="Y11" s="17"/>
      <c r="Z11" s="17">
        <v>8.9552238805970102E-2</v>
      </c>
      <c r="AA11" s="17">
        <v>0.111650485436893</v>
      </c>
      <c r="AB11" s="17"/>
      <c r="AC11" s="17">
        <v>8.9795918367346905E-2</v>
      </c>
      <c r="AD11" s="17">
        <v>0.101321585903084</v>
      </c>
      <c r="AE11" s="17"/>
      <c r="AF11" s="17">
        <v>0.15671641791044799</v>
      </c>
      <c r="AG11" s="17">
        <v>7.8947368421052599E-2</v>
      </c>
      <c r="AH11" s="17">
        <v>2.5000000000000001E-2</v>
      </c>
      <c r="AI11" s="17">
        <v>0.04</v>
      </c>
      <c r="AJ11" s="17">
        <v>0.14705882352941199</v>
      </c>
      <c r="AK11" s="17">
        <v>0.11688311688311701</v>
      </c>
      <c r="AL11" s="17">
        <v>0</v>
      </c>
      <c r="AM11" s="17"/>
      <c r="AN11" s="17">
        <v>8.2969432314410493E-2</v>
      </c>
      <c r="AO11" s="17">
        <v>0.106870229007634</v>
      </c>
      <c r="AP11" s="17">
        <v>6.6666666666666693E-2</v>
      </c>
      <c r="AQ11" s="17">
        <v>0.125</v>
      </c>
      <c r="AR11" s="17">
        <v>0.114285714285714</v>
      </c>
      <c r="AS11" s="17">
        <v>8.6956521739130405E-2</v>
      </c>
      <c r="AT11" s="17"/>
      <c r="AU11" s="17">
        <v>7.8260869565217397E-2</v>
      </c>
      <c r="AV11" s="17">
        <v>0.10121457489878501</v>
      </c>
      <c r="AW11" s="17">
        <v>7.1428571428571397E-2</v>
      </c>
      <c r="AX11" s="17">
        <v>0.161764705882353</v>
      </c>
      <c r="AY11" s="17">
        <v>0.10738255033557</v>
      </c>
      <c r="AZ11" s="17"/>
      <c r="BA11" s="17">
        <v>9.7112860892388506E-2</v>
      </c>
      <c r="BB11" s="17">
        <v>0.108108108108108</v>
      </c>
      <c r="BC11" s="17"/>
      <c r="BD11" s="17">
        <v>9.3617021276595699E-2</v>
      </c>
      <c r="BE11" s="17">
        <v>0.110810810810811</v>
      </c>
      <c r="BF11" s="17"/>
      <c r="BG11" s="17">
        <v>9.3078758949880699E-2</v>
      </c>
      <c r="BH11" s="17">
        <v>0.107142857142857</v>
      </c>
    </row>
    <row r="12" spans="2:60" x14ac:dyDescent="0.35">
      <c r="B12" s="14"/>
    </row>
    <row r="13" spans="2:60" x14ac:dyDescent="0.35">
      <c r="B13" t="s">
        <v>84</v>
      </c>
    </row>
    <row r="14" spans="2:60" x14ac:dyDescent="0.35">
      <c r="B14" t="s">
        <v>85</v>
      </c>
    </row>
    <row r="16" spans="2:60" x14ac:dyDescent="0.35">
      <c r="B16"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7" t="s">
        <v>279</v>
      </c>
      <c r="E2" s="24"/>
      <c r="F2" s="24"/>
      <c r="G2" s="24"/>
      <c r="H2" s="24"/>
    </row>
    <row r="6" spans="2:8" ht="50" customHeight="1" x14ac:dyDescent="0.35">
      <c r="B6" s="21" t="s">
        <v>15</v>
      </c>
      <c r="C6" s="21" t="s">
        <v>370</v>
      </c>
      <c r="D6" s="21" t="s">
        <v>371</v>
      </c>
      <c r="E6" s="21" t="s">
        <v>372</v>
      </c>
      <c r="F6" s="21" t="s">
        <v>373</v>
      </c>
      <c r="G6" s="21" t="s">
        <v>374</v>
      </c>
    </row>
    <row r="7" spans="2:8" x14ac:dyDescent="0.35">
      <c r="B7" s="16" t="s">
        <v>206</v>
      </c>
      <c r="C7" s="15">
        <v>0.44810543657331098</v>
      </c>
      <c r="D7" s="15">
        <v>0.35584843492586499</v>
      </c>
      <c r="E7" s="15">
        <v>0.32619439868204297</v>
      </c>
      <c r="F7" s="15">
        <v>0.24711696869851699</v>
      </c>
      <c r="G7" s="15">
        <v>5.7660626029654001E-2</v>
      </c>
    </row>
    <row r="8" spans="2:8" x14ac:dyDescent="0.35">
      <c r="B8" s="16" t="s">
        <v>207</v>
      </c>
      <c r="C8" s="15">
        <v>0.26523887973640897</v>
      </c>
      <c r="D8" s="15">
        <v>0.21911037891268501</v>
      </c>
      <c r="E8" s="15">
        <v>0.26029654036243799</v>
      </c>
      <c r="F8" s="15">
        <v>0.215815485996705</v>
      </c>
      <c r="G8" s="15">
        <v>9.5551894563426706E-2</v>
      </c>
    </row>
    <row r="9" spans="2:8" x14ac:dyDescent="0.35">
      <c r="B9" s="16" t="s">
        <v>208</v>
      </c>
      <c r="C9" s="15">
        <v>0.158154859967051</v>
      </c>
      <c r="D9" s="15">
        <v>0.182866556836903</v>
      </c>
      <c r="E9" s="15">
        <v>0.19934102141680399</v>
      </c>
      <c r="F9" s="15">
        <v>0.22405271828665599</v>
      </c>
      <c r="G9" s="15">
        <v>0.18451400329489301</v>
      </c>
    </row>
    <row r="10" spans="2:8" x14ac:dyDescent="0.35">
      <c r="B10" s="16" t="s">
        <v>209</v>
      </c>
      <c r="C10" s="15">
        <v>4.9423393739703503E-2</v>
      </c>
      <c r="D10" s="15">
        <v>6.09555189456343E-2</v>
      </c>
      <c r="E10" s="15">
        <v>7.7429983525535401E-2</v>
      </c>
      <c r="F10" s="15">
        <v>8.8962108731466205E-2</v>
      </c>
      <c r="G10" s="15">
        <v>0.23558484349258599</v>
      </c>
    </row>
    <row r="11" spans="2:8" x14ac:dyDescent="0.35">
      <c r="B11" s="16" t="s">
        <v>210</v>
      </c>
      <c r="C11" s="15">
        <v>3.9538714991762799E-2</v>
      </c>
      <c r="D11" s="15">
        <v>4.9423393739703503E-2</v>
      </c>
      <c r="E11" s="15">
        <v>4.9423393739703503E-2</v>
      </c>
      <c r="F11" s="15">
        <v>0.100494233937397</v>
      </c>
      <c r="G11" s="15">
        <v>0.38879736408566701</v>
      </c>
    </row>
    <row r="12" spans="2:8" x14ac:dyDescent="0.35">
      <c r="B12" s="16" t="s">
        <v>119</v>
      </c>
      <c r="C12" s="15">
        <v>3.9538714991762799E-2</v>
      </c>
      <c r="D12" s="15">
        <v>0.131795716639209</v>
      </c>
      <c r="E12" s="15">
        <v>8.7314662273476104E-2</v>
      </c>
      <c r="F12" s="15">
        <v>0.12355848434925901</v>
      </c>
      <c r="G12" s="15">
        <v>3.7891268533772601E-2</v>
      </c>
    </row>
    <row r="13" spans="2:8" x14ac:dyDescent="0.35">
      <c r="B13" s="20" t="s">
        <v>211</v>
      </c>
      <c r="C13" s="18">
        <v>0.71334431630971995</v>
      </c>
      <c r="D13" s="18">
        <v>0.57495881383854996</v>
      </c>
      <c r="E13" s="18">
        <v>0.58649093904448102</v>
      </c>
      <c r="F13" s="18">
        <v>0.46293245469522198</v>
      </c>
      <c r="G13" s="18">
        <v>0.15321252059308099</v>
      </c>
    </row>
    <row r="14" spans="2:8" x14ac:dyDescent="0.35">
      <c r="B14" s="20" t="s">
        <v>212</v>
      </c>
      <c r="C14" s="18">
        <v>8.8962108731466205E-2</v>
      </c>
      <c r="D14" s="18">
        <v>0.110378912685338</v>
      </c>
      <c r="E14" s="18">
        <v>0.12685337726523899</v>
      </c>
      <c r="F14" s="18">
        <v>0.18945634266886299</v>
      </c>
      <c r="G14" s="18">
        <v>0.62438220757825402</v>
      </c>
    </row>
    <row r="15" spans="2:8" x14ac:dyDescent="0.35">
      <c r="B15" s="20" t="s">
        <v>93</v>
      </c>
      <c r="C15" s="19">
        <v>0.62438220757825402</v>
      </c>
      <c r="D15" s="19">
        <v>0.46457990115321302</v>
      </c>
      <c r="E15" s="19">
        <v>0.45963756177924198</v>
      </c>
      <c r="F15" s="19">
        <v>0.27347611202635902</v>
      </c>
      <c r="G15" s="19">
        <v>0.62438220757825402</v>
      </c>
    </row>
    <row r="16" spans="2:8" x14ac:dyDescent="0.35">
      <c r="B16" s="14"/>
      <c r="C16" s="14"/>
      <c r="D16" s="14"/>
      <c r="E16" s="14"/>
      <c r="F16" s="14"/>
      <c r="G16" s="14"/>
    </row>
    <row r="17" spans="2:2" x14ac:dyDescent="0.35">
      <c r="B17" t="s">
        <v>84</v>
      </c>
    </row>
    <row r="18" spans="2:2" x14ac:dyDescent="0.35">
      <c r="B18" t="s">
        <v>85</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375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0.44810543657331098</v>
      </c>
      <c r="D8" s="15">
        <v>0.44444444444444398</v>
      </c>
      <c r="E8" s="15">
        <v>0.45</v>
      </c>
      <c r="F8" s="15"/>
      <c r="G8" s="15">
        <v>0.55944055944055904</v>
      </c>
      <c r="H8" s="15">
        <v>0.41379310344827602</v>
      </c>
      <c r="I8" s="15"/>
      <c r="J8" s="15">
        <v>0.4</v>
      </c>
      <c r="K8" s="15">
        <v>0.51612903225806495</v>
      </c>
      <c r="L8" s="15">
        <v>0.39430894308943099</v>
      </c>
      <c r="M8" s="15">
        <v>0.52272727272727304</v>
      </c>
      <c r="N8" s="15"/>
      <c r="O8" s="15">
        <v>0.50617283950617298</v>
      </c>
      <c r="P8" s="15">
        <v>0.50641025641025605</v>
      </c>
      <c r="Q8" s="15">
        <v>0.46590909090909099</v>
      </c>
      <c r="R8" s="15">
        <v>0.36206896551724099</v>
      </c>
      <c r="S8" s="15"/>
      <c r="T8" s="15">
        <v>0.52076677316293896</v>
      </c>
      <c r="U8" s="15">
        <v>0.44628099173553698</v>
      </c>
      <c r="V8" s="15">
        <v>0.28440366972477099</v>
      </c>
      <c r="W8" s="15">
        <v>0.36363636363636398</v>
      </c>
      <c r="X8" s="15">
        <v>0</v>
      </c>
      <c r="Y8" s="15"/>
      <c r="Z8" s="15">
        <v>0.43781094527363201</v>
      </c>
      <c r="AA8" s="15">
        <v>0.44174757281553401</v>
      </c>
      <c r="AB8" s="15"/>
      <c r="AC8" s="15">
        <v>0.420408163265306</v>
      </c>
      <c r="AD8" s="15">
        <v>0.444933920704846</v>
      </c>
      <c r="AE8" s="15"/>
      <c r="AF8" s="15">
        <v>0.47014925373134298</v>
      </c>
      <c r="AG8" s="15">
        <v>0.36842105263157898</v>
      </c>
      <c r="AH8" s="15">
        <v>0.45</v>
      </c>
      <c r="AI8" s="15">
        <v>0.49333333333333301</v>
      </c>
      <c r="AJ8" s="15">
        <v>0.47058823529411797</v>
      </c>
      <c r="AK8" s="15">
        <v>0.55844155844155796</v>
      </c>
      <c r="AL8" s="15">
        <v>0.5</v>
      </c>
      <c r="AM8" s="15"/>
      <c r="AN8" s="15">
        <v>0.41484716157205198</v>
      </c>
      <c r="AO8" s="15">
        <v>0.41984732824427501</v>
      </c>
      <c r="AP8" s="15">
        <v>0.6</v>
      </c>
      <c r="AQ8" s="15">
        <v>0.484375</v>
      </c>
      <c r="AR8" s="15">
        <v>0.5</v>
      </c>
      <c r="AS8" s="15">
        <v>0.47826086956521702</v>
      </c>
      <c r="AT8" s="15"/>
      <c r="AU8" s="15">
        <v>0.58260869565217399</v>
      </c>
      <c r="AV8" s="15">
        <v>0.36032388663967602</v>
      </c>
      <c r="AW8" s="15">
        <v>0.5</v>
      </c>
      <c r="AX8" s="15">
        <v>0.42647058823529399</v>
      </c>
      <c r="AY8" s="15">
        <v>0.48993288590604001</v>
      </c>
      <c r="AZ8" s="15"/>
      <c r="BA8" s="15">
        <v>0.46719160104986901</v>
      </c>
      <c r="BB8" s="15">
        <v>0.42342342342342298</v>
      </c>
      <c r="BC8" s="15"/>
      <c r="BD8" s="15">
        <v>0.49787234042553202</v>
      </c>
      <c r="BE8" s="15">
        <v>0.41351351351351401</v>
      </c>
      <c r="BF8" s="15"/>
      <c r="BG8" s="15">
        <v>0.47255369928400998</v>
      </c>
      <c r="BH8" s="15">
        <v>0.39285714285714302</v>
      </c>
    </row>
    <row r="9" spans="2:60" x14ac:dyDescent="0.35">
      <c r="B9" s="16" t="s">
        <v>207</v>
      </c>
      <c r="C9" s="15">
        <v>0.26523887973640897</v>
      </c>
      <c r="D9" s="15">
        <v>0.24637681159420299</v>
      </c>
      <c r="E9" s="15">
        <v>0.27500000000000002</v>
      </c>
      <c r="F9" s="15"/>
      <c r="G9" s="15">
        <v>0.20279720279720301</v>
      </c>
      <c r="H9" s="15">
        <v>0.28448275862069</v>
      </c>
      <c r="I9" s="15"/>
      <c r="J9" s="15">
        <v>0.24761904761904799</v>
      </c>
      <c r="K9" s="15">
        <v>0.18548387096774199</v>
      </c>
      <c r="L9" s="15">
        <v>0.34959349593495898</v>
      </c>
      <c r="M9" s="15">
        <v>0.19696969696969699</v>
      </c>
      <c r="N9" s="15"/>
      <c r="O9" s="15">
        <v>0.22222222222222199</v>
      </c>
      <c r="P9" s="15">
        <v>0.25</v>
      </c>
      <c r="Q9" s="15">
        <v>0.34090909090909099</v>
      </c>
      <c r="R9" s="15">
        <v>0.28160919540229901</v>
      </c>
      <c r="S9" s="15"/>
      <c r="T9" s="15">
        <v>0.22364217252396201</v>
      </c>
      <c r="U9" s="15">
        <v>0.31404958677686001</v>
      </c>
      <c r="V9" s="15">
        <v>0.33944954128440402</v>
      </c>
      <c r="W9" s="15">
        <v>0.22727272727272699</v>
      </c>
      <c r="X9" s="15">
        <v>0.57142857142857095</v>
      </c>
      <c r="Y9" s="15"/>
      <c r="Z9" s="15">
        <v>0.27860696517412897</v>
      </c>
      <c r="AA9" s="15">
        <v>0.27669902912621402</v>
      </c>
      <c r="AB9" s="15"/>
      <c r="AC9" s="15">
        <v>0.28571428571428598</v>
      </c>
      <c r="AD9" s="15">
        <v>0.28193832599118901</v>
      </c>
      <c r="AE9" s="15"/>
      <c r="AF9" s="15">
        <v>0.328358208955224</v>
      </c>
      <c r="AG9" s="15">
        <v>0.28947368421052599</v>
      </c>
      <c r="AH9" s="15">
        <v>0.27500000000000002</v>
      </c>
      <c r="AI9" s="15">
        <v>0.18666666666666701</v>
      </c>
      <c r="AJ9" s="15">
        <v>0.23529411764705899</v>
      </c>
      <c r="AK9" s="15">
        <v>0.18181818181818199</v>
      </c>
      <c r="AL9" s="15">
        <v>0.16666666666666699</v>
      </c>
      <c r="AM9" s="15"/>
      <c r="AN9" s="15">
        <v>0.30131004366812197</v>
      </c>
      <c r="AO9" s="15">
        <v>0.29007633587786302</v>
      </c>
      <c r="AP9" s="15">
        <v>0.2</v>
      </c>
      <c r="AQ9" s="15">
        <v>0.1875</v>
      </c>
      <c r="AR9" s="15">
        <v>0.23571428571428599</v>
      </c>
      <c r="AS9" s="15">
        <v>0.26086956521739102</v>
      </c>
      <c r="AT9" s="15"/>
      <c r="AU9" s="15">
        <v>0.147826086956522</v>
      </c>
      <c r="AV9" s="15">
        <v>0.311740890688259</v>
      </c>
      <c r="AW9" s="15">
        <v>0.32142857142857101</v>
      </c>
      <c r="AX9" s="15">
        <v>0.26470588235294101</v>
      </c>
      <c r="AY9" s="15">
        <v>0.26845637583892601</v>
      </c>
      <c r="AZ9" s="15"/>
      <c r="BA9" s="15">
        <v>0.278215223097113</v>
      </c>
      <c r="BB9" s="15">
        <v>0.24324324324324301</v>
      </c>
      <c r="BC9" s="15"/>
      <c r="BD9" s="15">
        <v>0.25106382978723402</v>
      </c>
      <c r="BE9" s="15">
        <v>0.27567567567567602</v>
      </c>
      <c r="BF9" s="15"/>
      <c r="BG9" s="15">
        <v>0.26252983293556098</v>
      </c>
      <c r="BH9" s="15">
        <v>0.28571428571428598</v>
      </c>
    </row>
    <row r="10" spans="2:60" x14ac:dyDescent="0.35">
      <c r="B10" s="16" t="s">
        <v>208</v>
      </c>
      <c r="C10" s="15">
        <v>0.158154859967051</v>
      </c>
      <c r="D10" s="15">
        <v>0.18357487922705301</v>
      </c>
      <c r="E10" s="15">
        <v>0.14499999999999999</v>
      </c>
      <c r="F10" s="15"/>
      <c r="G10" s="15">
        <v>0.11888111888111901</v>
      </c>
      <c r="H10" s="15">
        <v>0.170258620689655</v>
      </c>
      <c r="I10" s="15"/>
      <c r="J10" s="15">
        <v>0.21904761904761899</v>
      </c>
      <c r="K10" s="15">
        <v>0.16935483870967699</v>
      </c>
      <c r="L10" s="15">
        <v>0.150406504065041</v>
      </c>
      <c r="M10" s="15">
        <v>0.11363636363636399</v>
      </c>
      <c r="N10" s="15"/>
      <c r="O10" s="15">
        <v>0.13580246913580199</v>
      </c>
      <c r="P10" s="15">
        <v>0.16025641025640999</v>
      </c>
      <c r="Q10" s="15">
        <v>0.125</v>
      </c>
      <c r="R10" s="15">
        <v>0.17816091954023</v>
      </c>
      <c r="S10" s="15"/>
      <c r="T10" s="15">
        <v>0.13418530351437699</v>
      </c>
      <c r="U10" s="15">
        <v>0.15702479338843001</v>
      </c>
      <c r="V10" s="15">
        <v>0.192660550458716</v>
      </c>
      <c r="W10" s="15">
        <v>0.27272727272727298</v>
      </c>
      <c r="X10" s="15">
        <v>0.14285714285714299</v>
      </c>
      <c r="Y10" s="15"/>
      <c r="Z10" s="15">
        <v>0.17910447761194001</v>
      </c>
      <c r="AA10" s="15">
        <v>0.16019417475728201</v>
      </c>
      <c r="AB10" s="15"/>
      <c r="AC10" s="15">
        <v>0.17142857142857101</v>
      </c>
      <c r="AD10" s="15">
        <v>0.14537444933920701</v>
      </c>
      <c r="AE10" s="15"/>
      <c r="AF10" s="15">
        <v>0.111940298507463</v>
      </c>
      <c r="AG10" s="15">
        <v>0.18421052631578899</v>
      </c>
      <c r="AH10" s="15">
        <v>0.13750000000000001</v>
      </c>
      <c r="AI10" s="15">
        <v>0.2</v>
      </c>
      <c r="AJ10" s="15">
        <v>0.20588235294117599</v>
      </c>
      <c r="AK10" s="15">
        <v>0.18181818181818199</v>
      </c>
      <c r="AL10" s="15">
        <v>0.16666666666666699</v>
      </c>
      <c r="AM10" s="15"/>
      <c r="AN10" s="15">
        <v>0.13537117903930099</v>
      </c>
      <c r="AO10" s="15">
        <v>0.15267175572519101</v>
      </c>
      <c r="AP10" s="15">
        <v>6.6666666666666693E-2</v>
      </c>
      <c r="AQ10" s="15">
        <v>0.171875</v>
      </c>
      <c r="AR10" s="15">
        <v>0.185714285714286</v>
      </c>
      <c r="AS10" s="15">
        <v>0.173913043478261</v>
      </c>
      <c r="AT10" s="15"/>
      <c r="AU10" s="15">
        <v>0.147826086956522</v>
      </c>
      <c r="AV10" s="15">
        <v>0.16194331983805699</v>
      </c>
      <c r="AW10" s="15">
        <v>0.107142857142857</v>
      </c>
      <c r="AX10" s="15">
        <v>0.191176470588235</v>
      </c>
      <c r="AY10" s="15">
        <v>0.15436241610738299</v>
      </c>
      <c r="AZ10" s="15"/>
      <c r="BA10" s="15">
        <v>0.13123359580052499</v>
      </c>
      <c r="BB10" s="15">
        <v>0.20270270270270299</v>
      </c>
      <c r="BC10" s="15"/>
      <c r="BD10" s="15">
        <v>0.14042553191489399</v>
      </c>
      <c r="BE10" s="15">
        <v>0.17027027027027</v>
      </c>
      <c r="BF10" s="15"/>
      <c r="BG10" s="15">
        <v>0.152744630071599</v>
      </c>
      <c r="BH10" s="15">
        <v>0.172619047619048</v>
      </c>
    </row>
    <row r="11" spans="2:60" x14ac:dyDescent="0.35">
      <c r="B11" s="16" t="s">
        <v>209</v>
      </c>
      <c r="C11" s="15">
        <v>4.9423393739703503E-2</v>
      </c>
      <c r="D11" s="15">
        <v>5.3140096618357502E-2</v>
      </c>
      <c r="E11" s="15">
        <v>4.7500000000000001E-2</v>
      </c>
      <c r="F11" s="15"/>
      <c r="G11" s="15">
        <v>2.7972027972028E-2</v>
      </c>
      <c r="H11" s="15">
        <v>5.6034482758620698E-2</v>
      </c>
      <c r="I11" s="15"/>
      <c r="J11" s="15">
        <v>9.5238095238095195E-3</v>
      </c>
      <c r="K11" s="15">
        <v>8.0645161290322606E-2</v>
      </c>
      <c r="L11" s="15">
        <v>3.65853658536585E-2</v>
      </c>
      <c r="M11" s="15">
        <v>7.5757575757575801E-2</v>
      </c>
      <c r="N11" s="15"/>
      <c r="O11" s="15">
        <v>3.7037037037037E-2</v>
      </c>
      <c r="P11" s="15">
        <v>1.9230769230769201E-2</v>
      </c>
      <c r="Q11" s="15">
        <v>2.27272727272727E-2</v>
      </c>
      <c r="R11" s="15">
        <v>9.7701149425287404E-2</v>
      </c>
      <c r="S11" s="15"/>
      <c r="T11" s="15">
        <v>2.23642172523962E-2</v>
      </c>
      <c r="U11" s="15">
        <v>4.9586776859504099E-2</v>
      </c>
      <c r="V11" s="15">
        <v>9.1743119266055106E-2</v>
      </c>
      <c r="W11" s="15">
        <v>9.0909090909090898E-2</v>
      </c>
      <c r="X11" s="15">
        <v>0.14285714285714299</v>
      </c>
      <c r="Y11" s="15"/>
      <c r="Z11" s="15">
        <v>4.9751243781094502E-2</v>
      </c>
      <c r="AA11" s="15">
        <v>3.8834951456310697E-2</v>
      </c>
      <c r="AB11" s="15"/>
      <c r="AC11" s="15">
        <v>4.8979591836734698E-2</v>
      </c>
      <c r="AD11" s="15">
        <v>5.2863436123347998E-2</v>
      </c>
      <c r="AE11" s="15"/>
      <c r="AF11" s="15">
        <v>2.9850746268656699E-2</v>
      </c>
      <c r="AG11" s="15">
        <v>6.5789473684210495E-2</v>
      </c>
      <c r="AH11" s="15">
        <v>0.1</v>
      </c>
      <c r="AI11" s="15">
        <v>5.3333333333333302E-2</v>
      </c>
      <c r="AJ11" s="15">
        <v>2.9411764705882401E-2</v>
      </c>
      <c r="AK11" s="15">
        <v>1.2987012987013E-2</v>
      </c>
      <c r="AL11" s="15">
        <v>0</v>
      </c>
      <c r="AM11" s="15"/>
      <c r="AN11" s="15">
        <v>5.6768558951965101E-2</v>
      </c>
      <c r="AO11" s="15">
        <v>8.3969465648855005E-2</v>
      </c>
      <c r="AP11" s="15">
        <v>6.6666666666666693E-2</v>
      </c>
      <c r="AQ11" s="15">
        <v>4.6875E-2</v>
      </c>
      <c r="AR11" s="15">
        <v>1.4285714285714299E-2</v>
      </c>
      <c r="AS11" s="15">
        <v>0</v>
      </c>
      <c r="AT11" s="15"/>
      <c r="AU11" s="15">
        <v>4.3478260869565202E-2</v>
      </c>
      <c r="AV11" s="15">
        <v>7.28744939271255E-2</v>
      </c>
      <c r="AW11" s="15">
        <v>0</v>
      </c>
      <c r="AX11" s="15">
        <v>2.9411764705882401E-2</v>
      </c>
      <c r="AY11" s="15">
        <v>3.35570469798658E-2</v>
      </c>
      <c r="AZ11" s="15"/>
      <c r="BA11" s="15">
        <v>4.4619422572178498E-2</v>
      </c>
      <c r="BB11" s="15">
        <v>5.8558558558558599E-2</v>
      </c>
      <c r="BC11" s="15"/>
      <c r="BD11" s="15">
        <v>5.5319148936170202E-2</v>
      </c>
      <c r="BE11" s="15">
        <v>4.59459459459459E-2</v>
      </c>
      <c r="BF11" s="15"/>
      <c r="BG11" s="15">
        <v>4.0572792362768499E-2</v>
      </c>
      <c r="BH11" s="15">
        <v>6.5476190476190493E-2</v>
      </c>
    </row>
    <row r="12" spans="2:60" x14ac:dyDescent="0.35">
      <c r="B12" s="16" t="s">
        <v>210</v>
      </c>
      <c r="C12" s="15">
        <v>3.9538714991762799E-2</v>
      </c>
      <c r="D12" s="15">
        <v>4.8309178743961401E-2</v>
      </c>
      <c r="E12" s="15">
        <v>3.5000000000000003E-2</v>
      </c>
      <c r="F12" s="15"/>
      <c r="G12" s="15">
        <v>4.1958041958042001E-2</v>
      </c>
      <c r="H12" s="15">
        <v>3.8793103448275898E-2</v>
      </c>
      <c r="I12" s="15"/>
      <c r="J12" s="15">
        <v>5.7142857142857099E-2</v>
      </c>
      <c r="K12" s="15">
        <v>2.4193548387096801E-2</v>
      </c>
      <c r="L12" s="15">
        <v>3.65853658536585E-2</v>
      </c>
      <c r="M12" s="15">
        <v>4.5454545454545497E-2</v>
      </c>
      <c r="N12" s="15"/>
      <c r="O12" s="15">
        <v>6.1728395061728399E-2</v>
      </c>
      <c r="P12" s="15">
        <v>3.2051282051282E-2</v>
      </c>
      <c r="Q12" s="15">
        <v>3.4090909090909102E-2</v>
      </c>
      <c r="R12" s="15">
        <v>2.8735632183908E-2</v>
      </c>
      <c r="S12" s="15"/>
      <c r="T12" s="15">
        <v>4.4728434504792303E-2</v>
      </c>
      <c r="U12" s="15">
        <v>2.4793388429752101E-2</v>
      </c>
      <c r="V12" s="15">
        <v>3.6697247706422E-2</v>
      </c>
      <c r="W12" s="15">
        <v>4.5454545454545497E-2</v>
      </c>
      <c r="X12" s="15">
        <v>0.14285714285714299</v>
      </c>
      <c r="Y12" s="15"/>
      <c r="Z12" s="15">
        <v>1.99004975124378E-2</v>
      </c>
      <c r="AA12" s="15">
        <v>5.8252427184466E-2</v>
      </c>
      <c r="AB12" s="15"/>
      <c r="AC12" s="15">
        <v>2.8571428571428598E-2</v>
      </c>
      <c r="AD12" s="15">
        <v>5.7268722466960402E-2</v>
      </c>
      <c r="AE12" s="15"/>
      <c r="AF12" s="15">
        <v>3.7313432835820899E-2</v>
      </c>
      <c r="AG12" s="15">
        <v>7.8947368421052599E-2</v>
      </c>
      <c r="AH12" s="15">
        <v>1.2500000000000001E-2</v>
      </c>
      <c r="AI12" s="15">
        <v>2.66666666666667E-2</v>
      </c>
      <c r="AJ12" s="15">
        <v>2.9411764705882401E-2</v>
      </c>
      <c r="AK12" s="15">
        <v>1.2987012987013E-2</v>
      </c>
      <c r="AL12" s="15">
        <v>0</v>
      </c>
      <c r="AM12" s="15"/>
      <c r="AN12" s="15">
        <v>4.3668122270742397E-2</v>
      </c>
      <c r="AO12" s="15">
        <v>1.5267175572519101E-2</v>
      </c>
      <c r="AP12" s="15">
        <v>6.6666666666666693E-2</v>
      </c>
      <c r="AQ12" s="15">
        <v>6.25E-2</v>
      </c>
      <c r="AR12" s="15">
        <v>3.5714285714285698E-2</v>
      </c>
      <c r="AS12" s="15">
        <v>8.6956521739130405E-2</v>
      </c>
      <c r="AT12" s="15"/>
      <c r="AU12" s="15">
        <v>5.21739130434783E-2</v>
      </c>
      <c r="AV12" s="15">
        <v>4.4534412955465598E-2</v>
      </c>
      <c r="AW12" s="15">
        <v>3.5714285714285698E-2</v>
      </c>
      <c r="AX12" s="15">
        <v>4.4117647058823498E-2</v>
      </c>
      <c r="AY12" s="15">
        <v>2.01342281879195E-2</v>
      </c>
      <c r="AZ12" s="15"/>
      <c r="BA12" s="15">
        <v>4.1994750656167999E-2</v>
      </c>
      <c r="BB12" s="15">
        <v>3.1531531531531501E-2</v>
      </c>
      <c r="BC12" s="15"/>
      <c r="BD12" s="15">
        <v>3.4042553191489397E-2</v>
      </c>
      <c r="BE12" s="15">
        <v>4.3243243243243197E-2</v>
      </c>
      <c r="BF12" s="15"/>
      <c r="BG12" s="15">
        <v>3.8186157517899798E-2</v>
      </c>
      <c r="BH12" s="15">
        <v>3.5714285714285698E-2</v>
      </c>
    </row>
    <row r="13" spans="2:60" x14ac:dyDescent="0.35">
      <c r="B13" s="16" t="s">
        <v>119</v>
      </c>
      <c r="C13" s="15">
        <v>3.9538714991762799E-2</v>
      </c>
      <c r="D13" s="15">
        <v>2.41545893719807E-2</v>
      </c>
      <c r="E13" s="15">
        <v>4.7500000000000001E-2</v>
      </c>
      <c r="F13" s="15"/>
      <c r="G13" s="15">
        <v>4.8951048951049E-2</v>
      </c>
      <c r="H13" s="15">
        <v>3.6637931034482797E-2</v>
      </c>
      <c r="I13" s="15"/>
      <c r="J13" s="15">
        <v>6.6666666666666693E-2</v>
      </c>
      <c r="K13" s="15">
        <v>2.4193548387096801E-2</v>
      </c>
      <c r="L13" s="15">
        <v>3.2520325203252001E-2</v>
      </c>
      <c r="M13" s="15">
        <v>4.5454545454545497E-2</v>
      </c>
      <c r="N13" s="15"/>
      <c r="O13" s="15">
        <v>3.7037037037037E-2</v>
      </c>
      <c r="P13" s="15">
        <v>3.2051282051282E-2</v>
      </c>
      <c r="Q13" s="15">
        <v>1.13636363636364E-2</v>
      </c>
      <c r="R13" s="15">
        <v>5.1724137931034503E-2</v>
      </c>
      <c r="S13" s="15"/>
      <c r="T13" s="15">
        <v>5.4313099041533502E-2</v>
      </c>
      <c r="U13" s="15">
        <v>8.2644628099173608E-3</v>
      </c>
      <c r="V13" s="15">
        <v>5.5045871559633003E-2</v>
      </c>
      <c r="W13" s="15">
        <v>0</v>
      </c>
      <c r="X13" s="15">
        <v>0</v>
      </c>
      <c r="Y13" s="15"/>
      <c r="Z13" s="15">
        <v>3.4825870646766198E-2</v>
      </c>
      <c r="AA13" s="15">
        <v>2.4271844660194199E-2</v>
      </c>
      <c r="AB13" s="15"/>
      <c r="AC13" s="15">
        <v>4.4897959183673501E-2</v>
      </c>
      <c r="AD13" s="15">
        <v>1.7621145374449299E-2</v>
      </c>
      <c r="AE13" s="15"/>
      <c r="AF13" s="15">
        <v>2.2388059701492501E-2</v>
      </c>
      <c r="AG13" s="15">
        <v>1.3157894736842099E-2</v>
      </c>
      <c r="AH13" s="15">
        <v>2.5000000000000001E-2</v>
      </c>
      <c r="AI13" s="15">
        <v>0.04</v>
      </c>
      <c r="AJ13" s="15">
        <v>2.9411764705882401E-2</v>
      </c>
      <c r="AK13" s="15">
        <v>5.1948051948052E-2</v>
      </c>
      <c r="AL13" s="15">
        <v>0.16666666666666699</v>
      </c>
      <c r="AM13" s="15"/>
      <c r="AN13" s="15">
        <v>4.8034934497816602E-2</v>
      </c>
      <c r="AO13" s="15">
        <v>3.8167938931297697E-2</v>
      </c>
      <c r="AP13" s="15">
        <v>0</v>
      </c>
      <c r="AQ13" s="15">
        <v>4.6875E-2</v>
      </c>
      <c r="AR13" s="15">
        <v>2.8571428571428598E-2</v>
      </c>
      <c r="AS13" s="15">
        <v>0</v>
      </c>
      <c r="AT13" s="15"/>
      <c r="AU13" s="15">
        <v>2.6086956521739101E-2</v>
      </c>
      <c r="AV13" s="15">
        <v>4.8582995951416998E-2</v>
      </c>
      <c r="AW13" s="15">
        <v>3.5714285714285698E-2</v>
      </c>
      <c r="AX13" s="15">
        <v>4.4117647058823498E-2</v>
      </c>
      <c r="AY13" s="15">
        <v>3.35570469798658E-2</v>
      </c>
      <c r="AZ13" s="15"/>
      <c r="BA13" s="15">
        <v>3.6745406824147002E-2</v>
      </c>
      <c r="BB13" s="15">
        <v>4.0540540540540501E-2</v>
      </c>
      <c r="BC13" s="15"/>
      <c r="BD13" s="15">
        <v>2.1276595744680899E-2</v>
      </c>
      <c r="BE13" s="15">
        <v>5.1351351351351403E-2</v>
      </c>
      <c r="BF13" s="15"/>
      <c r="BG13" s="15">
        <v>3.3412887828162298E-2</v>
      </c>
      <c r="BH13" s="15">
        <v>4.7619047619047603E-2</v>
      </c>
    </row>
    <row r="14" spans="2:60" x14ac:dyDescent="0.35">
      <c r="B14" s="16" t="s">
        <v>211</v>
      </c>
      <c r="C14" s="18">
        <v>0.71334431630971995</v>
      </c>
      <c r="D14" s="18">
        <v>0.69082125603864697</v>
      </c>
      <c r="E14" s="18">
        <v>0.72499999999999998</v>
      </c>
      <c r="F14" s="18"/>
      <c r="G14" s="18">
        <v>0.76223776223776196</v>
      </c>
      <c r="H14" s="18">
        <v>0.69827586206896597</v>
      </c>
      <c r="I14" s="18"/>
      <c r="J14" s="18">
        <v>0.64761904761904798</v>
      </c>
      <c r="K14" s="18">
        <v>0.70161290322580605</v>
      </c>
      <c r="L14" s="18">
        <v>0.74390243902439002</v>
      </c>
      <c r="M14" s="18">
        <v>0.71969696969696995</v>
      </c>
      <c r="N14" s="18"/>
      <c r="O14" s="18">
        <v>0.72839506172839497</v>
      </c>
      <c r="P14" s="18">
        <v>0.75641025641025605</v>
      </c>
      <c r="Q14" s="18">
        <v>0.80681818181818199</v>
      </c>
      <c r="R14" s="18">
        <v>0.64367816091954</v>
      </c>
      <c r="S14" s="18"/>
      <c r="T14" s="18">
        <v>0.74440894568690097</v>
      </c>
      <c r="U14" s="18">
        <v>0.76033057851239705</v>
      </c>
      <c r="V14" s="18">
        <v>0.62385321100917401</v>
      </c>
      <c r="W14" s="18">
        <v>0.59090909090909105</v>
      </c>
      <c r="X14" s="18">
        <v>0.57142857142857095</v>
      </c>
      <c r="Y14" s="18"/>
      <c r="Z14" s="18">
        <v>0.71641791044776104</v>
      </c>
      <c r="AA14" s="18">
        <v>0.71844660194174803</v>
      </c>
      <c r="AB14" s="18"/>
      <c r="AC14" s="18">
        <v>0.70612244897959198</v>
      </c>
      <c r="AD14" s="18">
        <v>0.72687224669603501</v>
      </c>
      <c r="AE14" s="18"/>
      <c r="AF14" s="18">
        <v>0.79850746268656703</v>
      </c>
      <c r="AG14" s="18">
        <v>0.65789473684210498</v>
      </c>
      <c r="AH14" s="18">
        <v>0.72499999999999998</v>
      </c>
      <c r="AI14" s="18">
        <v>0.68</v>
      </c>
      <c r="AJ14" s="18">
        <v>0.70588235294117596</v>
      </c>
      <c r="AK14" s="18">
        <v>0.74025974025973995</v>
      </c>
      <c r="AL14" s="18">
        <v>0.66666666666666696</v>
      </c>
      <c r="AM14" s="18"/>
      <c r="AN14" s="18">
        <v>0.71615720524017501</v>
      </c>
      <c r="AO14" s="18">
        <v>0.70992366412213703</v>
      </c>
      <c r="AP14" s="18">
        <v>0.8</v>
      </c>
      <c r="AQ14" s="18">
        <v>0.671875</v>
      </c>
      <c r="AR14" s="18">
        <v>0.73571428571428599</v>
      </c>
      <c r="AS14" s="18">
        <v>0.73913043478260898</v>
      </c>
      <c r="AT14" s="18"/>
      <c r="AU14" s="18">
        <v>0.73043478260869599</v>
      </c>
      <c r="AV14" s="18">
        <v>0.67206477732793501</v>
      </c>
      <c r="AW14" s="18">
        <v>0.82142857142857095</v>
      </c>
      <c r="AX14" s="18">
        <v>0.69117647058823495</v>
      </c>
      <c r="AY14" s="18">
        <v>0.75838926174496601</v>
      </c>
      <c r="AZ14" s="18"/>
      <c r="BA14" s="18">
        <v>0.74540682414698201</v>
      </c>
      <c r="BB14" s="18">
        <v>0.66666666666666696</v>
      </c>
      <c r="BC14" s="18"/>
      <c r="BD14" s="18">
        <v>0.74893617021276604</v>
      </c>
      <c r="BE14" s="18">
        <v>0.68918918918918903</v>
      </c>
      <c r="BF14" s="18"/>
      <c r="BG14" s="18">
        <v>0.73508353221957001</v>
      </c>
      <c r="BH14" s="18">
        <v>0.67857142857142905</v>
      </c>
    </row>
    <row r="15" spans="2:60" x14ac:dyDescent="0.35">
      <c r="B15" s="16" t="s">
        <v>212</v>
      </c>
      <c r="C15" s="18">
        <v>8.8962108731466205E-2</v>
      </c>
      <c r="D15" s="18">
        <v>0.101449275362319</v>
      </c>
      <c r="E15" s="18">
        <v>8.2500000000000004E-2</v>
      </c>
      <c r="F15" s="18"/>
      <c r="G15" s="18">
        <v>6.9930069930069894E-2</v>
      </c>
      <c r="H15" s="18">
        <v>9.4827586206896505E-2</v>
      </c>
      <c r="I15" s="18"/>
      <c r="J15" s="18">
        <v>6.6666666666666693E-2</v>
      </c>
      <c r="K15" s="18">
        <v>0.104838709677419</v>
      </c>
      <c r="L15" s="18">
        <v>7.3170731707317097E-2</v>
      </c>
      <c r="M15" s="18">
        <v>0.12121212121212099</v>
      </c>
      <c r="N15" s="18"/>
      <c r="O15" s="18">
        <v>9.8765432098765399E-2</v>
      </c>
      <c r="P15" s="18">
        <v>5.1282051282051301E-2</v>
      </c>
      <c r="Q15" s="18">
        <v>5.6818181818181802E-2</v>
      </c>
      <c r="R15" s="18">
        <v>0.126436781609195</v>
      </c>
      <c r="S15" s="18"/>
      <c r="T15" s="18">
        <v>6.7092651757188496E-2</v>
      </c>
      <c r="U15" s="18">
        <v>7.43801652892562E-2</v>
      </c>
      <c r="V15" s="18">
        <v>0.12844036697247699</v>
      </c>
      <c r="W15" s="18">
        <v>0.13636363636363599</v>
      </c>
      <c r="X15" s="18">
        <v>0.28571428571428598</v>
      </c>
      <c r="Y15" s="18"/>
      <c r="Z15" s="18">
        <v>6.9651741293532299E-2</v>
      </c>
      <c r="AA15" s="18">
        <v>9.7087378640776698E-2</v>
      </c>
      <c r="AB15" s="18"/>
      <c r="AC15" s="18">
        <v>7.7551020408163293E-2</v>
      </c>
      <c r="AD15" s="18">
        <v>0.110132158590308</v>
      </c>
      <c r="AE15" s="18"/>
      <c r="AF15" s="18">
        <v>6.7164179104477598E-2</v>
      </c>
      <c r="AG15" s="18">
        <v>0.144736842105263</v>
      </c>
      <c r="AH15" s="18">
        <v>0.1125</v>
      </c>
      <c r="AI15" s="18">
        <v>0.08</v>
      </c>
      <c r="AJ15" s="18">
        <v>5.8823529411764698E-2</v>
      </c>
      <c r="AK15" s="18">
        <v>2.5974025974026E-2</v>
      </c>
      <c r="AL15" s="18">
        <v>0</v>
      </c>
      <c r="AM15" s="18"/>
      <c r="AN15" s="18">
        <v>0.10043668122270701</v>
      </c>
      <c r="AO15" s="18">
        <v>9.9236641221374003E-2</v>
      </c>
      <c r="AP15" s="18">
        <v>0.133333333333333</v>
      </c>
      <c r="AQ15" s="18">
        <v>0.109375</v>
      </c>
      <c r="AR15" s="18">
        <v>0.05</v>
      </c>
      <c r="AS15" s="18">
        <v>8.6956521739130405E-2</v>
      </c>
      <c r="AT15" s="18"/>
      <c r="AU15" s="18">
        <v>9.5652173913043495E-2</v>
      </c>
      <c r="AV15" s="18">
        <v>0.11740890688259099</v>
      </c>
      <c r="AW15" s="18">
        <v>3.5714285714285698E-2</v>
      </c>
      <c r="AX15" s="18">
        <v>7.3529411764705899E-2</v>
      </c>
      <c r="AY15" s="18">
        <v>5.3691275167785199E-2</v>
      </c>
      <c r="AZ15" s="18"/>
      <c r="BA15" s="18">
        <v>8.6614173228346497E-2</v>
      </c>
      <c r="BB15" s="18">
        <v>9.00900900900901E-2</v>
      </c>
      <c r="BC15" s="18"/>
      <c r="BD15" s="18">
        <v>8.9361702127659606E-2</v>
      </c>
      <c r="BE15" s="18">
        <v>8.9189189189189194E-2</v>
      </c>
      <c r="BF15" s="18"/>
      <c r="BG15" s="18">
        <v>7.8758949880668297E-2</v>
      </c>
      <c r="BH15" s="18">
        <v>0.101190476190476</v>
      </c>
    </row>
    <row r="16" spans="2:60" x14ac:dyDescent="0.35">
      <c r="B16" s="16" t="s">
        <v>93</v>
      </c>
      <c r="C16" s="19">
        <v>0.62438220757825402</v>
      </c>
      <c r="D16" s="19">
        <v>0.58937198067632801</v>
      </c>
      <c r="E16" s="19">
        <v>0.64249999999999996</v>
      </c>
      <c r="F16" s="19"/>
      <c r="G16" s="19">
        <v>0.69230769230769196</v>
      </c>
      <c r="H16" s="19">
        <v>0.60344827586206895</v>
      </c>
      <c r="I16" s="19"/>
      <c r="J16" s="19">
        <v>0.580952380952381</v>
      </c>
      <c r="K16" s="19">
        <v>0.59677419354838701</v>
      </c>
      <c r="L16" s="19">
        <v>0.67073170731707299</v>
      </c>
      <c r="M16" s="19">
        <v>0.59848484848484895</v>
      </c>
      <c r="N16" s="19"/>
      <c r="O16" s="19">
        <v>0.62962962962962998</v>
      </c>
      <c r="P16" s="19">
        <v>0.70512820512820495</v>
      </c>
      <c r="Q16" s="19">
        <v>0.75</v>
      </c>
      <c r="R16" s="19">
        <v>0.51724137931034497</v>
      </c>
      <c r="S16" s="19"/>
      <c r="T16" s="19">
        <v>0.67731629392971204</v>
      </c>
      <c r="U16" s="19">
        <v>0.68595041322314099</v>
      </c>
      <c r="V16" s="19">
        <v>0.495412844036697</v>
      </c>
      <c r="W16" s="19">
        <v>0.45454545454545497</v>
      </c>
      <c r="X16" s="19">
        <v>0.28571428571428598</v>
      </c>
      <c r="Y16" s="19"/>
      <c r="Z16" s="19">
        <v>0.64676616915422902</v>
      </c>
      <c r="AA16" s="19">
        <v>0.62135922330097104</v>
      </c>
      <c r="AB16" s="19"/>
      <c r="AC16" s="19">
        <v>0.628571428571429</v>
      </c>
      <c r="AD16" s="19">
        <v>0.616740088105727</v>
      </c>
      <c r="AE16" s="19"/>
      <c r="AF16" s="19">
        <v>0.73134328358209</v>
      </c>
      <c r="AG16" s="19">
        <v>0.51315789473684204</v>
      </c>
      <c r="AH16" s="19">
        <v>0.61250000000000004</v>
      </c>
      <c r="AI16" s="19">
        <v>0.6</v>
      </c>
      <c r="AJ16" s="19">
        <v>0.64705882352941202</v>
      </c>
      <c r="AK16" s="19">
        <v>0.71428571428571397</v>
      </c>
      <c r="AL16" s="19">
        <v>0.66666666666666696</v>
      </c>
      <c r="AM16" s="19"/>
      <c r="AN16" s="19">
        <v>0.61572052401746702</v>
      </c>
      <c r="AO16" s="19">
        <v>0.61068702290076304</v>
      </c>
      <c r="AP16" s="19">
        <v>0.66666666666666696</v>
      </c>
      <c r="AQ16" s="19">
        <v>0.5625</v>
      </c>
      <c r="AR16" s="19">
        <v>0.68571428571428605</v>
      </c>
      <c r="AS16" s="19">
        <v>0.65217391304347805</v>
      </c>
      <c r="AT16" s="19"/>
      <c r="AU16" s="19">
        <v>0.63478260869565195</v>
      </c>
      <c r="AV16" s="19">
        <v>0.55465587044534403</v>
      </c>
      <c r="AW16" s="19">
        <v>0.78571428571428603</v>
      </c>
      <c r="AX16" s="19">
        <v>0.61764705882352899</v>
      </c>
      <c r="AY16" s="19">
        <v>0.70469798657718097</v>
      </c>
      <c r="AZ16" s="19"/>
      <c r="BA16" s="19">
        <v>0.65879265091863504</v>
      </c>
      <c r="BB16" s="19">
        <v>0.57657657657657702</v>
      </c>
      <c r="BC16" s="19"/>
      <c r="BD16" s="19">
        <v>0.659574468085106</v>
      </c>
      <c r="BE16" s="19">
        <v>0.6</v>
      </c>
      <c r="BF16" s="19"/>
      <c r="BG16" s="19">
        <v>0.65632458233890201</v>
      </c>
      <c r="BH16" s="19">
        <v>0.577380952380952</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376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0.24711696869851699</v>
      </c>
      <c r="D8" s="15">
        <v>0.25120772946859898</v>
      </c>
      <c r="E8" s="15">
        <v>0.245</v>
      </c>
      <c r="F8" s="15"/>
      <c r="G8" s="15">
        <v>0.286713286713287</v>
      </c>
      <c r="H8" s="15">
        <v>0.23491379310344801</v>
      </c>
      <c r="I8" s="15"/>
      <c r="J8" s="15">
        <v>0.25714285714285701</v>
      </c>
      <c r="K8" s="15">
        <v>0.241935483870968</v>
      </c>
      <c r="L8" s="15">
        <v>0.26016260162601601</v>
      </c>
      <c r="M8" s="15">
        <v>0.21969696969697</v>
      </c>
      <c r="N8" s="15"/>
      <c r="O8" s="15">
        <v>0.32098765432098803</v>
      </c>
      <c r="P8" s="15">
        <v>0.28205128205128199</v>
      </c>
      <c r="Q8" s="15">
        <v>0.18181818181818199</v>
      </c>
      <c r="R8" s="15">
        <v>0.20114942528735599</v>
      </c>
      <c r="S8" s="15"/>
      <c r="T8" s="15">
        <v>0.27156549520766798</v>
      </c>
      <c r="U8" s="15">
        <v>0.23140495867768601</v>
      </c>
      <c r="V8" s="15">
        <v>0.155963302752294</v>
      </c>
      <c r="W8" s="15">
        <v>0.27272727272727298</v>
      </c>
      <c r="X8" s="15">
        <v>0.14285714285714299</v>
      </c>
      <c r="Y8" s="15"/>
      <c r="Z8" s="15">
        <v>0.24378109452736299</v>
      </c>
      <c r="AA8" s="15">
        <v>0.237864077669903</v>
      </c>
      <c r="AB8" s="15"/>
      <c r="AC8" s="15">
        <v>0.22040816326530599</v>
      </c>
      <c r="AD8" s="15">
        <v>0.24229074889867799</v>
      </c>
      <c r="AE8" s="15"/>
      <c r="AF8" s="15">
        <v>0.23134328358209</v>
      </c>
      <c r="AG8" s="15">
        <v>0.118421052631579</v>
      </c>
      <c r="AH8" s="15">
        <v>0.13750000000000001</v>
      </c>
      <c r="AI8" s="15">
        <v>0.44</v>
      </c>
      <c r="AJ8" s="15">
        <v>0.29411764705882398</v>
      </c>
      <c r="AK8" s="15">
        <v>0.35064935064935099</v>
      </c>
      <c r="AL8" s="15">
        <v>0</v>
      </c>
      <c r="AM8" s="15"/>
      <c r="AN8" s="15">
        <v>0.19650655021834099</v>
      </c>
      <c r="AO8" s="15">
        <v>0.221374045801527</v>
      </c>
      <c r="AP8" s="15">
        <v>0.133333333333333</v>
      </c>
      <c r="AQ8" s="15">
        <v>0.328125</v>
      </c>
      <c r="AR8" s="15">
        <v>0.307142857142857</v>
      </c>
      <c r="AS8" s="15">
        <v>0.434782608695652</v>
      </c>
      <c r="AT8" s="15"/>
      <c r="AU8" s="15">
        <v>0.26086956521739102</v>
      </c>
      <c r="AV8" s="15">
        <v>0.25506072874493901</v>
      </c>
      <c r="AW8" s="15">
        <v>0.214285714285714</v>
      </c>
      <c r="AX8" s="15">
        <v>0.25</v>
      </c>
      <c r="AY8" s="15">
        <v>0.228187919463087</v>
      </c>
      <c r="AZ8" s="15"/>
      <c r="BA8" s="15">
        <v>0.25459317585301799</v>
      </c>
      <c r="BB8" s="15">
        <v>0.23873873873873899</v>
      </c>
      <c r="BC8" s="15"/>
      <c r="BD8" s="15">
        <v>0.25957446808510598</v>
      </c>
      <c r="BE8" s="15">
        <v>0.240540540540541</v>
      </c>
      <c r="BF8" s="15"/>
      <c r="BG8" s="15">
        <v>0.27684964200477302</v>
      </c>
      <c r="BH8" s="15">
        <v>0.17857142857142899</v>
      </c>
    </row>
    <row r="9" spans="2:60" x14ac:dyDescent="0.35">
      <c r="B9" s="16" t="s">
        <v>207</v>
      </c>
      <c r="C9" s="15">
        <v>0.215815485996705</v>
      </c>
      <c r="D9" s="15">
        <v>0.19323671497584499</v>
      </c>
      <c r="E9" s="15">
        <v>0.22750000000000001</v>
      </c>
      <c r="F9" s="15"/>
      <c r="G9" s="15">
        <v>0.27972027972028002</v>
      </c>
      <c r="H9" s="15">
        <v>0.19612068965517199</v>
      </c>
      <c r="I9" s="15"/>
      <c r="J9" s="15">
        <v>0.19047619047618999</v>
      </c>
      <c r="K9" s="15">
        <v>0.225806451612903</v>
      </c>
      <c r="L9" s="15">
        <v>0.203252032520325</v>
      </c>
      <c r="M9" s="15">
        <v>0.25</v>
      </c>
      <c r="N9" s="15"/>
      <c r="O9" s="15">
        <v>0.24691358024691401</v>
      </c>
      <c r="P9" s="15">
        <v>0.28846153846153799</v>
      </c>
      <c r="Q9" s="15">
        <v>0.23863636363636401</v>
      </c>
      <c r="R9" s="15">
        <v>0.12068965517241401</v>
      </c>
      <c r="S9" s="15"/>
      <c r="T9" s="15">
        <v>0.23961661341852999</v>
      </c>
      <c r="U9" s="15">
        <v>0.206611570247934</v>
      </c>
      <c r="V9" s="15">
        <v>0.18348623853210999</v>
      </c>
      <c r="W9" s="15">
        <v>0.204545454545455</v>
      </c>
      <c r="X9" s="15">
        <v>0.14285714285714299</v>
      </c>
      <c r="Y9" s="15"/>
      <c r="Z9" s="15">
        <v>0.24378109452736299</v>
      </c>
      <c r="AA9" s="15">
        <v>0.17475728155339801</v>
      </c>
      <c r="AB9" s="15"/>
      <c r="AC9" s="15">
        <v>0.23265306122449</v>
      </c>
      <c r="AD9" s="15">
        <v>0.17621145374449301</v>
      </c>
      <c r="AE9" s="15"/>
      <c r="AF9" s="15">
        <v>0.23134328358209</v>
      </c>
      <c r="AG9" s="15">
        <v>0.13157894736842099</v>
      </c>
      <c r="AH9" s="15">
        <v>8.7499999999999994E-2</v>
      </c>
      <c r="AI9" s="15">
        <v>0.413333333333333</v>
      </c>
      <c r="AJ9" s="15">
        <v>0.20588235294117599</v>
      </c>
      <c r="AK9" s="15">
        <v>0.29870129870129902</v>
      </c>
      <c r="AL9" s="15">
        <v>0.5</v>
      </c>
      <c r="AM9" s="15"/>
      <c r="AN9" s="15">
        <v>0.179039301310044</v>
      </c>
      <c r="AO9" s="15">
        <v>0.18320610687022901</v>
      </c>
      <c r="AP9" s="15">
        <v>0.33333333333333298</v>
      </c>
      <c r="AQ9" s="15">
        <v>0.25</v>
      </c>
      <c r="AR9" s="15">
        <v>0.26428571428571401</v>
      </c>
      <c r="AS9" s="15">
        <v>0.30434782608695699</v>
      </c>
      <c r="AT9" s="15"/>
      <c r="AU9" s="15">
        <v>0.25217391304347803</v>
      </c>
      <c r="AV9" s="15">
        <v>0.186234817813765</v>
      </c>
      <c r="AW9" s="15">
        <v>0.25</v>
      </c>
      <c r="AX9" s="15">
        <v>0.10294117647058799</v>
      </c>
      <c r="AY9" s="15">
        <v>0.28187919463087202</v>
      </c>
      <c r="AZ9" s="15"/>
      <c r="BA9" s="15">
        <v>0.20472440944881901</v>
      </c>
      <c r="BB9" s="15">
        <v>0.23423423423423401</v>
      </c>
      <c r="BC9" s="15"/>
      <c r="BD9" s="15">
        <v>0.195744680851064</v>
      </c>
      <c r="BE9" s="15">
        <v>0.22702702702702701</v>
      </c>
      <c r="BF9" s="15"/>
      <c r="BG9" s="15">
        <v>0.20525059665871101</v>
      </c>
      <c r="BH9" s="15">
        <v>0.25</v>
      </c>
    </row>
    <row r="10" spans="2:60" x14ac:dyDescent="0.35">
      <c r="B10" s="16" t="s">
        <v>208</v>
      </c>
      <c r="C10" s="15">
        <v>0.22405271828665599</v>
      </c>
      <c r="D10" s="15">
        <v>0.21256038647343001</v>
      </c>
      <c r="E10" s="15">
        <v>0.23</v>
      </c>
      <c r="F10" s="15"/>
      <c r="G10" s="15">
        <v>0.160839160839161</v>
      </c>
      <c r="H10" s="15">
        <v>0.243534482758621</v>
      </c>
      <c r="I10" s="15"/>
      <c r="J10" s="15">
        <v>0.15238095238095201</v>
      </c>
      <c r="K10" s="15">
        <v>0.20161290322580599</v>
      </c>
      <c r="L10" s="15">
        <v>0.23577235772357699</v>
      </c>
      <c r="M10" s="15">
        <v>0.28030303030303</v>
      </c>
      <c r="N10" s="15"/>
      <c r="O10" s="15">
        <v>0.22222222222222199</v>
      </c>
      <c r="P10" s="15">
        <v>0.16666666666666699</v>
      </c>
      <c r="Q10" s="15">
        <v>0.29545454545454503</v>
      </c>
      <c r="R10" s="15">
        <v>0.22413793103448301</v>
      </c>
      <c r="S10" s="15"/>
      <c r="T10" s="15">
        <v>0.21725239616613401</v>
      </c>
      <c r="U10" s="15">
        <v>0.247933884297521</v>
      </c>
      <c r="V10" s="15">
        <v>0.247706422018349</v>
      </c>
      <c r="W10" s="15">
        <v>0.204545454545455</v>
      </c>
      <c r="X10" s="15">
        <v>0.28571428571428598</v>
      </c>
      <c r="Y10" s="15"/>
      <c r="Z10" s="15">
        <v>0.22885572139303501</v>
      </c>
      <c r="AA10" s="15">
        <v>0.247572815533981</v>
      </c>
      <c r="AB10" s="15"/>
      <c r="AC10" s="15">
        <v>0.23265306122449</v>
      </c>
      <c r="AD10" s="15">
        <v>0.229074889867841</v>
      </c>
      <c r="AE10" s="15"/>
      <c r="AF10" s="15">
        <v>0.27611940298507498</v>
      </c>
      <c r="AG10" s="15">
        <v>0.26315789473684198</v>
      </c>
      <c r="AH10" s="15">
        <v>0.25</v>
      </c>
      <c r="AI10" s="15">
        <v>9.3333333333333296E-2</v>
      </c>
      <c r="AJ10" s="15">
        <v>0.11764705882352899</v>
      </c>
      <c r="AK10" s="15">
        <v>0.18181818181818199</v>
      </c>
      <c r="AL10" s="15">
        <v>0.16666666666666699</v>
      </c>
      <c r="AM10" s="15"/>
      <c r="AN10" s="15">
        <v>0.25764192139738001</v>
      </c>
      <c r="AO10" s="15">
        <v>0.213740458015267</v>
      </c>
      <c r="AP10" s="15">
        <v>0.266666666666667</v>
      </c>
      <c r="AQ10" s="15">
        <v>0.171875</v>
      </c>
      <c r="AR10" s="15">
        <v>0.2</v>
      </c>
      <c r="AS10" s="15">
        <v>0.217391304347826</v>
      </c>
      <c r="AT10" s="15"/>
      <c r="AU10" s="15">
        <v>0.23478260869565201</v>
      </c>
      <c r="AV10" s="15">
        <v>0.206477732793522</v>
      </c>
      <c r="AW10" s="15">
        <v>0.32142857142857101</v>
      </c>
      <c r="AX10" s="15">
        <v>0.220588235294118</v>
      </c>
      <c r="AY10" s="15">
        <v>0.228187919463087</v>
      </c>
      <c r="AZ10" s="15"/>
      <c r="BA10" s="15">
        <v>0.23097112860892399</v>
      </c>
      <c r="BB10" s="15">
        <v>0.20720720720720701</v>
      </c>
      <c r="BC10" s="15"/>
      <c r="BD10" s="15">
        <v>0.25106382978723402</v>
      </c>
      <c r="BE10" s="15">
        <v>0.20810810810810801</v>
      </c>
      <c r="BF10" s="15"/>
      <c r="BG10" s="15">
        <v>0.23389021479713601</v>
      </c>
      <c r="BH10" s="15">
        <v>0.19642857142857101</v>
      </c>
    </row>
    <row r="11" spans="2:60" x14ac:dyDescent="0.35">
      <c r="B11" s="16" t="s">
        <v>209</v>
      </c>
      <c r="C11" s="15">
        <v>8.8962108731466205E-2</v>
      </c>
      <c r="D11" s="15">
        <v>0.11111111111111099</v>
      </c>
      <c r="E11" s="15">
        <v>7.7499999999999999E-2</v>
      </c>
      <c r="F11" s="15"/>
      <c r="G11" s="15">
        <v>4.8951048951049E-2</v>
      </c>
      <c r="H11" s="15">
        <v>0.101293103448276</v>
      </c>
      <c r="I11" s="15"/>
      <c r="J11" s="15">
        <v>0.114285714285714</v>
      </c>
      <c r="K11" s="15">
        <v>9.6774193548387094E-2</v>
      </c>
      <c r="L11" s="15">
        <v>7.7235772357723595E-2</v>
      </c>
      <c r="M11" s="15">
        <v>8.3333333333333301E-2</v>
      </c>
      <c r="N11" s="15"/>
      <c r="O11" s="15">
        <v>6.7901234567901203E-2</v>
      </c>
      <c r="P11" s="15">
        <v>8.3333333333333301E-2</v>
      </c>
      <c r="Q11" s="15">
        <v>4.5454545454545497E-2</v>
      </c>
      <c r="R11" s="15">
        <v>0.14942528735632199</v>
      </c>
      <c r="S11" s="15"/>
      <c r="T11" s="15">
        <v>7.9872204472843406E-2</v>
      </c>
      <c r="U11" s="15">
        <v>0.11570247933884301</v>
      </c>
      <c r="V11" s="15">
        <v>0.119266055045872</v>
      </c>
      <c r="W11" s="15">
        <v>2.27272727272727E-2</v>
      </c>
      <c r="X11" s="15">
        <v>0</v>
      </c>
      <c r="Y11" s="15"/>
      <c r="Z11" s="15">
        <v>8.9552238805970102E-2</v>
      </c>
      <c r="AA11" s="15">
        <v>9.2233009708737906E-2</v>
      </c>
      <c r="AB11" s="15"/>
      <c r="AC11" s="15">
        <v>0.114285714285714</v>
      </c>
      <c r="AD11" s="15">
        <v>8.8105726872246701E-2</v>
      </c>
      <c r="AE11" s="15"/>
      <c r="AF11" s="15">
        <v>0.104477611940299</v>
      </c>
      <c r="AG11" s="15">
        <v>0.13157894736842099</v>
      </c>
      <c r="AH11" s="15">
        <v>0.17499999999999999</v>
      </c>
      <c r="AI11" s="15">
        <v>1.3333333333333299E-2</v>
      </c>
      <c r="AJ11" s="15">
        <v>5.8823529411764698E-2</v>
      </c>
      <c r="AK11" s="15">
        <v>2.5974025974026E-2</v>
      </c>
      <c r="AL11" s="15">
        <v>0</v>
      </c>
      <c r="AM11" s="15"/>
      <c r="AN11" s="15">
        <v>7.8602620087336206E-2</v>
      </c>
      <c r="AO11" s="15">
        <v>0.12977099236641201</v>
      </c>
      <c r="AP11" s="15">
        <v>6.6666666666666693E-2</v>
      </c>
      <c r="AQ11" s="15">
        <v>9.375E-2</v>
      </c>
      <c r="AR11" s="15">
        <v>7.8571428571428598E-2</v>
      </c>
      <c r="AS11" s="15">
        <v>4.3478260869565202E-2</v>
      </c>
      <c r="AT11" s="15"/>
      <c r="AU11" s="15">
        <v>9.5652173913043495E-2</v>
      </c>
      <c r="AV11" s="15">
        <v>9.3117408906882596E-2</v>
      </c>
      <c r="AW11" s="15">
        <v>3.5714285714285698E-2</v>
      </c>
      <c r="AX11" s="15">
        <v>0.161764705882353</v>
      </c>
      <c r="AY11" s="15">
        <v>5.3691275167785199E-2</v>
      </c>
      <c r="AZ11" s="15"/>
      <c r="BA11" s="15">
        <v>9.4488188976377993E-2</v>
      </c>
      <c r="BB11" s="15">
        <v>8.1081081081081099E-2</v>
      </c>
      <c r="BC11" s="15"/>
      <c r="BD11" s="15">
        <v>9.7872340425531903E-2</v>
      </c>
      <c r="BE11" s="15">
        <v>8.3783783783783802E-2</v>
      </c>
      <c r="BF11" s="15"/>
      <c r="BG11" s="15">
        <v>9.5465393794749401E-2</v>
      </c>
      <c r="BH11" s="15">
        <v>7.7380952380952397E-2</v>
      </c>
    </row>
    <row r="12" spans="2:60" x14ac:dyDescent="0.35">
      <c r="B12" s="16" t="s">
        <v>210</v>
      </c>
      <c r="C12" s="15">
        <v>0.100494233937397</v>
      </c>
      <c r="D12" s="15">
        <v>0.12560386473429999</v>
      </c>
      <c r="E12" s="15">
        <v>8.7499999999999994E-2</v>
      </c>
      <c r="F12" s="15"/>
      <c r="G12" s="15">
        <v>8.3916083916083906E-2</v>
      </c>
      <c r="H12" s="15">
        <v>0.105603448275862</v>
      </c>
      <c r="I12" s="15"/>
      <c r="J12" s="15">
        <v>0.114285714285714</v>
      </c>
      <c r="K12" s="15">
        <v>0.13709677419354799</v>
      </c>
      <c r="L12" s="15">
        <v>8.9430894308943104E-2</v>
      </c>
      <c r="M12" s="15">
        <v>7.5757575757575801E-2</v>
      </c>
      <c r="N12" s="15"/>
      <c r="O12" s="15">
        <v>4.9382716049382699E-2</v>
      </c>
      <c r="P12" s="15">
        <v>0.115384615384615</v>
      </c>
      <c r="Q12" s="15">
        <v>0.125</v>
      </c>
      <c r="R12" s="15">
        <v>0.13218390804597699</v>
      </c>
      <c r="S12" s="15"/>
      <c r="T12" s="15">
        <v>7.0287539936102206E-2</v>
      </c>
      <c r="U12" s="15">
        <v>0.11570247933884301</v>
      </c>
      <c r="V12" s="15">
        <v>0.13761467889908299</v>
      </c>
      <c r="W12" s="15">
        <v>0.13636363636363599</v>
      </c>
      <c r="X12" s="15">
        <v>0.42857142857142899</v>
      </c>
      <c r="Y12" s="15"/>
      <c r="Z12" s="15">
        <v>7.9601990049751201E-2</v>
      </c>
      <c r="AA12" s="15">
        <v>0.111650485436893</v>
      </c>
      <c r="AB12" s="15"/>
      <c r="AC12" s="15">
        <v>9.3877551020408206E-2</v>
      </c>
      <c r="AD12" s="15">
        <v>0.13215859030836999</v>
      </c>
      <c r="AE12" s="15"/>
      <c r="AF12" s="15">
        <v>0.119402985074627</v>
      </c>
      <c r="AG12" s="15">
        <v>0.157894736842105</v>
      </c>
      <c r="AH12" s="15">
        <v>0.16250000000000001</v>
      </c>
      <c r="AI12" s="15">
        <v>1.3333333333333299E-2</v>
      </c>
      <c r="AJ12" s="15">
        <v>0.17647058823529399</v>
      </c>
      <c r="AK12" s="15">
        <v>2.5974025974026E-2</v>
      </c>
      <c r="AL12" s="15">
        <v>0</v>
      </c>
      <c r="AM12" s="15"/>
      <c r="AN12" s="15">
        <v>0.13100436681222699</v>
      </c>
      <c r="AO12" s="15">
        <v>0.106870229007634</v>
      </c>
      <c r="AP12" s="15">
        <v>6.6666666666666693E-2</v>
      </c>
      <c r="AQ12" s="15">
        <v>6.25E-2</v>
      </c>
      <c r="AR12" s="15">
        <v>8.5714285714285701E-2</v>
      </c>
      <c r="AS12" s="15">
        <v>0</v>
      </c>
      <c r="AT12" s="15"/>
      <c r="AU12" s="15">
        <v>9.5652173913043495E-2</v>
      </c>
      <c r="AV12" s="15">
        <v>0.121457489878543</v>
      </c>
      <c r="AW12" s="15">
        <v>7.1428571428571397E-2</v>
      </c>
      <c r="AX12" s="15">
        <v>8.8235294117647106E-2</v>
      </c>
      <c r="AY12" s="15">
        <v>8.0536912751677805E-2</v>
      </c>
      <c r="AZ12" s="15"/>
      <c r="BA12" s="15">
        <v>9.9737532808398893E-2</v>
      </c>
      <c r="BB12" s="15">
        <v>0.103603603603604</v>
      </c>
      <c r="BC12" s="15"/>
      <c r="BD12" s="15">
        <v>0.102127659574468</v>
      </c>
      <c r="BE12" s="15">
        <v>9.7297297297297303E-2</v>
      </c>
      <c r="BF12" s="15"/>
      <c r="BG12" s="15">
        <v>8.83054892601432E-2</v>
      </c>
      <c r="BH12" s="15">
        <v>0.14285714285714299</v>
      </c>
    </row>
    <row r="13" spans="2:60" x14ac:dyDescent="0.35">
      <c r="B13" s="16" t="s">
        <v>119</v>
      </c>
      <c r="C13" s="15">
        <v>0.12355848434925901</v>
      </c>
      <c r="D13" s="15">
        <v>0.106280193236715</v>
      </c>
      <c r="E13" s="15">
        <v>0.13250000000000001</v>
      </c>
      <c r="F13" s="15"/>
      <c r="G13" s="15">
        <v>0.13986013986014001</v>
      </c>
      <c r="H13" s="15">
        <v>0.118534482758621</v>
      </c>
      <c r="I13" s="15"/>
      <c r="J13" s="15">
        <v>0.17142857142857101</v>
      </c>
      <c r="K13" s="15">
        <v>9.6774193548387094E-2</v>
      </c>
      <c r="L13" s="15">
        <v>0.134146341463415</v>
      </c>
      <c r="M13" s="15">
        <v>9.0909090909090898E-2</v>
      </c>
      <c r="N13" s="15"/>
      <c r="O13" s="15">
        <v>9.2592592592592601E-2</v>
      </c>
      <c r="P13" s="15">
        <v>6.4102564102564097E-2</v>
      </c>
      <c r="Q13" s="15">
        <v>0.11363636363636399</v>
      </c>
      <c r="R13" s="15">
        <v>0.17241379310344801</v>
      </c>
      <c r="S13" s="15"/>
      <c r="T13" s="15">
        <v>0.121405750798722</v>
      </c>
      <c r="U13" s="15">
        <v>8.2644628099173598E-2</v>
      </c>
      <c r="V13" s="15">
        <v>0.155963302752294</v>
      </c>
      <c r="W13" s="15">
        <v>0.15909090909090901</v>
      </c>
      <c r="X13" s="15">
        <v>0</v>
      </c>
      <c r="Y13" s="15"/>
      <c r="Z13" s="15">
        <v>0.114427860696517</v>
      </c>
      <c r="AA13" s="15">
        <v>0.13592233009708701</v>
      </c>
      <c r="AB13" s="15"/>
      <c r="AC13" s="15">
        <v>0.106122448979592</v>
      </c>
      <c r="AD13" s="15">
        <v>0.13215859030836999</v>
      </c>
      <c r="AE13" s="15"/>
      <c r="AF13" s="15">
        <v>3.7313432835820899E-2</v>
      </c>
      <c r="AG13" s="15">
        <v>0.197368421052632</v>
      </c>
      <c r="AH13" s="15">
        <v>0.1875</v>
      </c>
      <c r="AI13" s="15">
        <v>2.66666666666667E-2</v>
      </c>
      <c r="AJ13" s="15">
        <v>0.14705882352941199</v>
      </c>
      <c r="AK13" s="15">
        <v>0.11688311688311701</v>
      </c>
      <c r="AL13" s="15">
        <v>0.33333333333333298</v>
      </c>
      <c r="AM13" s="15"/>
      <c r="AN13" s="15">
        <v>0.157205240174672</v>
      </c>
      <c r="AO13" s="15">
        <v>0.14503816793893101</v>
      </c>
      <c r="AP13" s="15">
        <v>0.133333333333333</v>
      </c>
      <c r="AQ13" s="15">
        <v>9.375E-2</v>
      </c>
      <c r="AR13" s="15">
        <v>6.4285714285714293E-2</v>
      </c>
      <c r="AS13" s="15">
        <v>0</v>
      </c>
      <c r="AT13" s="15"/>
      <c r="AU13" s="15">
        <v>6.08695652173913E-2</v>
      </c>
      <c r="AV13" s="15">
        <v>0.13765182186234801</v>
      </c>
      <c r="AW13" s="15">
        <v>0.107142857142857</v>
      </c>
      <c r="AX13" s="15">
        <v>0.17647058823529399</v>
      </c>
      <c r="AY13" s="15">
        <v>0.12751677852349</v>
      </c>
      <c r="AZ13" s="15"/>
      <c r="BA13" s="15">
        <v>0.115485564304462</v>
      </c>
      <c r="BB13" s="15">
        <v>0.135135135135135</v>
      </c>
      <c r="BC13" s="15"/>
      <c r="BD13" s="15">
        <v>9.3617021276595699E-2</v>
      </c>
      <c r="BE13" s="15">
        <v>0.143243243243243</v>
      </c>
      <c r="BF13" s="15"/>
      <c r="BG13" s="15">
        <v>0.100238663484487</v>
      </c>
      <c r="BH13" s="15">
        <v>0.15476190476190499</v>
      </c>
    </row>
    <row r="14" spans="2:60" x14ac:dyDescent="0.35">
      <c r="B14" s="16" t="s">
        <v>211</v>
      </c>
      <c r="C14" s="18">
        <v>0.46293245469522198</v>
      </c>
      <c r="D14" s="18">
        <v>0.44444444444444398</v>
      </c>
      <c r="E14" s="18">
        <v>0.47249999999999998</v>
      </c>
      <c r="F14" s="18"/>
      <c r="G14" s="18">
        <v>0.56643356643356602</v>
      </c>
      <c r="H14" s="18">
        <v>0.431034482758621</v>
      </c>
      <c r="I14" s="18"/>
      <c r="J14" s="18">
        <v>0.44761904761904803</v>
      </c>
      <c r="K14" s="18">
        <v>0.467741935483871</v>
      </c>
      <c r="L14" s="18">
        <v>0.46341463414634099</v>
      </c>
      <c r="M14" s="18">
        <v>0.46969696969697</v>
      </c>
      <c r="N14" s="18"/>
      <c r="O14" s="18">
        <v>0.56790123456790098</v>
      </c>
      <c r="P14" s="18">
        <v>0.57051282051282004</v>
      </c>
      <c r="Q14" s="18">
        <v>0.42045454545454503</v>
      </c>
      <c r="R14" s="18">
        <v>0.32183908045977</v>
      </c>
      <c r="S14" s="18"/>
      <c r="T14" s="18">
        <v>0.51118210862619795</v>
      </c>
      <c r="U14" s="18">
        <v>0.43801652892561999</v>
      </c>
      <c r="V14" s="18">
        <v>0.33944954128440402</v>
      </c>
      <c r="W14" s="18">
        <v>0.47727272727272702</v>
      </c>
      <c r="X14" s="18">
        <v>0.28571428571428598</v>
      </c>
      <c r="Y14" s="18"/>
      <c r="Z14" s="18">
        <v>0.48756218905472598</v>
      </c>
      <c r="AA14" s="18">
        <v>0.41262135922330101</v>
      </c>
      <c r="AB14" s="18"/>
      <c r="AC14" s="18">
        <v>0.45306122448979602</v>
      </c>
      <c r="AD14" s="18">
        <v>0.41850220264317201</v>
      </c>
      <c r="AE14" s="18"/>
      <c r="AF14" s="18">
        <v>0.462686567164179</v>
      </c>
      <c r="AG14" s="18">
        <v>0.25</v>
      </c>
      <c r="AH14" s="18">
        <v>0.22500000000000001</v>
      </c>
      <c r="AI14" s="18">
        <v>0.85333333333333306</v>
      </c>
      <c r="AJ14" s="18">
        <v>0.5</v>
      </c>
      <c r="AK14" s="18">
        <v>0.64935064935064901</v>
      </c>
      <c r="AL14" s="18">
        <v>0.5</v>
      </c>
      <c r="AM14" s="18"/>
      <c r="AN14" s="18">
        <v>0.37554585152838399</v>
      </c>
      <c r="AO14" s="18">
        <v>0.40458015267175601</v>
      </c>
      <c r="AP14" s="18">
        <v>0.46666666666666701</v>
      </c>
      <c r="AQ14" s="18">
        <v>0.578125</v>
      </c>
      <c r="AR14" s="18">
        <v>0.57142857142857095</v>
      </c>
      <c r="AS14" s="18">
        <v>0.73913043478260898</v>
      </c>
      <c r="AT14" s="18"/>
      <c r="AU14" s="18">
        <v>0.51304347826086905</v>
      </c>
      <c r="AV14" s="18">
        <v>0.44129554655870501</v>
      </c>
      <c r="AW14" s="18">
        <v>0.46428571428571402</v>
      </c>
      <c r="AX14" s="18">
        <v>0.35294117647058798</v>
      </c>
      <c r="AY14" s="18">
        <v>0.51006711409395999</v>
      </c>
      <c r="AZ14" s="18"/>
      <c r="BA14" s="18">
        <v>0.45931758530183697</v>
      </c>
      <c r="BB14" s="18">
        <v>0.47297297297297303</v>
      </c>
      <c r="BC14" s="18"/>
      <c r="BD14" s="18">
        <v>0.45531914893616998</v>
      </c>
      <c r="BE14" s="18">
        <v>0.46756756756756801</v>
      </c>
      <c r="BF14" s="18"/>
      <c r="BG14" s="18">
        <v>0.482100238663484</v>
      </c>
      <c r="BH14" s="18">
        <v>0.42857142857142899</v>
      </c>
    </row>
    <row r="15" spans="2:60" x14ac:dyDescent="0.35">
      <c r="B15" s="16" t="s">
        <v>212</v>
      </c>
      <c r="C15" s="18">
        <v>0.18945634266886299</v>
      </c>
      <c r="D15" s="18">
        <v>0.23671497584541101</v>
      </c>
      <c r="E15" s="18">
        <v>0.16500000000000001</v>
      </c>
      <c r="F15" s="18"/>
      <c r="G15" s="18">
        <v>0.132867132867133</v>
      </c>
      <c r="H15" s="18">
        <v>0.20689655172413801</v>
      </c>
      <c r="I15" s="18"/>
      <c r="J15" s="18">
        <v>0.22857142857142901</v>
      </c>
      <c r="K15" s="18">
        <v>0.233870967741935</v>
      </c>
      <c r="L15" s="18">
        <v>0.16666666666666699</v>
      </c>
      <c r="M15" s="18">
        <v>0.15909090909090901</v>
      </c>
      <c r="N15" s="18"/>
      <c r="O15" s="18">
        <v>0.117283950617284</v>
      </c>
      <c r="P15" s="18">
        <v>0.19871794871794901</v>
      </c>
      <c r="Q15" s="18">
        <v>0.170454545454545</v>
      </c>
      <c r="R15" s="18">
        <v>0.28160919540229901</v>
      </c>
      <c r="S15" s="18"/>
      <c r="T15" s="18">
        <v>0.150159744408946</v>
      </c>
      <c r="U15" s="18">
        <v>0.23140495867768601</v>
      </c>
      <c r="V15" s="18">
        <v>0.25688073394495398</v>
      </c>
      <c r="W15" s="18">
        <v>0.15909090909090901</v>
      </c>
      <c r="X15" s="18">
        <v>0.42857142857142899</v>
      </c>
      <c r="Y15" s="18"/>
      <c r="Z15" s="18">
        <v>0.16915422885572101</v>
      </c>
      <c r="AA15" s="18">
        <v>0.20388349514563101</v>
      </c>
      <c r="AB15" s="18"/>
      <c r="AC15" s="18">
        <v>0.208163265306122</v>
      </c>
      <c r="AD15" s="18">
        <v>0.22026431718061701</v>
      </c>
      <c r="AE15" s="18"/>
      <c r="AF15" s="18">
        <v>0.22388059701492499</v>
      </c>
      <c r="AG15" s="18">
        <v>0.28947368421052599</v>
      </c>
      <c r="AH15" s="18">
        <v>0.33750000000000002</v>
      </c>
      <c r="AI15" s="18">
        <v>2.66666666666667E-2</v>
      </c>
      <c r="AJ15" s="18">
        <v>0.23529411764705899</v>
      </c>
      <c r="AK15" s="18">
        <v>5.1948051948052E-2</v>
      </c>
      <c r="AL15" s="18">
        <v>0</v>
      </c>
      <c r="AM15" s="18"/>
      <c r="AN15" s="18">
        <v>0.209606986899563</v>
      </c>
      <c r="AO15" s="18">
        <v>0.236641221374046</v>
      </c>
      <c r="AP15" s="18">
        <v>0.133333333333333</v>
      </c>
      <c r="AQ15" s="18">
        <v>0.15625</v>
      </c>
      <c r="AR15" s="18">
        <v>0.16428571428571401</v>
      </c>
      <c r="AS15" s="18">
        <v>4.3478260869565202E-2</v>
      </c>
      <c r="AT15" s="18"/>
      <c r="AU15" s="18">
        <v>0.19130434782608699</v>
      </c>
      <c r="AV15" s="18">
        <v>0.21457489878542499</v>
      </c>
      <c r="AW15" s="18">
        <v>0.107142857142857</v>
      </c>
      <c r="AX15" s="18">
        <v>0.25</v>
      </c>
      <c r="AY15" s="18">
        <v>0.134228187919463</v>
      </c>
      <c r="AZ15" s="18"/>
      <c r="BA15" s="18">
        <v>0.19422572178477701</v>
      </c>
      <c r="BB15" s="18">
        <v>0.18468468468468499</v>
      </c>
      <c r="BC15" s="18"/>
      <c r="BD15" s="18">
        <v>0.2</v>
      </c>
      <c r="BE15" s="18">
        <v>0.18108108108108101</v>
      </c>
      <c r="BF15" s="18"/>
      <c r="BG15" s="18">
        <v>0.183770883054893</v>
      </c>
      <c r="BH15" s="18">
        <v>0.22023809523809501</v>
      </c>
    </row>
    <row r="16" spans="2:60" x14ac:dyDescent="0.35">
      <c r="B16" s="16" t="s">
        <v>93</v>
      </c>
      <c r="C16" s="19">
        <v>0.27347611202635902</v>
      </c>
      <c r="D16" s="19">
        <v>0.20772946859903399</v>
      </c>
      <c r="E16" s="19">
        <v>0.3075</v>
      </c>
      <c r="F16" s="19"/>
      <c r="G16" s="19">
        <v>0.43356643356643398</v>
      </c>
      <c r="H16" s="19">
        <v>0.22413793103448301</v>
      </c>
      <c r="I16" s="19"/>
      <c r="J16" s="19">
        <v>0.21904761904761899</v>
      </c>
      <c r="K16" s="19">
        <v>0.233870967741936</v>
      </c>
      <c r="L16" s="19">
        <v>0.29674796747967502</v>
      </c>
      <c r="M16" s="19">
        <v>0.310606060606061</v>
      </c>
      <c r="N16" s="19"/>
      <c r="O16" s="19">
        <v>0.45061728395061701</v>
      </c>
      <c r="P16" s="19">
        <v>0.37179487179487197</v>
      </c>
      <c r="Q16" s="19">
        <v>0.25</v>
      </c>
      <c r="R16" s="19">
        <v>4.0229885057471201E-2</v>
      </c>
      <c r="S16" s="19"/>
      <c r="T16" s="19">
        <v>0.36102236421725198</v>
      </c>
      <c r="U16" s="19">
        <v>0.206611570247934</v>
      </c>
      <c r="V16" s="19">
        <v>8.2568807339449504E-2</v>
      </c>
      <c r="W16" s="19">
        <v>0.31818181818181801</v>
      </c>
      <c r="X16" s="19">
        <v>-0.14285714285714299</v>
      </c>
      <c r="Y16" s="19"/>
      <c r="Z16" s="19">
        <v>0.31840796019900502</v>
      </c>
      <c r="AA16" s="19">
        <v>0.20873786407767</v>
      </c>
      <c r="AB16" s="19"/>
      <c r="AC16" s="19">
        <v>0.24489795918367299</v>
      </c>
      <c r="AD16" s="19">
        <v>0.198237885462555</v>
      </c>
      <c r="AE16" s="19"/>
      <c r="AF16" s="19">
        <v>0.238805970149254</v>
      </c>
      <c r="AG16" s="19">
        <v>-3.94736842105263E-2</v>
      </c>
      <c r="AH16" s="19">
        <v>-0.1125</v>
      </c>
      <c r="AI16" s="19">
        <v>0.82666666666666699</v>
      </c>
      <c r="AJ16" s="19">
        <v>0.26470588235294101</v>
      </c>
      <c r="AK16" s="19">
        <v>0.59740259740259705</v>
      </c>
      <c r="AL16" s="19">
        <v>0.5</v>
      </c>
      <c r="AM16" s="19"/>
      <c r="AN16" s="19">
        <v>0.16593886462882099</v>
      </c>
      <c r="AO16" s="19">
        <v>0.16793893129771001</v>
      </c>
      <c r="AP16" s="19">
        <v>0.33333333333333298</v>
      </c>
      <c r="AQ16" s="19">
        <v>0.421875</v>
      </c>
      <c r="AR16" s="19">
        <v>0.40714285714285697</v>
      </c>
      <c r="AS16" s="19">
        <v>0.69565217391304301</v>
      </c>
      <c r="AT16" s="19"/>
      <c r="AU16" s="19">
        <v>0.32173913043478303</v>
      </c>
      <c r="AV16" s="19">
        <v>0.22672064777327899</v>
      </c>
      <c r="AW16" s="19">
        <v>0.35714285714285698</v>
      </c>
      <c r="AX16" s="19">
        <v>0.10294117647058799</v>
      </c>
      <c r="AY16" s="19">
        <v>0.37583892617449699</v>
      </c>
      <c r="AZ16" s="19"/>
      <c r="BA16" s="19">
        <v>0.26509186351705999</v>
      </c>
      <c r="BB16" s="19">
        <v>0.28828828828828801</v>
      </c>
      <c r="BC16" s="19"/>
      <c r="BD16" s="19">
        <v>0.25531914893617003</v>
      </c>
      <c r="BE16" s="19">
        <v>0.286486486486486</v>
      </c>
      <c r="BF16" s="19"/>
      <c r="BG16" s="19">
        <v>0.29832935560859197</v>
      </c>
      <c r="BH16" s="19">
        <v>0.20833333333333301</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377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0.32619439868204297</v>
      </c>
      <c r="D8" s="15">
        <v>0.30917874396135298</v>
      </c>
      <c r="E8" s="15">
        <v>0.33500000000000002</v>
      </c>
      <c r="F8" s="15"/>
      <c r="G8" s="15">
        <v>0.40559440559440602</v>
      </c>
      <c r="H8" s="15">
        <v>0.30172413793103398</v>
      </c>
      <c r="I8" s="15"/>
      <c r="J8" s="15">
        <v>0.32380952380952399</v>
      </c>
      <c r="K8" s="15">
        <v>0.34677419354838701</v>
      </c>
      <c r="L8" s="15">
        <v>0.30081300813008099</v>
      </c>
      <c r="M8" s="15">
        <v>0.35606060606060602</v>
      </c>
      <c r="N8" s="15"/>
      <c r="O8" s="15">
        <v>0.37037037037037002</v>
      </c>
      <c r="P8" s="15">
        <v>0.31410256410256399</v>
      </c>
      <c r="Q8" s="15">
        <v>0.35227272727272702</v>
      </c>
      <c r="R8" s="15">
        <v>0.29885057471264398</v>
      </c>
      <c r="S8" s="15"/>
      <c r="T8" s="15">
        <v>0.33226837060702902</v>
      </c>
      <c r="U8" s="15">
        <v>0.330578512396694</v>
      </c>
      <c r="V8" s="15">
        <v>0.28440366972477099</v>
      </c>
      <c r="W8" s="15">
        <v>0.36363636363636398</v>
      </c>
      <c r="X8" s="15">
        <v>0.14285714285714299</v>
      </c>
      <c r="Y8" s="15"/>
      <c r="Z8" s="15">
        <v>0.33333333333333298</v>
      </c>
      <c r="AA8" s="15">
        <v>0.30582524271844702</v>
      </c>
      <c r="AB8" s="15"/>
      <c r="AC8" s="15">
        <v>0.34285714285714303</v>
      </c>
      <c r="AD8" s="15">
        <v>0.33039647577092501</v>
      </c>
      <c r="AE8" s="15"/>
      <c r="AF8" s="15">
        <v>0.30597014925373101</v>
      </c>
      <c r="AG8" s="15">
        <v>0.23684210526315799</v>
      </c>
      <c r="AH8" s="15">
        <v>0.22500000000000001</v>
      </c>
      <c r="AI8" s="15">
        <v>0.42666666666666703</v>
      </c>
      <c r="AJ8" s="15">
        <v>0.41176470588235298</v>
      </c>
      <c r="AK8" s="15">
        <v>0.40259740259740301</v>
      </c>
      <c r="AL8" s="15">
        <v>0.5</v>
      </c>
      <c r="AM8" s="15"/>
      <c r="AN8" s="15">
        <v>0.29694323144104801</v>
      </c>
      <c r="AO8" s="15">
        <v>0.32061068702290102</v>
      </c>
      <c r="AP8" s="15">
        <v>0.2</v>
      </c>
      <c r="AQ8" s="15">
        <v>0.359375</v>
      </c>
      <c r="AR8" s="15">
        <v>0.378571428571429</v>
      </c>
      <c r="AS8" s="15">
        <v>0.34782608695652201</v>
      </c>
      <c r="AT8" s="15"/>
      <c r="AU8" s="15">
        <v>0.4</v>
      </c>
      <c r="AV8" s="15">
        <v>0.29959514170040502</v>
      </c>
      <c r="AW8" s="15">
        <v>0.35714285714285698</v>
      </c>
      <c r="AX8" s="15">
        <v>0.29411764705882398</v>
      </c>
      <c r="AY8" s="15">
        <v>0.322147651006711</v>
      </c>
      <c r="AZ8" s="15"/>
      <c r="BA8" s="15">
        <v>0.30971128608923898</v>
      </c>
      <c r="BB8" s="15">
        <v>0.355855855855856</v>
      </c>
      <c r="BC8" s="15"/>
      <c r="BD8" s="15">
        <v>0.30638297872340398</v>
      </c>
      <c r="BE8" s="15">
        <v>0.33513513513513499</v>
      </c>
      <c r="BF8" s="15"/>
      <c r="BG8" s="15">
        <v>0.34367541766109799</v>
      </c>
      <c r="BH8" s="15">
        <v>0.273809523809524</v>
      </c>
    </row>
    <row r="9" spans="2:60" x14ac:dyDescent="0.35">
      <c r="B9" s="16" t="s">
        <v>207</v>
      </c>
      <c r="C9" s="15">
        <v>0.26029654036243799</v>
      </c>
      <c r="D9" s="15">
        <v>0.28985507246376802</v>
      </c>
      <c r="E9" s="15">
        <v>0.245</v>
      </c>
      <c r="F9" s="15"/>
      <c r="G9" s="15">
        <v>0.223776223776224</v>
      </c>
      <c r="H9" s="15">
        <v>0.27155172413793099</v>
      </c>
      <c r="I9" s="15"/>
      <c r="J9" s="15">
        <v>0.24761904761904799</v>
      </c>
      <c r="K9" s="15">
        <v>0.29838709677419401</v>
      </c>
      <c r="L9" s="15">
        <v>0.24796747967479699</v>
      </c>
      <c r="M9" s="15">
        <v>0.25757575757575801</v>
      </c>
      <c r="N9" s="15"/>
      <c r="O9" s="15">
        <v>0.25925925925925902</v>
      </c>
      <c r="P9" s="15">
        <v>0.29487179487179499</v>
      </c>
      <c r="Q9" s="15">
        <v>0.30681818181818199</v>
      </c>
      <c r="R9" s="15">
        <v>0.21264367816092</v>
      </c>
      <c r="S9" s="15"/>
      <c r="T9" s="15">
        <v>0.23961661341852999</v>
      </c>
      <c r="U9" s="15">
        <v>0.26446280991735499</v>
      </c>
      <c r="V9" s="15">
        <v>0.302752293577982</v>
      </c>
      <c r="W9" s="15">
        <v>0.25</v>
      </c>
      <c r="X9" s="15">
        <v>0.42857142857142899</v>
      </c>
      <c r="Y9" s="15"/>
      <c r="Z9" s="15">
        <v>0.24378109452736299</v>
      </c>
      <c r="AA9" s="15">
        <v>0.25242718446601897</v>
      </c>
      <c r="AB9" s="15"/>
      <c r="AC9" s="15">
        <v>0.24489795918367299</v>
      </c>
      <c r="AD9" s="15">
        <v>0.246696035242291</v>
      </c>
      <c r="AE9" s="15"/>
      <c r="AF9" s="15">
        <v>0.28358208955223901</v>
      </c>
      <c r="AG9" s="15">
        <v>0.32894736842105299</v>
      </c>
      <c r="AH9" s="15">
        <v>0.15</v>
      </c>
      <c r="AI9" s="15">
        <v>0.30666666666666698</v>
      </c>
      <c r="AJ9" s="15">
        <v>0.20588235294117599</v>
      </c>
      <c r="AK9" s="15">
        <v>0.22077922077922099</v>
      </c>
      <c r="AL9" s="15">
        <v>0.16666666666666699</v>
      </c>
      <c r="AM9" s="15"/>
      <c r="AN9" s="15">
        <v>0.25327510917030599</v>
      </c>
      <c r="AO9" s="15">
        <v>0.221374045801527</v>
      </c>
      <c r="AP9" s="15">
        <v>0.4</v>
      </c>
      <c r="AQ9" s="15">
        <v>0.265625</v>
      </c>
      <c r="AR9" s="15">
        <v>0.28571428571428598</v>
      </c>
      <c r="AS9" s="15">
        <v>0.30434782608695699</v>
      </c>
      <c r="AT9" s="15"/>
      <c r="AU9" s="15">
        <v>0.2</v>
      </c>
      <c r="AV9" s="15">
        <v>0.28340080971659898</v>
      </c>
      <c r="AW9" s="15">
        <v>0.28571428571428598</v>
      </c>
      <c r="AX9" s="15">
        <v>0.191176470588235</v>
      </c>
      <c r="AY9" s="15">
        <v>0.29530201342281898</v>
      </c>
      <c r="AZ9" s="15"/>
      <c r="BA9" s="15">
        <v>0.25984251968503902</v>
      </c>
      <c r="BB9" s="15">
        <v>0.26576576576576599</v>
      </c>
      <c r="BC9" s="15"/>
      <c r="BD9" s="15">
        <v>0.28085106382978697</v>
      </c>
      <c r="BE9" s="15">
        <v>0.248648648648649</v>
      </c>
      <c r="BF9" s="15"/>
      <c r="BG9" s="15">
        <v>0.25536992840095502</v>
      </c>
      <c r="BH9" s="15">
        <v>0.28571428571428598</v>
      </c>
    </row>
    <row r="10" spans="2:60" x14ac:dyDescent="0.35">
      <c r="B10" s="16" t="s">
        <v>208</v>
      </c>
      <c r="C10" s="15">
        <v>0.19934102141680399</v>
      </c>
      <c r="D10" s="15">
        <v>0.19806763285024201</v>
      </c>
      <c r="E10" s="15">
        <v>0.2</v>
      </c>
      <c r="F10" s="15"/>
      <c r="G10" s="15">
        <v>0.17482517482517501</v>
      </c>
      <c r="H10" s="15">
        <v>0.20689655172413801</v>
      </c>
      <c r="I10" s="15"/>
      <c r="J10" s="15">
        <v>0.17142857142857101</v>
      </c>
      <c r="K10" s="15">
        <v>0.16935483870967699</v>
      </c>
      <c r="L10" s="15">
        <v>0.215447154471545</v>
      </c>
      <c r="M10" s="15">
        <v>0.21969696969697</v>
      </c>
      <c r="N10" s="15"/>
      <c r="O10" s="15">
        <v>0.16666666666666699</v>
      </c>
      <c r="P10" s="15">
        <v>0.18589743589743599</v>
      </c>
      <c r="Q10" s="15">
        <v>0.204545454545455</v>
      </c>
      <c r="R10" s="15">
        <v>0.23563218390804599</v>
      </c>
      <c r="S10" s="15"/>
      <c r="T10" s="15">
        <v>0.21725239616613401</v>
      </c>
      <c r="U10" s="15">
        <v>0.214876033057851</v>
      </c>
      <c r="V10" s="15">
        <v>0.119266055045872</v>
      </c>
      <c r="W10" s="15">
        <v>0.204545454545455</v>
      </c>
      <c r="X10" s="15">
        <v>0.42857142857142899</v>
      </c>
      <c r="Y10" s="15"/>
      <c r="Z10" s="15">
        <v>0.21890547263681601</v>
      </c>
      <c r="AA10" s="15">
        <v>0.20388349514563101</v>
      </c>
      <c r="AB10" s="15"/>
      <c r="AC10" s="15">
        <v>0.187755102040816</v>
      </c>
      <c r="AD10" s="15">
        <v>0.21145374449339199</v>
      </c>
      <c r="AE10" s="15"/>
      <c r="AF10" s="15">
        <v>0.20895522388059701</v>
      </c>
      <c r="AG10" s="15">
        <v>0.26315789473684198</v>
      </c>
      <c r="AH10" s="15">
        <v>0.22500000000000001</v>
      </c>
      <c r="AI10" s="15">
        <v>0.16</v>
      </c>
      <c r="AJ10" s="15">
        <v>0.14705882352941199</v>
      </c>
      <c r="AK10" s="15">
        <v>0.207792207792208</v>
      </c>
      <c r="AL10" s="15">
        <v>0.16666666666666699</v>
      </c>
      <c r="AM10" s="15"/>
      <c r="AN10" s="15">
        <v>0.18777292576419199</v>
      </c>
      <c r="AO10" s="15">
        <v>0.236641221374046</v>
      </c>
      <c r="AP10" s="15">
        <v>0.133333333333333</v>
      </c>
      <c r="AQ10" s="15">
        <v>0.21875</v>
      </c>
      <c r="AR10" s="15">
        <v>0.185714285714286</v>
      </c>
      <c r="AS10" s="15">
        <v>0.173913043478261</v>
      </c>
      <c r="AT10" s="15"/>
      <c r="AU10" s="15">
        <v>0.19130434782608699</v>
      </c>
      <c r="AV10" s="15">
        <v>0.19028340080971701</v>
      </c>
      <c r="AW10" s="15">
        <v>0.14285714285714299</v>
      </c>
      <c r="AX10" s="15">
        <v>0.27941176470588203</v>
      </c>
      <c r="AY10" s="15">
        <v>0.194630872483221</v>
      </c>
      <c r="AZ10" s="15"/>
      <c r="BA10" s="15">
        <v>0.20472440944881901</v>
      </c>
      <c r="BB10" s="15">
        <v>0.18468468468468499</v>
      </c>
      <c r="BC10" s="15"/>
      <c r="BD10" s="15">
        <v>0.20425531914893599</v>
      </c>
      <c r="BE10" s="15">
        <v>0.197297297297297</v>
      </c>
      <c r="BF10" s="15"/>
      <c r="BG10" s="15">
        <v>0.19570405727923601</v>
      </c>
      <c r="BH10" s="15">
        <v>0.202380952380952</v>
      </c>
    </row>
    <row r="11" spans="2:60" x14ac:dyDescent="0.35">
      <c r="B11" s="16" t="s">
        <v>209</v>
      </c>
      <c r="C11" s="15">
        <v>7.7429983525535401E-2</v>
      </c>
      <c r="D11" s="15">
        <v>0.11111111111111099</v>
      </c>
      <c r="E11" s="15">
        <v>0.06</v>
      </c>
      <c r="F11" s="15"/>
      <c r="G11" s="15">
        <v>3.4965034965035002E-2</v>
      </c>
      <c r="H11" s="15">
        <v>9.0517241379310304E-2</v>
      </c>
      <c r="I11" s="15"/>
      <c r="J11" s="15">
        <v>6.6666666666666693E-2</v>
      </c>
      <c r="K11" s="15">
        <v>8.0645161290322606E-2</v>
      </c>
      <c r="L11" s="15">
        <v>8.5365853658536606E-2</v>
      </c>
      <c r="M11" s="15">
        <v>6.8181818181818205E-2</v>
      </c>
      <c r="N11" s="15"/>
      <c r="O11" s="15">
        <v>3.7037037037037E-2</v>
      </c>
      <c r="P11" s="15">
        <v>8.3333333333333301E-2</v>
      </c>
      <c r="Q11" s="15">
        <v>6.8181818181818205E-2</v>
      </c>
      <c r="R11" s="15">
        <v>0.12068965517241401</v>
      </c>
      <c r="S11" s="15"/>
      <c r="T11" s="15">
        <v>7.0287539936102206E-2</v>
      </c>
      <c r="U11" s="15">
        <v>6.6115702479338803E-2</v>
      </c>
      <c r="V11" s="15">
        <v>0.13761467889908299</v>
      </c>
      <c r="W11" s="15">
        <v>4.5454545454545497E-2</v>
      </c>
      <c r="X11" s="15">
        <v>0</v>
      </c>
      <c r="Y11" s="15"/>
      <c r="Z11" s="15">
        <v>8.45771144278607E-2</v>
      </c>
      <c r="AA11" s="15">
        <v>9.7087378640776698E-2</v>
      </c>
      <c r="AB11" s="15"/>
      <c r="AC11" s="15">
        <v>9.3877551020408206E-2</v>
      </c>
      <c r="AD11" s="15">
        <v>7.0484581497797405E-2</v>
      </c>
      <c r="AE11" s="15"/>
      <c r="AF11" s="15">
        <v>0.104477611940299</v>
      </c>
      <c r="AG11" s="15">
        <v>5.2631578947368397E-2</v>
      </c>
      <c r="AH11" s="15">
        <v>0.23749999999999999</v>
      </c>
      <c r="AI11" s="15">
        <v>1.3333333333333299E-2</v>
      </c>
      <c r="AJ11" s="15">
        <v>2.9411764705882401E-2</v>
      </c>
      <c r="AK11" s="15">
        <v>2.5974025974026E-2</v>
      </c>
      <c r="AL11" s="15">
        <v>0</v>
      </c>
      <c r="AM11" s="15"/>
      <c r="AN11" s="15">
        <v>0.104803493449782</v>
      </c>
      <c r="AO11" s="15">
        <v>8.3969465648855005E-2</v>
      </c>
      <c r="AP11" s="15">
        <v>0.133333333333333</v>
      </c>
      <c r="AQ11" s="15">
        <v>6.25E-2</v>
      </c>
      <c r="AR11" s="15">
        <v>3.5714285714285698E-2</v>
      </c>
      <c r="AS11" s="15">
        <v>4.3478260869565202E-2</v>
      </c>
      <c r="AT11" s="15"/>
      <c r="AU11" s="15">
        <v>6.08695652173913E-2</v>
      </c>
      <c r="AV11" s="15">
        <v>9.3117408906882596E-2</v>
      </c>
      <c r="AW11" s="15">
        <v>3.5714285714285698E-2</v>
      </c>
      <c r="AX11" s="15">
        <v>0.10294117647058799</v>
      </c>
      <c r="AY11" s="15">
        <v>6.0402684563758399E-2</v>
      </c>
      <c r="AZ11" s="15"/>
      <c r="BA11" s="15">
        <v>7.8740157480315001E-2</v>
      </c>
      <c r="BB11" s="15">
        <v>7.6576576576576599E-2</v>
      </c>
      <c r="BC11" s="15"/>
      <c r="BD11" s="15">
        <v>8.5106382978723402E-2</v>
      </c>
      <c r="BE11" s="15">
        <v>7.2972972972973005E-2</v>
      </c>
      <c r="BF11" s="15"/>
      <c r="BG11" s="15">
        <v>8.1145584725536998E-2</v>
      </c>
      <c r="BH11" s="15">
        <v>7.7380952380952397E-2</v>
      </c>
    </row>
    <row r="12" spans="2:60" x14ac:dyDescent="0.35">
      <c r="B12" s="16" t="s">
        <v>210</v>
      </c>
      <c r="C12" s="15">
        <v>4.9423393739703503E-2</v>
      </c>
      <c r="D12" s="15">
        <v>5.7971014492753603E-2</v>
      </c>
      <c r="E12" s="15">
        <v>4.4999999999999998E-2</v>
      </c>
      <c r="F12" s="15"/>
      <c r="G12" s="15">
        <v>5.5944055944055902E-2</v>
      </c>
      <c r="H12" s="15">
        <v>4.7413793103448301E-2</v>
      </c>
      <c r="I12" s="15"/>
      <c r="J12" s="15">
        <v>4.7619047619047603E-2</v>
      </c>
      <c r="K12" s="15">
        <v>7.25806451612903E-2</v>
      </c>
      <c r="L12" s="15">
        <v>5.2845528455284597E-2</v>
      </c>
      <c r="M12" s="15">
        <v>2.27272727272727E-2</v>
      </c>
      <c r="N12" s="15"/>
      <c r="O12" s="15">
        <v>3.0864197530864199E-2</v>
      </c>
      <c r="P12" s="15">
        <v>4.48717948717949E-2</v>
      </c>
      <c r="Q12" s="15">
        <v>3.4090909090909102E-2</v>
      </c>
      <c r="R12" s="15">
        <v>6.8965517241379296E-2</v>
      </c>
      <c r="S12" s="15"/>
      <c r="T12" s="15">
        <v>3.8338658146964903E-2</v>
      </c>
      <c r="U12" s="15">
        <v>5.7851239669421503E-2</v>
      </c>
      <c r="V12" s="15">
        <v>7.3394495412843999E-2</v>
      </c>
      <c r="W12" s="15">
        <v>6.8181818181818205E-2</v>
      </c>
      <c r="X12" s="15">
        <v>0</v>
      </c>
      <c r="Y12" s="15"/>
      <c r="Z12" s="15">
        <v>4.47761194029851E-2</v>
      </c>
      <c r="AA12" s="15">
        <v>6.3106796116504896E-2</v>
      </c>
      <c r="AB12" s="15"/>
      <c r="AC12" s="15">
        <v>4.8979591836734698E-2</v>
      </c>
      <c r="AD12" s="15">
        <v>6.1674008810572702E-2</v>
      </c>
      <c r="AE12" s="15"/>
      <c r="AF12" s="15">
        <v>4.47761194029851E-2</v>
      </c>
      <c r="AG12" s="15">
        <v>6.5789473684210495E-2</v>
      </c>
      <c r="AH12" s="15">
        <v>8.7499999999999994E-2</v>
      </c>
      <c r="AI12" s="15">
        <v>0</v>
      </c>
      <c r="AJ12" s="15">
        <v>5.8823529411764698E-2</v>
      </c>
      <c r="AK12" s="15">
        <v>1.2987012987013E-2</v>
      </c>
      <c r="AL12" s="15">
        <v>0</v>
      </c>
      <c r="AM12" s="15"/>
      <c r="AN12" s="15">
        <v>6.5502183406113496E-2</v>
      </c>
      <c r="AO12" s="15">
        <v>6.1068702290076299E-2</v>
      </c>
      <c r="AP12" s="15">
        <v>0</v>
      </c>
      <c r="AQ12" s="15">
        <v>1.5625E-2</v>
      </c>
      <c r="AR12" s="15">
        <v>4.2857142857142899E-2</v>
      </c>
      <c r="AS12" s="15">
        <v>0</v>
      </c>
      <c r="AT12" s="15"/>
      <c r="AU12" s="15">
        <v>4.3478260869565202E-2</v>
      </c>
      <c r="AV12" s="15">
        <v>4.8582995951416998E-2</v>
      </c>
      <c r="AW12" s="15">
        <v>3.5714285714285698E-2</v>
      </c>
      <c r="AX12" s="15">
        <v>5.8823529411764698E-2</v>
      </c>
      <c r="AY12" s="15">
        <v>5.3691275167785199E-2</v>
      </c>
      <c r="AZ12" s="15"/>
      <c r="BA12" s="15">
        <v>5.2493438320210001E-2</v>
      </c>
      <c r="BB12" s="15">
        <v>4.5045045045045001E-2</v>
      </c>
      <c r="BC12" s="15"/>
      <c r="BD12" s="15">
        <v>4.6808510638297898E-2</v>
      </c>
      <c r="BE12" s="15">
        <v>5.1351351351351403E-2</v>
      </c>
      <c r="BF12" s="15"/>
      <c r="BG12" s="15">
        <v>3.5799522673030999E-2</v>
      </c>
      <c r="BH12" s="15">
        <v>7.7380952380952397E-2</v>
      </c>
    </row>
    <row r="13" spans="2:60" x14ac:dyDescent="0.35">
      <c r="B13" s="16" t="s">
        <v>119</v>
      </c>
      <c r="C13" s="15">
        <v>8.7314662273476104E-2</v>
      </c>
      <c r="D13" s="15">
        <v>3.3816425120772903E-2</v>
      </c>
      <c r="E13" s="15">
        <v>0.115</v>
      </c>
      <c r="F13" s="15"/>
      <c r="G13" s="15">
        <v>0.10489510489510501</v>
      </c>
      <c r="H13" s="15">
        <v>8.18965517241379E-2</v>
      </c>
      <c r="I13" s="15"/>
      <c r="J13" s="15">
        <v>0.14285714285714299</v>
      </c>
      <c r="K13" s="15">
        <v>3.2258064516128997E-2</v>
      </c>
      <c r="L13" s="15">
        <v>9.7560975609756101E-2</v>
      </c>
      <c r="M13" s="15">
        <v>7.5757575757575801E-2</v>
      </c>
      <c r="N13" s="15"/>
      <c r="O13" s="15">
        <v>0.13580246913580199</v>
      </c>
      <c r="P13" s="15">
        <v>7.69230769230769E-2</v>
      </c>
      <c r="Q13" s="15">
        <v>3.4090909090909102E-2</v>
      </c>
      <c r="R13" s="15">
        <v>6.3218390804597693E-2</v>
      </c>
      <c r="S13" s="15"/>
      <c r="T13" s="15">
        <v>0.10223642172524</v>
      </c>
      <c r="U13" s="15">
        <v>6.6115702479338803E-2</v>
      </c>
      <c r="V13" s="15">
        <v>8.2568807339449504E-2</v>
      </c>
      <c r="W13" s="15">
        <v>6.8181818181818205E-2</v>
      </c>
      <c r="X13" s="15">
        <v>0</v>
      </c>
      <c r="Y13" s="15"/>
      <c r="Z13" s="15">
        <v>7.4626865671641798E-2</v>
      </c>
      <c r="AA13" s="15">
        <v>7.7669902912621394E-2</v>
      </c>
      <c r="AB13" s="15"/>
      <c r="AC13" s="15">
        <v>8.1632653061224497E-2</v>
      </c>
      <c r="AD13" s="15">
        <v>7.9295154185022004E-2</v>
      </c>
      <c r="AE13" s="15"/>
      <c r="AF13" s="15">
        <v>5.22388059701493E-2</v>
      </c>
      <c r="AG13" s="15">
        <v>5.2631578947368397E-2</v>
      </c>
      <c r="AH13" s="15">
        <v>7.4999999999999997E-2</v>
      </c>
      <c r="AI13" s="15">
        <v>9.3333333333333296E-2</v>
      </c>
      <c r="AJ13" s="15">
        <v>0.14705882352941199</v>
      </c>
      <c r="AK13" s="15">
        <v>0.12987012987013</v>
      </c>
      <c r="AL13" s="15">
        <v>0.16666666666666699</v>
      </c>
      <c r="AM13" s="15"/>
      <c r="AN13" s="15">
        <v>9.1703056768558999E-2</v>
      </c>
      <c r="AO13" s="15">
        <v>7.6335877862595394E-2</v>
      </c>
      <c r="AP13" s="15">
        <v>0.133333333333333</v>
      </c>
      <c r="AQ13" s="15">
        <v>7.8125E-2</v>
      </c>
      <c r="AR13" s="15">
        <v>7.1428571428571397E-2</v>
      </c>
      <c r="AS13" s="15">
        <v>0.13043478260869601</v>
      </c>
      <c r="AT13" s="15"/>
      <c r="AU13" s="15">
        <v>0.104347826086957</v>
      </c>
      <c r="AV13" s="15">
        <v>8.5020242914979796E-2</v>
      </c>
      <c r="AW13" s="15">
        <v>0.14285714285714299</v>
      </c>
      <c r="AX13" s="15">
        <v>7.3529411764705899E-2</v>
      </c>
      <c r="AY13" s="15">
        <v>7.3825503355704702E-2</v>
      </c>
      <c r="AZ13" s="15"/>
      <c r="BA13" s="15">
        <v>9.4488188976377993E-2</v>
      </c>
      <c r="BB13" s="15">
        <v>7.2072072072072099E-2</v>
      </c>
      <c r="BC13" s="15"/>
      <c r="BD13" s="15">
        <v>7.6595744680851105E-2</v>
      </c>
      <c r="BE13" s="15">
        <v>9.45945945945946E-2</v>
      </c>
      <c r="BF13" s="15"/>
      <c r="BG13" s="15">
        <v>8.83054892601432E-2</v>
      </c>
      <c r="BH13" s="15">
        <v>8.3333333333333301E-2</v>
      </c>
    </row>
    <row r="14" spans="2:60" x14ac:dyDescent="0.35">
      <c r="B14" s="16" t="s">
        <v>211</v>
      </c>
      <c r="C14" s="18">
        <v>0.58649093904448102</v>
      </c>
      <c r="D14" s="18">
        <v>0.59903381642512099</v>
      </c>
      <c r="E14" s="18">
        <v>0.57999999999999996</v>
      </c>
      <c r="F14" s="18"/>
      <c r="G14" s="18">
        <v>0.62937062937062904</v>
      </c>
      <c r="H14" s="18">
        <v>0.57327586206896597</v>
      </c>
      <c r="I14" s="18"/>
      <c r="J14" s="18">
        <v>0.57142857142857095</v>
      </c>
      <c r="K14" s="18">
        <v>0.64516129032258096</v>
      </c>
      <c r="L14" s="18">
        <v>0.54878048780487798</v>
      </c>
      <c r="M14" s="18">
        <v>0.61363636363636398</v>
      </c>
      <c r="N14" s="18"/>
      <c r="O14" s="18">
        <v>0.62962962962962998</v>
      </c>
      <c r="P14" s="18">
        <v>0.60897435897435903</v>
      </c>
      <c r="Q14" s="18">
        <v>0.65909090909090895</v>
      </c>
      <c r="R14" s="18">
        <v>0.51149425287356298</v>
      </c>
      <c r="S14" s="18"/>
      <c r="T14" s="18">
        <v>0.57188498402555898</v>
      </c>
      <c r="U14" s="18">
        <v>0.59504132231405005</v>
      </c>
      <c r="V14" s="18">
        <v>0.58715596330275199</v>
      </c>
      <c r="W14" s="18">
        <v>0.61363636363636398</v>
      </c>
      <c r="X14" s="18">
        <v>0.57142857142857095</v>
      </c>
      <c r="Y14" s="18"/>
      <c r="Z14" s="18">
        <v>0.577114427860697</v>
      </c>
      <c r="AA14" s="18">
        <v>0.55825242718446599</v>
      </c>
      <c r="AB14" s="18"/>
      <c r="AC14" s="18">
        <v>0.58775510204081605</v>
      </c>
      <c r="AD14" s="18">
        <v>0.57709251101321601</v>
      </c>
      <c r="AE14" s="18"/>
      <c r="AF14" s="18">
        <v>0.58955223880596996</v>
      </c>
      <c r="AG14" s="18">
        <v>0.56578947368421095</v>
      </c>
      <c r="AH14" s="18">
        <v>0.375</v>
      </c>
      <c r="AI14" s="18">
        <v>0.73333333333333295</v>
      </c>
      <c r="AJ14" s="18">
        <v>0.61764705882352899</v>
      </c>
      <c r="AK14" s="18">
        <v>0.62337662337662303</v>
      </c>
      <c r="AL14" s="18">
        <v>0.66666666666666696</v>
      </c>
      <c r="AM14" s="18"/>
      <c r="AN14" s="18">
        <v>0.550218340611354</v>
      </c>
      <c r="AO14" s="18">
        <v>0.54198473282442705</v>
      </c>
      <c r="AP14" s="18">
        <v>0.6</v>
      </c>
      <c r="AQ14" s="18">
        <v>0.625</v>
      </c>
      <c r="AR14" s="18">
        <v>0.66428571428571404</v>
      </c>
      <c r="AS14" s="18">
        <v>0.65217391304347805</v>
      </c>
      <c r="AT14" s="18"/>
      <c r="AU14" s="18">
        <v>0.6</v>
      </c>
      <c r="AV14" s="18">
        <v>0.582995951417004</v>
      </c>
      <c r="AW14" s="18">
        <v>0.64285714285714302</v>
      </c>
      <c r="AX14" s="18">
        <v>0.48529411764705899</v>
      </c>
      <c r="AY14" s="18">
        <v>0.61744966442952998</v>
      </c>
      <c r="AZ14" s="18"/>
      <c r="BA14" s="18">
        <v>0.56955380577427805</v>
      </c>
      <c r="BB14" s="18">
        <v>0.62162162162162204</v>
      </c>
      <c r="BC14" s="18"/>
      <c r="BD14" s="18">
        <v>0.587234042553191</v>
      </c>
      <c r="BE14" s="18">
        <v>0.58378378378378404</v>
      </c>
      <c r="BF14" s="18"/>
      <c r="BG14" s="18">
        <v>0.59904534606205195</v>
      </c>
      <c r="BH14" s="18">
        <v>0.55952380952380998</v>
      </c>
    </row>
    <row r="15" spans="2:60" x14ac:dyDescent="0.35">
      <c r="B15" s="16" t="s">
        <v>212</v>
      </c>
      <c r="C15" s="18">
        <v>0.12685337726523899</v>
      </c>
      <c r="D15" s="18">
        <v>0.16908212560386501</v>
      </c>
      <c r="E15" s="18">
        <v>0.105</v>
      </c>
      <c r="F15" s="18"/>
      <c r="G15" s="18">
        <v>9.0909090909090898E-2</v>
      </c>
      <c r="H15" s="18">
        <v>0.13793103448275901</v>
      </c>
      <c r="I15" s="18"/>
      <c r="J15" s="18">
        <v>0.114285714285714</v>
      </c>
      <c r="K15" s="18">
        <v>0.15322580645161299</v>
      </c>
      <c r="L15" s="18">
        <v>0.138211382113821</v>
      </c>
      <c r="M15" s="18">
        <v>9.0909090909090898E-2</v>
      </c>
      <c r="N15" s="18"/>
      <c r="O15" s="18">
        <v>6.7901234567901203E-2</v>
      </c>
      <c r="P15" s="18">
        <v>0.128205128205128</v>
      </c>
      <c r="Q15" s="18">
        <v>0.102272727272727</v>
      </c>
      <c r="R15" s="18">
        <v>0.18965517241379301</v>
      </c>
      <c r="S15" s="18"/>
      <c r="T15" s="18">
        <v>0.108626198083067</v>
      </c>
      <c r="U15" s="18">
        <v>0.12396694214876</v>
      </c>
      <c r="V15" s="18">
        <v>0.21100917431192701</v>
      </c>
      <c r="W15" s="18">
        <v>0.11363636363636399</v>
      </c>
      <c r="X15" s="18">
        <v>0</v>
      </c>
      <c r="Y15" s="18"/>
      <c r="Z15" s="18">
        <v>0.12935323383084599</v>
      </c>
      <c r="AA15" s="18">
        <v>0.16019417475728201</v>
      </c>
      <c r="AB15" s="18"/>
      <c r="AC15" s="18">
        <v>0.14285714285714299</v>
      </c>
      <c r="AD15" s="18">
        <v>0.13215859030836999</v>
      </c>
      <c r="AE15" s="18"/>
      <c r="AF15" s="18">
        <v>0.14925373134328401</v>
      </c>
      <c r="AG15" s="18">
        <v>0.118421052631579</v>
      </c>
      <c r="AH15" s="18">
        <v>0.32500000000000001</v>
      </c>
      <c r="AI15" s="18">
        <v>1.3333333333333299E-2</v>
      </c>
      <c r="AJ15" s="18">
        <v>8.8235294117647106E-2</v>
      </c>
      <c r="AK15" s="18">
        <v>3.8961038961039002E-2</v>
      </c>
      <c r="AL15" s="18">
        <v>0</v>
      </c>
      <c r="AM15" s="18"/>
      <c r="AN15" s="18">
        <v>0.17030567685589501</v>
      </c>
      <c r="AO15" s="18">
        <v>0.14503816793893101</v>
      </c>
      <c r="AP15" s="18">
        <v>0.133333333333333</v>
      </c>
      <c r="AQ15" s="18">
        <v>7.8125E-2</v>
      </c>
      <c r="AR15" s="18">
        <v>7.8571428571428598E-2</v>
      </c>
      <c r="AS15" s="18">
        <v>4.3478260869565202E-2</v>
      </c>
      <c r="AT15" s="18"/>
      <c r="AU15" s="18">
        <v>0.104347826086957</v>
      </c>
      <c r="AV15" s="18">
        <v>0.14170040485829999</v>
      </c>
      <c r="AW15" s="18">
        <v>7.1428571428571397E-2</v>
      </c>
      <c r="AX15" s="18">
        <v>0.161764705882353</v>
      </c>
      <c r="AY15" s="18">
        <v>0.114093959731544</v>
      </c>
      <c r="AZ15" s="18"/>
      <c r="BA15" s="18">
        <v>0.13123359580052499</v>
      </c>
      <c r="BB15" s="18">
        <v>0.121621621621622</v>
      </c>
      <c r="BC15" s="18"/>
      <c r="BD15" s="18">
        <v>0.131914893617021</v>
      </c>
      <c r="BE15" s="18">
        <v>0.124324324324324</v>
      </c>
      <c r="BF15" s="18"/>
      <c r="BG15" s="18">
        <v>0.116945107398568</v>
      </c>
      <c r="BH15" s="18">
        <v>0.15476190476190499</v>
      </c>
    </row>
    <row r="16" spans="2:60" x14ac:dyDescent="0.35">
      <c r="B16" s="16" t="s">
        <v>93</v>
      </c>
      <c r="C16" s="19">
        <v>0.45963756177924198</v>
      </c>
      <c r="D16" s="19">
        <v>0.42995169082125601</v>
      </c>
      <c r="E16" s="19">
        <v>0.47499999999999998</v>
      </c>
      <c r="F16" s="19"/>
      <c r="G16" s="19">
        <v>0.53846153846153799</v>
      </c>
      <c r="H16" s="19">
        <v>0.43534482758620702</v>
      </c>
      <c r="I16" s="19"/>
      <c r="J16" s="19">
        <v>0.45714285714285702</v>
      </c>
      <c r="K16" s="19">
        <v>0.49193548387096803</v>
      </c>
      <c r="L16" s="19">
        <v>0.41056910569105698</v>
      </c>
      <c r="M16" s="19">
        <v>0.52272727272727304</v>
      </c>
      <c r="N16" s="19"/>
      <c r="O16" s="19">
        <v>0.561728395061728</v>
      </c>
      <c r="P16" s="19">
        <v>0.480769230769231</v>
      </c>
      <c r="Q16" s="19">
        <v>0.55681818181818199</v>
      </c>
      <c r="R16" s="19">
        <v>0.32183908045977</v>
      </c>
      <c r="S16" s="19"/>
      <c r="T16" s="19">
        <v>0.46325878594249198</v>
      </c>
      <c r="U16" s="19">
        <v>0.47107438016528902</v>
      </c>
      <c r="V16" s="19">
        <v>0.37614678899082599</v>
      </c>
      <c r="W16" s="19">
        <v>0.5</v>
      </c>
      <c r="X16" s="19">
        <v>0.57142857142857095</v>
      </c>
      <c r="Y16" s="19"/>
      <c r="Z16" s="19">
        <v>0.44776119402985098</v>
      </c>
      <c r="AA16" s="19">
        <v>0.39805825242718401</v>
      </c>
      <c r="AB16" s="19"/>
      <c r="AC16" s="19">
        <v>0.44489795918367298</v>
      </c>
      <c r="AD16" s="19">
        <v>0.444933920704846</v>
      </c>
      <c r="AE16" s="19"/>
      <c r="AF16" s="19">
        <v>0.44029850746268701</v>
      </c>
      <c r="AG16" s="19">
        <v>0.44736842105263203</v>
      </c>
      <c r="AH16" s="19">
        <v>0.05</v>
      </c>
      <c r="AI16" s="19">
        <v>0.72</v>
      </c>
      <c r="AJ16" s="19">
        <v>0.52941176470588203</v>
      </c>
      <c r="AK16" s="19">
        <v>0.58441558441558406</v>
      </c>
      <c r="AL16" s="19">
        <v>0.66666666666666696</v>
      </c>
      <c r="AM16" s="19"/>
      <c r="AN16" s="19">
        <v>0.37991266375545801</v>
      </c>
      <c r="AO16" s="19">
        <v>0.39694656488549601</v>
      </c>
      <c r="AP16" s="19">
        <v>0.46666666666666701</v>
      </c>
      <c r="AQ16" s="19">
        <v>0.546875</v>
      </c>
      <c r="AR16" s="19">
        <v>0.58571428571428596</v>
      </c>
      <c r="AS16" s="19">
        <v>0.60869565217391297</v>
      </c>
      <c r="AT16" s="19"/>
      <c r="AU16" s="19">
        <v>0.495652173913044</v>
      </c>
      <c r="AV16" s="19">
        <v>0.44129554655870401</v>
      </c>
      <c r="AW16" s="19">
        <v>0.57142857142857095</v>
      </c>
      <c r="AX16" s="19">
        <v>0.32352941176470601</v>
      </c>
      <c r="AY16" s="19">
        <v>0.50335570469798696</v>
      </c>
      <c r="AZ16" s="19"/>
      <c r="BA16" s="19">
        <v>0.43832020997375298</v>
      </c>
      <c r="BB16" s="19">
        <v>0.5</v>
      </c>
      <c r="BC16" s="19"/>
      <c r="BD16" s="19">
        <v>0.45531914893616998</v>
      </c>
      <c r="BE16" s="19">
        <v>0.45945945945945899</v>
      </c>
      <c r="BF16" s="19"/>
      <c r="BG16" s="19">
        <v>0.482100238663484</v>
      </c>
      <c r="BH16" s="19">
        <v>0.40476190476190499</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378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0.35584843492586499</v>
      </c>
      <c r="D8" s="15">
        <v>0.34299516908212602</v>
      </c>
      <c r="E8" s="15">
        <v>0.36249999999999999</v>
      </c>
      <c r="F8" s="15"/>
      <c r="G8" s="15">
        <v>0.38461538461538503</v>
      </c>
      <c r="H8" s="15">
        <v>0.34698275862069</v>
      </c>
      <c r="I8" s="15"/>
      <c r="J8" s="15">
        <v>0.32380952380952399</v>
      </c>
      <c r="K8" s="15">
        <v>0.35483870967741898</v>
      </c>
      <c r="L8" s="15">
        <v>0.35772357723577197</v>
      </c>
      <c r="M8" s="15">
        <v>0.37878787878787901</v>
      </c>
      <c r="N8" s="15"/>
      <c r="O8" s="15">
        <v>0.358024691358025</v>
      </c>
      <c r="P8" s="15">
        <v>0.31410256410256399</v>
      </c>
      <c r="Q8" s="15">
        <v>0.32954545454545497</v>
      </c>
      <c r="R8" s="15">
        <v>0.40229885057471299</v>
      </c>
      <c r="S8" s="15"/>
      <c r="T8" s="15">
        <v>0.33865814696485602</v>
      </c>
      <c r="U8" s="15">
        <v>0.338842975206612</v>
      </c>
      <c r="V8" s="15">
        <v>0.36697247706421998</v>
      </c>
      <c r="W8" s="15">
        <v>0.5</v>
      </c>
      <c r="X8" s="15">
        <v>0.28571428571428598</v>
      </c>
      <c r="Y8" s="15"/>
      <c r="Z8" s="15">
        <v>0.34825870646766199</v>
      </c>
      <c r="AA8" s="15">
        <v>0.34466019417475702</v>
      </c>
      <c r="AB8" s="15"/>
      <c r="AC8" s="15">
        <v>0.371428571428571</v>
      </c>
      <c r="AD8" s="15">
        <v>0.36563876651982402</v>
      </c>
      <c r="AE8" s="15"/>
      <c r="AF8" s="15">
        <v>0.34328358208955201</v>
      </c>
      <c r="AG8" s="15">
        <v>0.38157894736842102</v>
      </c>
      <c r="AH8" s="15">
        <v>0.375</v>
      </c>
      <c r="AI8" s="15">
        <v>0.36</v>
      </c>
      <c r="AJ8" s="15">
        <v>0.41176470588235298</v>
      </c>
      <c r="AK8" s="15">
        <v>0.37662337662337703</v>
      </c>
      <c r="AL8" s="15">
        <v>0.33333333333333298</v>
      </c>
      <c r="AM8" s="15"/>
      <c r="AN8" s="15">
        <v>0.37117903930131002</v>
      </c>
      <c r="AO8" s="15">
        <v>0.39694656488549601</v>
      </c>
      <c r="AP8" s="15">
        <v>0.2</v>
      </c>
      <c r="AQ8" s="15">
        <v>0.296875</v>
      </c>
      <c r="AR8" s="15">
        <v>0.36428571428571399</v>
      </c>
      <c r="AS8" s="15">
        <v>0.217391304347826</v>
      </c>
      <c r="AT8" s="15"/>
      <c r="AU8" s="15">
        <v>0.37391304347826099</v>
      </c>
      <c r="AV8" s="15">
        <v>0.40485829959514202</v>
      </c>
      <c r="AW8" s="15">
        <v>0.17857142857142899</v>
      </c>
      <c r="AX8" s="15">
        <v>0.308823529411765</v>
      </c>
      <c r="AY8" s="15">
        <v>0.31543624161073802</v>
      </c>
      <c r="AZ8" s="15"/>
      <c r="BA8" s="15">
        <v>0.35433070866141703</v>
      </c>
      <c r="BB8" s="15">
        <v>0.36036036036036001</v>
      </c>
      <c r="BC8" s="15"/>
      <c r="BD8" s="15">
        <v>0.31063829787233999</v>
      </c>
      <c r="BE8" s="15">
        <v>0.38108108108108102</v>
      </c>
      <c r="BF8" s="15"/>
      <c r="BG8" s="15">
        <v>0.37231503579952302</v>
      </c>
      <c r="BH8" s="15">
        <v>0.327380952380952</v>
      </c>
    </row>
    <row r="9" spans="2:60" x14ac:dyDescent="0.35">
      <c r="B9" s="16" t="s">
        <v>207</v>
      </c>
      <c r="C9" s="15">
        <v>0.21911037891268501</v>
      </c>
      <c r="D9" s="15">
        <v>0.217391304347826</v>
      </c>
      <c r="E9" s="15">
        <v>0.22</v>
      </c>
      <c r="F9" s="15"/>
      <c r="G9" s="15">
        <v>0.188811188811189</v>
      </c>
      <c r="H9" s="15">
        <v>0.22844827586206901</v>
      </c>
      <c r="I9" s="15"/>
      <c r="J9" s="15">
        <v>0.20952380952381</v>
      </c>
      <c r="K9" s="15">
        <v>0.18548387096774199</v>
      </c>
      <c r="L9" s="15">
        <v>0.23577235772357699</v>
      </c>
      <c r="M9" s="15">
        <v>0.22727272727272699</v>
      </c>
      <c r="N9" s="15"/>
      <c r="O9" s="15">
        <v>0.209876543209877</v>
      </c>
      <c r="P9" s="15">
        <v>0.262820512820513</v>
      </c>
      <c r="Q9" s="15">
        <v>0.28409090909090901</v>
      </c>
      <c r="R9" s="15">
        <v>0.16666666666666699</v>
      </c>
      <c r="S9" s="15"/>
      <c r="T9" s="15">
        <v>0.191693290734824</v>
      </c>
      <c r="U9" s="15">
        <v>0.23966942148760301</v>
      </c>
      <c r="V9" s="15">
        <v>0.26605504587155998</v>
      </c>
      <c r="W9" s="15">
        <v>0.22727272727272699</v>
      </c>
      <c r="X9" s="15">
        <v>0.42857142857142899</v>
      </c>
      <c r="Y9" s="15"/>
      <c r="Z9" s="15">
        <v>0.21393034825870599</v>
      </c>
      <c r="AA9" s="15">
        <v>0.19417475728155301</v>
      </c>
      <c r="AB9" s="15"/>
      <c r="AC9" s="15">
        <v>0.22040816326530599</v>
      </c>
      <c r="AD9" s="15">
        <v>0.20264317180616701</v>
      </c>
      <c r="AE9" s="15"/>
      <c r="AF9" s="15">
        <v>0.21641791044776101</v>
      </c>
      <c r="AG9" s="15">
        <v>0.23684210526315799</v>
      </c>
      <c r="AH9" s="15">
        <v>0.22500000000000001</v>
      </c>
      <c r="AI9" s="15">
        <v>0.22666666666666699</v>
      </c>
      <c r="AJ9" s="15">
        <v>0.14705882352941199</v>
      </c>
      <c r="AK9" s="15">
        <v>0.28571428571428598</v>
      </c>
      <c r="AL9" s="15">
        <v>0.16666666666666699</v>
      </c>
      <c r="AM9" s="15"/>
      <c r="AN9" s="15">
        <v>0.23144104803493501</v>
      </c>
      <c r="AO9" s="15">
        <v>0.19083969465648901</v>
      </c>
      <c r="AP9" s="15">
        <v>0.133333333333333</v>
      </c>
      <c r="AQ9" s="15">
        <v>0.296875</v>
      </c>
      <c r="AR9" s="15">
        <v>0.185714285714286</v>
      </c>
      <c r="AS9" s="15">
        <v>0.34782608695652201</v>
      </c>
      <c r="AT9" s="15"/>
      <c r="AU9" s="15">
        <v>0.182608695652174</v>
      </c>
      <c r="AV9" s="15">
        <v>0.206477732793522</v>
      </c>
      <c r="AW9" s="15">
        <v>0.35714285714285698</v>
      </c>
      <c r="AX9" s="15">
        <v>0.20588235294117599</v>
      </c>
      <c r="AY9" s="15">
        <v>0.24832214765100699</v>
      </c>
      <c r="AZ9" s="15"/>
      <c r="BA9" s="15">
        <v>0.215223097112861</v>
      </c>
      <c r="BB9" s="15">
        <v>0.22972972972972999</v>
      </c>
      <c r="BC9" s="15"/>
      <c r="BD9" s="15">
        <v>0.22553191489361701</v>
      </c>
      <c r="BE9" s="15">
        <v>0.21621621621621601</v>
      </c>
      <c r="BF9" s="15"/>
      <c r="BG9" s="15">
        <v>0.22911694510739899</v>
      </c>
      <c r="BH9" s="15">
        <v>0.20833333333333301</v>
      </c>
    </row>
    <row r="10" spans="2:60" x14ac:dyDescent="0.35">
      <c r="B10" s="16" t="s">
        <v>208</v>
      </c>
      <c r="C10" s="15">
        <v>0.182866556836903</v>
      </c>
      <c r="D10" s="15">
        <v>0.23671497584541101</v>
      </c>
      <c r="E10" s="15">
        <v>0.155</v>
      </c>
      <c r="F10" s="15"/>
      <c r="G10" s="15">
        <v>0.17482517482517501</v>
      </c>
      <c r="H10" s="15">
        <v>0.18534482758620699</v>
      </c>
      <c r="I10" s="15"/>
      <c r="J10" s="15">
        <v>0.20952380952381</v>
      </c>
      <c r="K10" s="15">
        <v>0.20161290322580599</v>
      </c>
      <c r="L10" s="15">
        <v>0.16666666666666699</v>
      </c>
      <c r="M10" s="15">
        <v>0.174242424242424</v>
      </c>
      <c r="N10" s="15"/>
      <c r="O10" s="15">
        <v>0.19135802469135799</v>
      </c>
      <c r="P10" s="15">
        <v>0.15384615384615399</v>
      </c>
      <c r="Q10" s="15">
        <v>0.170454545454545</v>
      </c>
      <c r="R10" s="15">
        <v>0.20114942528735599</v>
      </c>
      <c r="S10" s="15"/>
      <c r="T10" s="15">
        <v>0.194888178913738</v>
      </c>
      <c r="U10" s="15">
        <v>0.19834710743801701</v>
      </c>
      <c r="V10" s="15">
        <v>0.18348623853210999</v>
      </c>
      <c r="W10" s="15">
        <v>4.5454545454545497E-2</v>
      </c>
      <c r="X10" s="15">
        <v>0</v>
      </c>
      <c r="Y10" s="15"/>
      <c r="Z10" s="15">
        <v>0.16915422885572101</v>
      </c>
      <c r="AA10" s="15">
        <v>0.233009708737864</v>
      </c>
      <c r="AB10" s="15"/>
      <c r="AC10" s="15">
        <v>0.17142857142857101</v>
      </c>
      <c r="AD10" s="15">
        <v>0.198237885462555</v>
      </c>
      <c r="AE10" s="15"/>
      <c r="AF10" s="15">
        <v>0.201492537313433</v>
      </c>
      <c r="AG10" s="15">
        <v>0.18421052631578899</v>
      </c>
      <c r="AH10" s="15">
        <v>0.2</v>
      </c>
      <c r="AI10" s="15">
        <v>0.22666666666666699</v>
      </c>
      <c r="AJ10" s="15">
        <v>0.20588235294117599</v>
      </c>
      <c r="AK10" s="15">
        <v>0.18181818181818199</v>
      </c>
      <c r="AL10" s="15">
        <v>0.16666666666666699</v>
      </c>
      <c r="AM10" s="15"/>
      <c r="AN10" s="15">
        <v>0.16157205240174699</v>
      </c>
      <c r="AO10" s="15">
        <v>0.17557251908396901</v>
      </c>
      <c r="AP10" s="15">
        <v>0.2</v>
      </c>
      <c r="AQ10" s="15">
        <v>0.203125</v>
      </c>
      <c r="AR10" s="15">
        <v>0.20714285714285699</v>
      </c>
      <c r="AS10" s="15">
        <v>0.173913043478261</v>
      </c>
      <c r="AT10" s="15"/>
      <c r="AU10" s="15">
        <v>0.19130434782608699</v>
      </c>
      <c r="AV10" s="15">
        <v>0.15384615384615399</v>
      </c>
      <c r="AW10" s="15">
        <v>7.1428571428571397E-2</v>
      </c>
      <c r="AX10" s="15">
        <v>0.220588235294118</v>
      </c>
      <c r="AY10" s="15">
        <v>0.228187919463087</v>
      </c>
      <c r="AZ10" s="15"/>
      <c r="BA10" s="15">
        <v>0.17585301837270301</v>
      </c>
      <c r="BB10" s="15">
        <v>0.19369369369369399</v>
      </c>
      <c r="BC10" s="15"/>
      <c r="BD10" s="15">
        <v>0.22553191489361701</v>
      </c>
      <c r="BE10" s="15">
        <v>0.15675675675675699</v>
      </c>
      <c r="BF10" s="15"/>
      <c r="BG10" s="15">
        <v>0.17899761336515499</v>
      </c>
      <c r="BH10" s="15">
        <v>0.17857142857142899</v>
      </c>
    </row>
    <row r="11" spans="2:60" x14ac:dyDescent="0.35">
      <c r="B11" s="16" t="s">
        <v>209</v>
      </c>
      <c r="C11" s="15">
        <v>6.09555189456343E-2</v>
      </c>
      <c r="D11" s="15">
        <v>6.7632850241545903E-2</v>
      </c>
      <c r="E11" s="15">
        <v>5.7500000000000002E-2</v>
      </c>
      <c r="F11" s="15"/>
      <c r="G11" s="15">
        <v>2.7972027972028E-2</v>
      </c>
      <c r="H11" s="15">
        <v>7.1120689655172403E-2</v>
      </c>
      <c r="I11" s="15"/>
      <c r="J11" s="15">
        <v>4.7619047619047603E-2</v>
      </c>
      <c r="K11" s="15">
        <v>5.6451612903225798E-2</v>
      </c>
      <c r="L11" s="15">
        <v>6.50406504065041E-2</v>
      </c>
      <c r="M11" s="15">
        <v>6.8181818181818205E-2</v>
      </c>
      <c r="N11" s="15"/>
      <c r="O11" s="15">
        <v>3.7037037037037E-2</v>
      </c>
      <c r="P11" s="15">
        <v>7.69230769230769E-2</v>
      </c>
      <c r="Q11" s="15">
        <v>6.8181818181818205E-2</v>
      </c>
      <c r="R11" s="15">
        <v>6.3218390804597693E-2</v>
      </c>
      <c r="S11" s="15"/>
      <c r="T11" s="15">
        <v>7.0287539936102206E-2</v>
      </c>
      <c r="U11" s="15">
        <v>4.9586776859504099E-2</v>
      </c>
      <c r="V11" s="15">
        <v>4.5871559633027498E-2</v>
      </c>
      <c r="W11" s="15">
        <v>6.8181818181818205E-2</v>
      </c>
      <c r="X11" s="15">
        <v>0.14285714285714299</v>
      </c>
      <c r="Y11" s="15"/>
      <c r="Z11" s="15">
        <v>7.9601990049751201E-2</v>
      </c>
      <c r="AA11" s="15">
        <v>6.7961165048543701E-2</v>
      </c>
      <c r="AB11" s="15"/>
      <c r="AC11" s="15">
        <v>6.9387755102040802E-2</v>
      </c>
      <c r="AD11" s="15">
        <v>5.2863436123347998E-2</v>
      </c>
      <c r="AE11" s="15"/>
      <c r="AF11" s="15">
        <v>8.9552238805970102E-2</v>
      </c>
      <c r="AG11" s="15">
        <v>6.5789473684210495E-2</v>
      </c>
      <c r="AH11" s="15">
        <v>2.5000000000000001E-2</v>
      </c>
      <c r="AI11" s="15">
        <v>5.3333333333333302E-2</v>
      </c>
      <c r="AJ11" s="15">
        <v>2.9411764705882401E-2</v>
      </c>
      <c r="AK11" s="15">
        <v>3.8961038961039002E-2</v>
      </c>
      <c r="AL11" s="15">
        <v>0.16666666666666699</v>
      </c>
      <c r="AM11" s="15"/>
      <c r="AN11" s="15">
        <v>6.9868995633187797E-2</v>
      </c>
      <c r="AO11" s="15">
        <v>5.34351145038168E-2</v>
      </c>
      <c r="AP11" s="15">
        <v>6.6666666666666693E-2</v>
      </c>
      <c r="AQ11" s="15">
        <v>3.125E-2</v>
      </c>
      <c r="AR11" s="15">
        <v>6.4285714285714293E-2</v>
      </c>
      <c r="AS11" s="15">
        <v>8.6956521739130405E-2</v>
      </c>
      <c r="AT11" s="15"/>
      <c r="AU11" s="15">
        <v>5.21739130434783E-2</v>
      </c>
      <c r="AV11" s="15">
        <v>4.0485829959514198E-2</v>
      </c>
      <c r="AW11" s="15">
        <v>7.1428571428571397E-2</v>
      </c>
      <c r="AX11" s="15">
        <v>0.11764705882352899</v>
      </c>
      <c r="AY11" s="15">
        <v>7.3825503355704702E-2</v>
      </c>
      <c r="AZ11" s="15"/>
      <c r="BA11" s="15">
        <v>6.5616797900262494E-2</v>
      </c>
      <c r="BB11" s="15">
        <v>5.4054054054054099E-2</v>
      </c>
      <c r="BC11" s="15"/>
      <c r="BD11" s="15">
        <v>7.6595744680851105E-2</v>
      </c>
      <c r="BE11" s="15">
        <v>5.1351351351351403E-2</v>
      </c>
      <c r="BF11" s="15"/>
      <c r="BG11" s="15">
        <v>5.25059665871122E-2</v>
      </c>
      <c r="BH11" s="15">
        <v>8.3333333333333301E-2</v>
      </c>
    </row>
    <row r="12" spans="2:60" x14ac:dyDescent="0.35">
      <c r="B12" s="16" t="s">
        <v>210</v>
      </c>
      <c r="C12" s="15">
        <v>4.9423393739703503E-2</v>
      </c>
      <c r="D12" s="15">
        <v>5.3140096618357502E-2</v>
      </c>
      <c r="E12" s="15">
        <v>4.7500000000000001E-2</v>
      </c>
      <c r="F12" s="15"/>
      <c r="G12" s="15">
        <v>6.9930069930069894E-2</v>
      </c>
      <c r="H12" s="15">
        <v>4.31034482758621E-2</v>
      </c>
      <c r="I12" s="15"/>
      <c r="J12" s="15">
        <v>6.6666666666666693E-2</v>
      </c>
      <c r="K12" s="15">
        <v>7.25806451612903E-2</v>
      </c>
      <c r="L12" s="15">
        <v>4.8780487804878099E-2</v>
      </c>
      <c r="M12" s="15">
        <v>1.5151515151515201E-2</v>
      </c>
      <c r="N12" s="15"/>
      <c r="O12" s="15">
        <v>3.7037037037037E-2</v>
      </c>
      <c r="P12" s="15">
        <v>3.8461538461538498E-2</v>
      </c>
      <c r="Q12" s="15">
        <v>6.8181818181818205E-2</v>
      </c>
      <c r="R12" s="15">
        <v>6.3218390804597693E-2</v>
      </c>
      <c r="S12" s="15"/>
      <c r="T12" s="15">
        <v>3.8338658146964903E-2</v>
      </c>
      <c r="U12" s="15">
        <v>4.9586776859504099E-2</v>
      </c>
      <c r="V12" s="15">
        <v>6.4220183486238494E-2</v>
      </c>
      <c r="W12" s="15">
        <v>0.11363636363636399</v>
      </c>
      <c r="X12" s="15">
        <v>0</v>
      </c>
      <c r="Y12" s="15"/>
      <c r="Z12" s="15">
        <v>5.9701492537313397E-2</v>
      </c>
      <c r="AA12" s="15">
        <v>4.85436893203883E-2</v>
      </c>
      <c r="AB12" s="15"/>
      <c r="AC12" s="15">
        <v>5.3061224489795902E-2</v>
      </c>
      <c r="AD12" s="15">
        <v>4.8458149779735699E-2</v>
      </c>
      <c r="AE12" s="15"/>
      <c r="AF12" s="15">
        <v>2.2388059701492501E-2</v>
      </c>
      <c r="AG12" s="15">
        <v>7.8947368421052599E-2</v>
      </c>
      <c r="AH12" s="15">
        <v>6.25E-2</v>
      </c>
      <c r="AI12" s="15">
        <v>5.3333333333333302E-2</v>
      </c>
      <c r="AJ12" s="15">
        <v>2.9411764705882401E-2</v>
      </c>
      <c r="AK12" s="15">
        <v>1.2987012987013E-2</v>
      </c>
      <c r="AL12" s="15">
        <v>0</v>
      </c>
      <c r="AM12" s="15"/>
      <c r="AN12" s="15">
        <v>5.2401746724890799E-2</v>
      </c>
      <c r="AO12" s="15">
        <v>6.1068702290076299E-2</v>
      </c>
      <c r="AP12" s="15">
        <v>6.6666666666666693E-2</v>
      </c>
      <c r="AQ12" s="15">
        <v>4.6875E-2</v>
      </c>
      <c r="AR12" s="15">
        <v>2.8571428571428598E-2</v>
      </c>
      <c r="AS12" s="15">
        <v>4.3478260869565202E-2</v>
      </c>
      <c r="AT12" s="15"/>
      <c r="AU12" s="15">
        <v>8.6956521739130405E-2</v>
      </c>
      <c r="AV12" s="15">
        <v>6.47773279352227E-2</v>
      </c>
      <c r="AW12" s="15">
        <v>0</v>
      </c>
      <c r="AX12" s="15">
        <v>2.9411764705882401E-2</v>
      </c>
      <c r="AY12" s="15">
        <v>1.34228187919463E-2</v>
      </c>
      <c r="AZ12" s="15"/>
      <c r="BA12" s="15">
        <v>4.4619422572178498E-2</v>
      </c>
      <c r="BB12" s="15">
        <v>4.9549549549549501E-2</v>
      </c>
      <c r="BC12" s="15"/>
      <c r="BD12" s="15">
        <v>3.4042553191489397E-2</v>
      </c>
      <c r="BE12" s="15">
        <v>5.9459459459459497E-2</v>
      </c>
      <c r="BF12" s="15"/>
      <c r="BG12" s="15">
        <v>4.5346062052505999E-2</v>
      </c>
      <c r="BH12" s="15">
        <v>5.3571428571428603E-2</v>
      </c>
    </row>
    <row r="13" spans="2:60" x14ac:dyDescent="0.35">
      <c r="B13" s="16" t="s">
        <v>119</v>
      </c>
      <c r="C13" s="15">
        <v>0.131795716639209</v>
      </c>
      <c r="D13" s="15">
        <v>8.2125603864734303E-2</v>
      </c>
      <c r="E13" s="15">
        <v>0.1575</v>
      </c>
      <c r="F13" s="15"/>
      <c r="G13" s="15">
        <v>0.15384615384615399</v>
      </c>
      <c r="H13" s="15">
        <v>0.125</v>
      </c>
      <c r="I13" s="15"/>
      <c r="J13" s="15">
        <v>0.14285714285714299</v>
      </c>
      <c r="K13" s="15">
        <v>0.12903225806451599</v>
      </c>
      <c r="L13" s="15">
        <v>0.12601626016260201</v>
      </c>
      <c r="M13" s="15">
        <v>0.13636363636363599</v>
      </c>
      <c r="N13" s="15"/>
      <c r="O13" s="15">
        <v>0.16666666666666699</v>
      </c>
      <c r="P13" s="15">
        <v>0.15384615384615399</v>
      </c>
      <c r="Q13" s="15">
        <v>7.9545454545454503E-2</v>
      </c>
      <c r="R13" s="15">
        <v>0.10344827586206901</v>
      </c>
      <c r="S13" s="15"/>
      <c r="T13" s="15">
        <v>0.16613418530351401</v>
      </c>
      <c r="U13" s="15">
        <v>0.12396694214876</v>
      </c>
      <c r="V13" s="15">
        <v>7.3394495412843999E-2</v>
      </c>
      <c r="W13" s="15">
        <v>4.5454545454545497E-2</v>
      </c>
      <c r="X13" s="15">
        <v>0.14285714285714299</v>
      </c>
      <c r="Y13" s="15"/>
      <c r="Z13" s="15">
        <v>0.12935323383084599</v>
      </c>
      <c r="AA13" s="15">
        <v>0.111650485436893</v>
      </c>
      <c r="AB13" s="15"/>
      <c r="AC13" s="15">
        <v>0.114285714285714</v>
      </c>
      <c r="AD13" s="15">
        <v>0.13215859030836999</v>
      </c>
      <c r="AE13" s="15"/>
      <c r="AF13" s="15">
        <v>0.12686567164179099</v>
      </c>
      <c r="AG13" s="15">
        <v>5.2631578947368397E-2</v>
      </c>
      <c r="AH13" s="15">
        <v>0.1125</v>
      </c>
      <c r="AI13" s="15">
        <v>0.08</v>
      </c>
      <c r="AJ13" s="15">
        <v>0.17647058823529399</v>
      </c>
      <c r="AK13" s="15">
        <v>0.103896103896104</v>
      </c>
      <c r="AL13" s="15">
        <v>0.16666666666666699</v>
      </c>
      <c r="AM13" s="15"/>
      <c r="AN13" s="15">
        <v>0.11353711790392999</v>
      </c>
      <c r="AO13" s="15">
        <v>0.122137404580153</v>
      </c>
      <c r="AP13" s="15">
        <v>0.33333333333333298</v>
      </c>
      <c r="AQ13" s="15">
        <v>0.125</v>
      </c>
      <c r="AR13" s="15">
        <v>0.15</v>
      </c>
      <c r="AS13" s="15">
        <v>0.13043478260869601</v>
      </c>
      <c r="AT13" s="15"/>
      <c r="AU13" s="15">
        <v>0.11304347826087</v>
      </c>
      <c r="AV13" s="15">
        <v>0.12955465587044501</v>
      </c>
      <c r="AW13" s="15">
        <v>0.32142857142857101</v>
      </c>
      <c r="AX13" s="15">
        <v>0.11764705882352899</v>
      </c>
      <c r="AY13" s="15">
        <v>0.12080536912751701</v>
      </c>
      <c r="AZ13" s="15"/>
      <c r="BA13" s="15">
        <v>0.144356955380577</v>
      </c>
      <c r="BB13" s="15">
        <v>0.112612612612613</v>
      </c>
      <c r="BC13" s="15"/>
      <c r="BD13" s="15">
        <v>0.12765957446808501</v>
      </c>
      <c r="BE13" s="15">
        <v>0.135135135135135</v>
      </c>
      <c r="BF13" s="15"/>
      <c r="BG13" s="15">
        <v>0.121718377088305</v>
      </c>
      <c r="BH13" s="15">
        <v>0.148809523809524</v>
      </c>
    </row>
    <row r="14" spans="2:60" x14ac:dyDescent="0.35">
      <c r="B14" s="16" t="s">
        <v>211</v>
      </c>
      <c r="C14" s="18">
        <v>0.57495881383854996</v>
      </c>
      <c r="D14" s="18">
        <v>0.56038647342995196</v>
      </c>
      <c r="E14" s="18">
        <v>0.58250000000000002</v>
      </c>
      <c r="F14" s="18"/>
      <c r="G14" s="18">
        <v>0.57342657342657299</v>
      </c>
      <c r="H14" s="18">
        <v>0.57543103448275901</v>
      </c>
      <c r="I14" s="18"/>
      <c r="J14" s="18">
        <v>0.53333333333333299</v>
      </c>
      <c r="K14" s="18">
        <v>0.54032258064516103</v>
      </c>
      <c r="L14" s="18">
        <v>0.59349593495935005</v>
      </c>
      <c r="M14" s="18">
        <v>0.60606060606060597</v>
      </c>
      <c r="N14" s="18"/>
      <c r="O14" s="18">
        <v>0.56790123456790098</v>
      </c>
      <c r="P14" s="18">
        <v>0.57692307692307698</v>
      </c>
      <c r="Q14" s="18">
        <v>0.61363636363636398</v>
      </c>
      <c r="R14" s="18">
        <v>0.568965517241379</v>
      </c>
      <c r="S14" s="18"/>
      <c r="T14" s="18">
        <v>0.53035143769968096</v>
      </c>
      <c r="U14" s="18">
        <v>0.57851239669421495</v>
      </c>
      <c r="V14" s="18">
        <v>0.63302752293578002</v>
      </c>
      <c r="W14" s="18">
        <v>0.72727272727272696</v>
      </c>
      <c r="X14" s="18">
        <v>0.71428571428571397</v>
      </c>
      <c r="Y14" s="18"/>
      <c r="Z14" s="18">
        <v>0.56218905472636804</v>
      </c>
      <c r="AA14" s="18">
        <v>0.538834951456311</v>
      </c>
      <c r="AB14" s="18"/>
      <c r="AC14" s="18">
        <v>0.59183673469387799</v>
      </c>
      <c r="AD14" s="18">
        <v>0.56828193832599105</v>
      </c>
      <c r="AE14" s="18"/>
      <c r="AF14" s="18">
        <v>0.55970149253731305</v>
      </c>
      <c r="AG14" s="18">
        <v>0.61842105263157898</v>
      </c>
      <c r="AH14" s="18">
        <v>0.6</v>
      </c>
      <c r="AI14" s="18">
        <v>0.586666666666667</v>
      </c>
      <c r="AJ14" s="18">
        <v>0.55882352941176505</v>
      </c>
      <c r="AK14" s="18">
        <v>0.662337662337662</v>
      </c>
      <c r="AL14" s="18">
        <v>0.5</v>
      </c>
      <c r="AM14" s="18"/>
      <c r="AN14" s="18">
        <v>0.60262008733624495</v>
      </c>
      <c r="AO14" s="18">
        <v>0.58778625954198505</v>
      </c>
      <c r="AP14" s="18">
        <v>0.33333333333333298</v>
      </c>
      <c r="AQ14" s="18">
        <v>0.59375</v>
      </c>
      <c r="AR14" s="18">
        <v>0.55000000000000004</v>
      </c>
      <c r="AS14" s="18">
        <v>0.565217391304348</v>
      </c>
      <c r="AT14" s="18"/>
      <c r="AU14" s="18">
        <v>0.55652173913043501</v>
      </c>
      <c r="AV14" s="18">
        <v>0.61133603238866396</v>
      </c>
      <c r="AW14" s="18">
        <v>0.53571428571428603</v>
      </c>
      <c r="AX14" s="18">
        <v>0.51470588235294101</v>
      </c>
      <c r="AY14" s="18">
        <v>0.56375838926174504</v>
      </c>
      <c r="AZ14" s="18"/>
      <c r="BA14" s="18">
        <v>0.56955380577427805</v>
      </c>
      <c r="BB14" s="18">
        <v>0.59009009009008995</v>
      </c>
      <c r="BC14" s="18"/>
      <c r="BD14" s="18">
        <v>0.536170212765957</v>
      </c>
      <c r="BE14" s="18">
        <v>0.59729729729729697</v>
      </c>
      <c r="BF14" s="18"/>
      <c r="BG14" s="18">
        <v>0.60143198090692096</v>
      </c>
      <c r="BH14" s="18">
        <v>0.53571428571428603</v>
      </c>
    </row>
    <row r="15" spans="2:60" x14ac:dyDescent="0.35">
      <c r="B15" s="16" t="s">
        <v>212</v>
      </c>
      <c r="C15" s="18">
        <v>0.110378912685338</v>
      </c>
      <c r="D15" s="18">
        <v>0.120772946859903</v>
      </c>
      <c r="E15" s="18">
        <v>0.105</v>
      </c>
      <c r="F15" s="18"/>
      <c r="G15" s="18">
        <v>9.7902097902097904E-2</v>
      </c>
      <c r="H15" s="18">
        <v>0.114224137931034</v>
      </c>
      <c r="I15" s="18"/>
      <c r="J15" s="18">
        <v>0.114285714285714</v>
      </c>
      <c r="K15" s="18">
        <v>0.12903225806451599</v>
      </c>
      <c r="L15" s="18">
        <v>0.113821138211382</v>
      </c>
      <c r="M15" s="18">
        <v>8.3333333333333301E-2</v>
      </c>
      <c r="N15" s="18"/>
      <c r="O15" s="18">
        <v>7.4074074074074098E-2</v>
      </c>
      <c r="P15" s="18">
        <v>0.115384615384615</v>
      </c>
      <c r="Q15" s="18">
        <v>0.13636363636363599</v>
      </c>
      <c r="R15" s="18">
        <v>0.126436781609195</v>
      </c>
      <c r="S15" s="18"/>
      <c r="T15" s="18">
        <v>0.108626198083067</v>
      </c>
      <c r="U15" s="18">
        <v>9.9173553719008295E-2</v>
      </c>
      <c r="V15" s="18">
        <v>0.11009174311926601</v>
      </c>
      <c r="W15" s="18">
        <v>0.18181818181818199</v>
      </c>
      <c r="X15" s="18">
        <v>0.14285714285714299</v>
      </c>
      <c r="Y15" s="18"/>
      <c r="Z15" s="18">
        <v>0.13930348258706499</v>
      </c>
      <c r="AA15" s="18">
        <v>0.116504854368932</v>
      </c>
      <c r="AB15" s="18"/>
      <c r="AC15" s="18">
        <v>0.122448979591837</v>
      </c>
      <c r="AD15" s="18">
        <v>0.101321585903084</v>
      </c>
      <c r="AE15" s="18"/>
      <c r="AF15" s="18">
        <v>0.111940298507463</v>
      </c>
      <c r="AG15" s="18">
        <v>0.144736842105263</v>
      </c>
      <c r="AH15" s="18">
        <v>8.7499999999999994E-2</v>
      </c>
      <c r="AI15" s="18">
        <v>0.10666666666666701</v>
      </c>
      <c r="AJ15" s="18">
        <v>5.8823529411764698E-2</v>
      </c>
      <c r="AK15" s="18">
        <v>5.1948051948052E-2</v>
      </c>
      <c r="AL15" s="18">
        <v>0.16666666666666699</v>
      </c>
      <c r="AM15" s="18"/>
      <c r="AN15" s="18">
        <v>0.122270742358079</v>
      </c>
      <c r="AO15" s="18">
        <v>0.114503816793893</v>
      </c>
      <c r="AP15" s="18">
        <v>0.133333333333333</v>
      </c>
      <c r="AQ15" s="18">
        <v>7.8125E-2</v>
      </c>
      <c r="AR15" s="18">
        <v>9.2857142857142805E-2</v>
      </c>
      <c r="AS15" s="18">
        <v>0.13043478260869601</v>
      </c>
      <c r="AT15" s="18"/>
      <c r="AU15" s="18">
        <v>0.139130434782609</v>
      </c>
      <c r="AV15" s="18">
        <v>0.105263157894737</v>
      </c>
      <c r="AW15" s="18">
        <v>7.1428571428571397E-2</v>
      </c>
      <c r="AX15" s="18">
        <v>0.14705882352941199</v>
      </c>
      <c r="AY15" s="18">
        <v>8.7248322147651006E-2</v>
      </c>
      <c r="AZ15" s="18"/>
      <c r="BA15" s="18">
        <v>0.110236220472441</v>
      </c>
      <c r="BB15" s="18">
        <v>0.103603603603604</v>
      </c>
      <c r="BC15" s="18"/>
      <c r="BD15" s="18">
        <v>0.11063829787234</v>
      </c>
      <c r="BE15" s="18">
        <v>0.110810810810811</v>
      </c>
      <c r="BF15" s="18"/>
      <c r="BG15" s="18">
        <v>9.7852028639618102E-2</v>
      </c>
      <c r="BH15" s="18">
        <v>0.136904761904762</v>
      </c>
    </row>
    <row r="16" spans="2:60" x14ac:dyDescent="0.35">
      <c r="B16" s="16" t="s">
        <v>93</v>
      </c>
      <c r="C16" s="19">
        <v>0.46457990115321302</v>
      </c>
      <c r="D16" s="19">
        <v>0.43961352657004799</v>
      </c>
      <c r="E16" s="19">
        <v>0.47749999999999998</v>
      </c>
      <c r="F16" s="19"/>
      <c r="G16" s="19">
        <v>0.47552447552447602</v>
      </c>
      <c r="H16" s="19">
        <v>0.46120689655172398</v>
      </c>
      <c r="I16" s="19"/>
      <c r="J16" s="19">
        <v>0.419047619047619</v>
      </c>
      <c r="K16" s="19">
        <v>0.41129032258064502</v>
      </c>
      <c r="L16" s="19">
        <v>0.47967479674796698</v>
      </c>
      <c r="M16" s="19">
        <v>0.52272727272727304</v>
      </c>
      <c r="N16" s="19"/>
      <c r="O16" s="19">
        <v>0.49382716049382702</v>
      </c>
      <c r="P16" s="19">
        <v>0.46153846153846101</v>
      </c>
      <c r="Q16" s="19">
        <v>0.47727272727272702</v>
      </c>
      <c r="R16" s="19">
        <v>0.44252873563218398</v>
      </c>
      <c r="S16" s="19"/>
      <c r="T16" s="19">
        <v>0.42172523961661301</v>
      </c>
      <c r="U16" s="19">
        <v>0.47933884297520701</v>
      </c>
      <c r="V16" s="19">
        <v>0.52293577981651396</v>
      </c>
      <c r="W16" s="19">
        <v>0.54545454545454497</v>
      </c>
      <c r="X16" s="19">
        <v>0.57142857142857095</v>
      </c>
      <c r="Y16" s="19"/>
      <c r="Z16" s="19">
        <v>0.422885572139303</v>
      </c>
      <c r="AA16" s="19">
        <v>0.42233009708737901</v>
      </c>
      <c r="AB16" s="19"/>
      <c r="AC16" s="19">
        <v>0.469387755102041</v>
      </c>
      <c r="AD16" s="19">
        <v>0.46696035242290701</v>
      </c>
      <c r="AE16" s="19"/>
      <c r="AF16" s="19">
        <v>0.44776119402985098</v>
      </c>
      <c r="AG16" s="19">
        <v>0.47368421052631599</v>
      </c>
      <c r="AH16" s="19">
        <v>0.51249999999999996</v>
      </c>
      <c r="AI16" s="19">
        <v>0.48</v>
      </c>
      <c r="AJ16" s="19">
        <v>0.5</v>
      </c>
      <c r="AK16" s="19">
        <v>0.61038961038961004</v>
      </c>
      <c r="AL16" s="19">
        <v>0.33333333333333298</v>
      </c>
      <c r="AM16" s="19"/>
      <c r="AN16" s="19">
        <v>0.480349344978166</v>
      </c>
      <c r="AO16" s="19">
        <v>0.473282442748092</v>
      </c>
      <c r="AP16" s="19">
        <v>0.2</v>
      </c>
      <c r="AQ16" s="19">
        <v>0.515625</v>
      </c>
      <c r="AR16" s="19">
        <v>0.45714285714285702</v>
      </c>
      <c r="AS16" s="19">
        <v>0.434782608695652</v>
      </c>
      <c r="AT16" s="19"/>
      <c r="AU16" s="19">
        <v>0.41739130434782601</v>
      </c>
      <c r="AV16" s="19">
        <v>0.50607287449392702</v>
      </c>
      <c r="AW16" s="19">
        <v>0.46428571428571402</v>
      </c>
      <c r="AX16" s="19">
        <v>0.36764705882352899</v>
      </c>
      <c r="AY16" s="19">
        <v>0.47651006711409399</v>
      </c>
      <c r="AZ16" s="19"/>
      <c r="BA16" s="19">
        <v>0.45931758530183697</v>
      </c>
      <c r="BB16" s="19">
        <v>0.48648648648648601</v>
      </c>
      <c r="BC16" s="19"/>
      <c r="BD16" s="19">
        <v>0.42553191489361702</v>
      </c>
      <c r="BE16" s="19">
        <v>0.48648648648648701</v>
      </c>
      <c r="BF16" s="19"/>
      <c r="BG16" s="19">
        <v>0.50357995226730301</v>
      </c>
      <c r="BH16" s="19">
        <v>0.398809523809524</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H21"/>
  <sheetViews>
    <sheetView showGridLines="0" topLeftCell="A6" workbookViewId="0">
      <pane xSplit="2" topLeftCell="C1" activePane="topRight" state="frozen"/>
      <selection pane="topRight" activeCell="F16" sqref="F1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18" width="10.7265625" customWidth="1"/>
    <col min="19" max="19" width="2.1796875" customWidth="1"/>
    <col min="20" max="24" width="10.7265625" customWidth="1"/>
    <col min="25" max="25" width="2.1796875" customWidth="1"/>
    <col min="26" max="27" width="10.7265625" customWidth="1"/>
    <col min="28" max="28" width="2.1796875" customWidth="1"/>
    <col min="29" max="30" width="10.7265625" customWidth="1"/>
    <col min="31" max="31" width="2.1796875" customWidth="1"/>
    <col min="32" max="38" width="10.7265625" customWidth="1"/>
    <col min="39" max="39" width="2.1796875" customWidth="1"/>
    <col min="40" max="45" width="10.7265625" customWidth="1"/>
    <col min="46" max="46" width="2.1796875" customWidth="1"/>
    <col min="47"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s>
  <sheetData>
    <row r="2" spans="2:60" ht="40" customHeight="1" x14ac:dyDescent="0.35">
      <c r="D2" s="27" t="s">
        <v>379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5" spans="2:60" ht="30" customHeight="1" x14ac:dyDescent="0.35">
      <c r="B5" s="13"/>
      <c r="C5" s="13"/>
      <c r="D5" s="26" t="s">
        <v>63</v>
      </c>
      <c r="E5" s="26"/>
      <c r="F5" s="13"/>
      <c r="G5" s="26" t="s">
        <v>64</v>
      </c>
      <c r="H5" s="26"/>
      <c r="I5" s="13"/>
      <c r="J5" s="26" t="s">
        <v>65</v>
      </c>
      <c r="K5" s="26"/>
      <c r="L5" s="26"/>
      <c r="M5" s="26"/>
      <c r="N5" s="13"/>
      <c r="O5" s="26" t="s">
        <v>66</v>
      </c>
      <c r="P5" s="26"/>
      <c r="Q5" s="26"/>
      <c r="R5" s="26"/>
      <c r="S5" s="13"/>
      <c r="T5" s="26" t="s">
        <v>67</v>
      </c>
      <c r="U5" s="26"/>
      <c r="V5" s="26"/>
      <c r="W5" s="26"/>
      <c r="X5" s="26"/>
      <c r="Y5" s="13"/>
      <c r="Z5" s="26" t="s">
        <v>68</v>
      </c>
      <c r="AA5" s="26"/>
      <c r="AB5" s="13"/>
      <c r="AC5" s="26" t="s">
        <v>69</v>
      </c>
      <c r="AD5" s="26"/>
      <c r="AE5" s="13"/>
      <c r="AF5" s="26" t="s">
        <v>70</v>
      </c>
      <c r="AG5" s="26"/>
      <c r="AH5" s="26"/>
      <c r="AI5" s="26"/>
      <c r="AJ5" s="26"/>
      <c r="AK5" s="26"/>
      <c r="AL5" s="26"/>
      <c r="AM5" s="13"/>
      <c r="AN5" s="26" t="s">
        <v>71</v>
      </c>
      <c r="AO5" s="26"/>
      <c r="AP5" s="26"/>
      <c r="AQ5" s="26"/>
      <c r="AR5" s="26"/>
      <c r="AS5" s="26"/>
      <c r="AT5" s="13"/>
      <c r="AU5" s="26" t="s">
        <v>72</v>
      </c>
      <c r="AV5" s="26"/>
      <c r="AW5" s="26"/>
      <c r="AX5" s="26"/>
      <c r="AY5" s="26"/>
      <c r="AZ5" s="13"/>
      <c r="BA5" s="26" t="s">
        <v>73</v>
      </c>
      <c r="BB5" s="26"/>
      <c r="BC5" s="13"/>
      <c r="BD5" s="26" t="s">
        <v>74</v>
      </c>
      <c r="BE5" s="26"/>
      <c r="BF5" s="13"/>
      <c r="BG5" s="26" t="s">
        <v>75</v>
      </c>
      <c r="BH5" s="26"/>
    </row>
    <row r="6" spans="2:60" ht="116"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T6" s="11" t="s">
        <v>30</v>
      </c>
      <c r="U6" s="11" t="s">
        <v>31</v>
      </c>
      <c r="V6" s="11" t="s">
        <v>32</v>
      </c>
      <c r="W6" s="11" t="s">
        <v>33</v>
      </c>
      <c r="X6" s="11" t="s">
        <v>34</v>
      </c>
      <c r="Z6" s="11" t="s">
        <v>35</v>
      </c>
      <c r="AA6" s="11" t="s">
        <v>36</v>
      </c>
      <c r="AC6" s="11" t="s">
        <v>37</v>
      </c>
      <c r="AD6" s="11" t="s">
        <v>38</v>
      </c>
      <c r="AF6" s="11" t="s">
        <v>39</v>
      </c>
      <c r="AG6" s="11" t="s">
        <v>40</v>
      </c>
      <c r="AH6" s="11" t="s">
        <v>41</v>
      </c>
      <c r="AI6" s="11" t="s">
        <v>42</v>
      </c>
      <c r="AJ6" s="11" t="s">
        <v>43</v>
      </c>
      <c r="AK6" s="11" t="s">
        <v>44</v>
      </c>
      <c r="AL6" s="11" t="s">
        <v>45</v>
      </c>
      <c r="AN6" s="11" t="s">
        <v>46</v>
      </c>
      <c r="AO6" s="11" t="s">
        <v>47</v>
      </c>
      <c r="AP6" s="11" t="s">
        <v>48</v>
      </c>
      <c r="AQ6" s="11" t="s">
        <v>49</v>
      </c>
      <c r="AR6" s="11" t="s">
        <v>50</v>
      </c>
      <c r="AS6" s="11" t="s">
        <v>51</v>
      </c>
      <c r="AU6" s="11" t="s">
        <v>52</v>
      </c>
      <c r="AV6" s="11" t="s">
        <v>53</v>
      </c>
      <c r="AW6" s="11" t="s">
        <v>54</v>
      </c>
      <c r="AX6" s="11" t="s">
        <v>55</v>
      </c>
      <c r="AY6" s="11" t="s">
        <v>56</v>
      </c>
      <c r="BA6" s="11" t="s">
        <v>57</v>
      </c>
      <c r="BB6" s="11" t="s">
        <v>58</v>
      </c>
      <c r="BD6" s="11" t="s">
        <v>59</v>
      </c>
      <c r="BE6" s="11" t="s">
        <v>60</v>
      </c>
      <c r="BG6" s="11" t="s">
        <v>61</v>
      </c>
      <c r="BH6" s="11" t="s">
        <v>62</v>
      </c>
    </row>
    <row r="7" spans="2:60" ht="30" customHeight="1" x14ac:dyDescent="0.35">
      <c r="B7" s="10" t="s">
        <v>19</v>
      </c>
      <c r="C7" s="10">
        <v>607</v>
      </c>
      <c r="D7" s="10">
        <v>207</v>
      </c>
      <c r="E7" s="10">
        <v>400</v>
      </c>
      <c r="F7" s="10"/>
      <c r="G7" s="10">
        <v>143</v>
      </c>
      <c r="H7" s="10">
        <v>464</v>
      </c>
      <c r="I7" s="10"/>
      <c r="J7" s="10">
        <v>105</v>
      </c>
      <c r="K7" s="10">
        <v>124</v>
      </c>
      <c r="L7" s="10">
        <v>246</v>
      </c>
      <c r="M7" s="10">
        <v>132</v>
      </c>
      <c r="N7" s="10"/>
      <c r="O7" s="10">
        <v>162</v>
      </c>
      <c r="P7" s="10">
        <v>156</v>
      </c>
      <c r="Q7" s="10">
        <v>88</v>
      </c>
      <c r="R7" s="10">
        <v>174</v>
      </c>
      <c r="S7" s="10"/>
      <c r="T7" s="10">
        <v>313</v>
      </c>
      <c r="U7" s="10">
        <v>121</v>
      </c>
      <c r="V7" s="10">
        <v>109</v>
      </c>
      <c r="W7" s="10">
        <v>44</v>
      </c>
      <c r="X7" s="10">
        <v>7</v>
      </c>
      <c r="Y7" s="10"/>
      <c r="Z7" s="10">
        <v>201</v>
      </c>
      <c r="AA7" s="10">
        <v>206</v>
      </c>
      <c r="AB7" s="10"/>
      <c r="AC7" s="10">
        <v>245</v>
      </c>
      <c r="AD7" s="10">
        <v>227</v>
      </c>
      <c r="AE7" s="10"/>
      <c r="AF7" s="10">
        <v>134</v>
      </c>
      <c r="AG7" s="10">
        <v>76</v>
      </c>
      <c r="AH7" s="10">
        <v>80</v>
      </c>
      <c r="AI7" s="10">
        <v>75</v>
      </c>
      <c r="AJ7" s="10">
        <v>34</v>
      </c>
      <c r="AK7" s="10">
        <v>77</v>
      </c>
      <c r="AL7" s="10">
        <v>6</v>
      </c>
      <c r="AM7" s="10"/>
      <c r="AN7" s="10">
        <v>229</v>
      </c>
      <c r="AO7" s="10">
        <v>131</v>
      </c>
      <c r="AP7" s="10">
        <v>15</v>
      </c>
      <c r="AQ7" s="10">
        <v>64</v>
      </c>
      <c r="AR7" s="10">
        <v>140</v>
      </c>
      <c r="AS7" s="10">
        <v>23</v>
      </c>
      <c r="AT7" s="10"/>
      <c r="AU7" s="10">
        <v>115</v>
      </c>
      <c r="AV7" s="10">
        <v>247</v>
      </c>
      <c r="AW7" s="10">
        <v>28</v>
      </c>
      <c r="AX7" s="10">
        <v>68</v>
      </c>
      <c r="AY7" s="10">
        <v>149</v>
      </c>
      <c r="AZ7" s="10"/>
      <c r="BA7" s="10">
        <v>381</v>
      </c>
      <c r="BB7" s="10">
        <v>222</v>
      </c>
      <c r="BC7" s="10"/>
      <c r="BD7" s="10">
        <v>235</v>
      </c>
      <c r="BE7" s="10">
        <v>370</v>
      </c>
      <c r="BF7" s="10"/>
      <c r="BG7" s="10">
        <v>419</v>
      </c>
      <c r="BH7" s="10">
        <v>168</v>
      </c>
    </row>
    <row r="8" spans="2:60" x14ac:dyDescent="0.35">
      <c r="B8" s="16" t="s">
        <v>206</v>
      </c>
      <c r="C8" s="15">
        <v>5.7660626029654001E-2</v>
      </c>
      <c r="D8" s="15">
        <v>7.2463768115942004E-2</v>
      </c>
      <c r="E8" s="15">
        <v>0.05</v>
      </c>
      <c r="F8" s="15"/>
      <c r="G8" s="15">
        <v>9.7902097902097904E-2</v>
      </c>
      <c r="H8" s="15">
        <v>4.52586206896552E-2</v>
      </c>
      <c r="I8" s="15"/>
      <c r="J8" s="15">
        <v>7.6190476190476197E-2</v>
      </c>
      <c r="K8" s="15">
        <v>4.8387096774193498E-2</v>
      </c>
      <c r="L8" s="15">
        <v>6.50406504065041E-2</v>
      </c>
      <c r="M8" s="15">
        <v>3.7878787878787901E-2</v>
      </c>
      <c r="N8" s="15"/>
      <c r="O8" s="15">
        <v>8.6419753086419707E-2</v>
      </c>
      <c r="P8" s="15">
        <v>6.4102564102564097E-2</v>
      </c>
      <c r="Q8" s="15">
        <v>5.6818181818181802E-2</v>
      </c>
      <c r="R8" s="15">
        <v>2.8735632183908E-2</v>
      </c>
      <c r="S8" s="15"/>
      <c r="T8" s="15">
        <v>5.4313099041533502E-2</v>
      </c>
      <c r="U8" s="15">
        <v>6.6115702479338803E-2</v>
      </c>
      <c r="V8" s="15">
        <v>3.6697247706422E-2</v>
      </c>
      <c r="W8" s="15">
        <v>6.8181818181818205E-2</v>
      </c>
      <c r="X8" s="15">
        <v>0.14285714285714299</v>
      </c>
      <c r="Y8" s="15"/>
      <c r="Z8" s="15">
        <v>6.9651741293532299E-2</v>
      </c>
      <c r="AA8" s="15">
        <v>6.3106796116504896E-2</v>
      </c>
      <c r="AB8" s="15"/>
      <c r="AC8" s="15">
        <v>5.7142857142857099E-2</v>
      </c>
      <c r="AD8" s="15">
        <v>5.2863436123347998E-2</v>
      </c>
      <c r="AE8" s="15"/>
      <c r="AF8" s="15">
        <v>9.7014925373134303E-2</v>
      </c>
      <c r="AG8" s="15">
        <v>7.8947368421052599E-2</v>
      </c>
      <c r="AH8" s="15">
        <v>2.5000000000000001E-2</v>
      </c>
      <c r="AI8" s="15">
        <v>0.04</v>
      </c>
      <c r="AJ8" s="15">
        <v>2.9411764705882401E-2</v>
      </c>
      <c r="AK8" s="15">
        <v>5.1948051948052E-2</v>
      </c>
      <c r="AL8" s="15">
        <v>0.16666666666666699</v>
      </c>
      <c r="AM8" s="15"/>
      <c r="AN8" s="15">
        <v>4.3668122270742397E-2</v>
      </c>
      <c r="AO8" s="15">
        <v>4.58015267175573E-2</v>
      </c>
      <c r="AP8" s="15">
        <v>0</v>
      </c>
      <c r="AQ8" s="15">
        <v>0.109375</v>
      </c>
      <c r="AR8" s="15">
        <v>7.8571428571428598E-2</v>
      </c>
      <c r="AS8" s="15">
        <v>4.3478260869565202E-2</v>
      </c>
      <c r="AT8" s="15"/>
      <c r="AU8" s="15">
        <v>4.3478260869565202E-2</v>
      </c>
      <c r="AV8" s="15">
        <v>5.2631578947368397E-2</v>
      </c>
      <c r="AW8" s="15">
        <v>7.1428571428571397E-2</v>
      </c>
      <c r="AX8" s="15">
        <v>4.4117647058823498E-2</v>
      </c>
      <c r="AY8" s="15">
        <v>8.0536912751677805E-2</v>
      </c>
      <c r="AZ8" s="15"/>
      <c r="BA8" s="15">
        <v>4.4619422572178498E-2</v>
      </c>
      <c r="BB8" s="15">
        <v>8.1081081081081099E-2</v>
      </c>
      <c r="BC8" s="15"/>
      <c r="BD8" s="15">
        <v>5.1063829787233998E-2</v>
      </c>
      <c r="BE8" s="15">
        <v>6.21621621621622E-2</v>
      </c>
      <c r="BF8" s="15"/>
      <c r="BG8" s="15">
        <v>6.2052505966587103E-2</v>
      </c>
      <c r="BH8" s="15">
        <v>4.1666666666666699E-2</v>
      </c>
    </row>
    <row r="9" spans="2:60" x14ac:dyDescent="0.35">
      <c r="B9" s="16" t="s">
        <v>207</v>
      </c>
      <c r="C9" s="15">
        <v>9.5551894563426706E-2</v>
      </c>
      <c r="D9" s="15">
        <v>0.120772946859903</v>
      </c>
      <c r="E9" s="15">
        <v>8.2500000000000004E-2</v>
      </c>
      <c r="F9" s="15"/>
      <c r="G9" s="15">
        <v>9.0909090909090898E-2</v>
      </c>
      <c r="H9" s="15">
        <v>9.6982758620689696E-2</v>
      </c>
      <c r="I9" s="15"/>
      <c r="J9" s="15">
        <v>9.5238095238095205E-2</v>
      </c>
      <c r="K9" s="15">
        <v>6.4516129032258104E-2</v>
      </c>
      <c r="L9" s="15">
        <v>9.7560975609756101E-2</v>
      </c>
      <c r="M9" s="15">
        <v>0.12121212121212099</v>
      </c>
      <c r="N9" s="15"/>
      <c r="O9" s="15">
        <v>7.4074074074074098E-2</v>
      </c>
      <c r="P9" s="15">
        <v>8.3333333333333301E-2</v>
      </c>
      <c r="Q9" s="15">
        <v>0.11363636363636399</v>
      </c>
      <c r="R9" s="15">
        <v>0.114942528735632</v>
      </c>
      <c r="S9" s="15"/>
      <c r="T9" s="15">
        <v>7.9872204472843406E-2</v>
      </c>
      <c r="U9" s="15">
        <v>0.107438016528926</v>
      </c>
      <c r="V9" s="15">
        <v>0.100917431192661</v>
      </c>
      <c r="W9" s="15">
        <v>0.13636363636363599</v>
      </c>
      <c r="X9" s="15">
        <v>0.14285714285714299</v>
      </c>
      <c r="Y9" s="15"/>
      <c r="Z9" s="15">
        <v>7.4626865671641798E-2</v>
      </c>
      <c r="AA9" s="15">
        <v>9.2233009708737906E-2</v>
      </c>
      <c r="AB9" s="15"/>
      <c r="AC9" s="15">
        <v>9.7959183673469397E-2</v>
      </c>
      <c r="AD9" s="15">
        <v>9.2511013215859E-2</v>
      </c>
      <c r="AE9" s="15"/>
      <c r="AF9" s="15">
        <v>6.7164179104477598E-2</v>
      </c>
      <c r="AG9" s="15">
        <v>0.157894736842105</v>
      </c>
      <c r="AH9" s="15">
        <v>0.15</v>
      </c>
      <c r="AI9" s="15">
        <v>9.3333333333333296E-2</v>
      </c>
      <c r="AJ9" s="15">
        <v>2.9411764705882401E-2</v>
      </c>
      <c r="AK9" s="15">
        <v>6.4935064935064901E-2</v>
      </c>
      <c r="AL9" s="15">
        <v>0.16666666666666699</v>
      </c>
      <c r="AM9" s="15"/>
      <c r="AN9" s="15">
        <v>0.10043668122270701</v>
      </c>
      <c r="AO9" s="15">
        <v>0.122137404580153</v>
      </c>
      <c r="AP9" s="15">
        <v>0.133333333333333</v>
      </c>
      <c r="AQ9" s="15">
        <v>9.375E-2</v>
      </c>
      <c r="AR9" s="15">
        <v>7.1428571428571397E-2</v>
      </c>
      <c r="AS9" s="15">
        <v>4.3478260869565202E-2</v>
      </c>
      <c r="AT9" s="15"/>
      <c r="AU9" s="15">
        <v>8.6956521739130405E-2</v>
      </c>
      <c r="AV9" s="15">
        <v>0.105263157894737</v>
      </c>
      <c r="AW9" s="15">
        <v>0.14285714285714299</v>
      </c>
      <c r="AX9" s="15">
        <v>7.3529411764705899E-2</v>
      </c>
      <c r="AY9" s="15">
        <v>8.7248322147651006E-2</v>
      </c>
      <c r="AZ9" s="15"/>
      <c r="BA9" s="15">
        <v>7.0866141732283505E-2</v>
      </c>
      <c r="BB9" s="15">
        <v>0.13963963963963999</v>
      </c>
      <c r="BC9" s="15"/>
      <c r="BD9" s="15">
        <v>9.7872340425531903E-2</v>
      </c>
      <c r="BE9" s="15">
        <v>9.45945945945946E-2</v>
      </c>
      <c r="BF9" s="15"/>
      <c r="BG9" s="15">
        <v>8.1145584725536998E-2</v>
      </c>
      <c r="BH9" s="15">
        <v>0.136904761904762</v>
      </c>
    </row>
    <row r="10" spans="2:60" x14ac:dyDescent="0.35">
      <c r="B10" s="16" t="s">
        <v>208</v>
      </c>
      <c r="C10" s="15">
        <v>0.18451400329489301</v>
      </c>
      <c r="D10" s="15">
        <v>0.17874396135265699</v>
      </c>
      <c r="E10" s="15">
        <v>0.1875</v>
      </c>
      <c r="F10" s="15"/>
      <c r="G10" s="15">
        <v>0.125874125874126</v>
      </c>
      <c r="H10" s="15">
        <v>0.20258620689655199</v>
      </c>
      <c r="I10" s="15"/>
      <c r="J10" s="15">
        <v>0.17142857142857101</v>
      </c>
      <c r="K10" s="15">
        <v>0.19354838709677399</v>
      </c>
      <c r="L10" s="15">
        <v>0.18699186991869901</v>
      </c>
      <c r="M10" s="15">
        <v>0.18181818181818199</v>
      </c>
      <c r="N10" s="15"/>
      <c r="O10" s="15">
        <v>0.18518518518518501</v>
      </c>
      <c r="P10" s="15">
        <v>0.16666666666666699</v>
      </c>
      <c r="Q10" s="15">
        <v>0.18181818181818199</v>
      </c>
      <c r="R10" s="15">
        <v>0.20114942528735599</v>
      </c>
      <c r="S10" s="15"/>
      <c r="T10" s="15">
        <v>0.16932907348242801</v>
      </c>
      <c r="U10" s="15">
        <v>0.19834710743801701</v>
      </c>
      <c r="V10" s="15">
        <v>0.16513761467889901</v>
      </c>
      <c r="W10" s="15">
        <v>0.29545454545454503</v>
      </c>
      <c r="X10" s="15">
        <v>0.28571428571428598</v>
      </c>
      <c r="Y10" s="15"/>
      <c r="Z10" s="15">
        <v>0.20895522388059701</v>
      </c>
      <c r="AA10" s="15">
        <v>0.14077669902912601</v>
      </c>
      <c r="AB10" s="15"/>
      <c r="AC10" s="15">
        <v>0.19591836734693899</v>
      </c>
      <c r="AD10" s="15">
        <v>0.12775330396475801</v>
      </c>
      <c r="AE10" s="15"/>
      <c r="AF10" s="15">
        <v>0.19402985074626899</v>
      </c>
      <c r="AG10" s="15">
        <v>0.144736842105263</v>
      </c>
      <c r="AH10" s="15">
        <v>0.15</v>
      </c>
      <c r="AI10" s="15">
        <v>0.24</v>
      </c>
      <c r="AJ10" s="15">
        <v>0.11764705882352899</v>
      </c>
      <c r="AK10" s="15">
        <v>0.19480519480519501</v>
      </c>
      <c r="AL10" s="15">
        <v>0.16666666666666699</v>
      </c>
      <c r="AM10" s="15"/>
      <c r="AN10" s="15">
        <v>0.109170305676856</v>
      </c>
      <c r="AO10" s="15">
        <v>0.244274809160305</v>
      </c>
      <c r="AP10" s="15">
        <v>0.133333333333333</v>
      </c>
      <c r="AQ10" s="15">
        <v>0.265625</v>
      </c>
      <c r="AR10" s="15">
        <v>0.192857142857143</v>
      </c>
      <c r="AS10" s="15">
        <v>0.34782608695652201</v>
      </c>
      <c r="AT10" s="15"/>
      <c r="AU10" s="15">
        <v>0.22608695652173899</v>
      </c>
      <c r="AV10" s="15">
        <v>0.198380566801619</v>
      </c>
      <c r="AW10" s="15">
        <v>0.14285714285714299</v>
      </c>
      <c r="AX10" s="15">
        <v>0.191176470588235</v>
      </c>
      <c r="AY10" s="15">
        <v>0.134228187919463</v>
      </c>
      <c r="AZ10" s="15"/>
      <c r="BA10" s="15">
        <v>0.17322834645669299</v>
      </c>
      <c r="BB10" s="15">
        <v>0.20270270270270299</v>
      </c>
      <c r="BC10" s="15"/>
      <c r="BD10" s="15">
        <v>0.17872340425531899</v>
      </c>
      <c r="BE10" s="15">
        <v>0.186486486486486</v>
      </c>
      <c r="BF10" s="15"/>
      <c r="BG10" s="15">
        <v>0.18854415274462999</v>
      </c>
      <c r="BH10" s="15">
        <v>0.17857142857142899</v>
      </c>
    </row>
    <row r="11" spans="2:60" x14ac:dyDescent="0.35">
      <c r="B11" s="16" t="s">
        <v>209</v>
      </c>
      <c r="C11" s="15">
        <v>0.23558484349258599</v>
      </c>
      <c r="D11" s="15">
        <v>0.217391304347826</v>
      </c>
      <c r="E11" s="15">
        <v>0.245</v>
      </c>
      <c r="F11" s="15"/>
      <c r="G11" s="15">
        <v>0.195804195804196</v>
      </c>
      <c r="H11" s="15">
        <v>0.24784482758620699</v>
      </c>
      <c r="I11" s="15"/>
      <c r="J11" s="15">
        <v>0.22857142857142901</v>
      </c>
      <c r="K11" s="15">
        <v>0.18548387096774199</v>
      </c>
      <c r="L11" s="15">
        <v>0.25609756097560998</v>
      </c>
      <c r="M11" s="15">
        <v>0.25</v>
      </c>
      <c r="N11" s="15"/>
      <c r="O11" s="15">
        <v>0.240740740740741</v>
      </c>
      <c r="P11" s="15">
        <v>0.22435897435897401</v>
      </c>
      <c r="Q11" s="15">
        <v>0.14772727272727301</v>
      </c>
      <c r="R11" s="15">
        <v>0.27586206896551702</v>
      </c>
      <c r="S11" s="15"/>
      <c r="T11" s="15">
        <v>0.23322683706070299</v>
      </c>
      <c r="U11" s="15">
        <v>0.214876033057851</v>
      </c>
      <c r="V11" s="15">
        <v>0.293577981651376</v>
      </c>
      <c r="W11" s="15">
        <v>0.25</v>
      </c>
      <c r="X11" s="15">
        <v>0.14285714285714299</v>
      </c>
      <c r="Y11" s="15"/>
      <c r="Z11" s="15">
        <v>0.26368159203980102</v>
      </c>
      <c r="AA11" s="15">
        <v>0.218446601941748</v>
      </c>
      <c r="AB11" s="15"/>
      <c r="AC11" s="15">
        <v>0.25714285714285701</v>
      </c>
      <c r="AD11" s="15">
        <v>0.20704845814978001</v>
      </c>
      <c r="AE11" s="15"/>
      <c r="AF11" s="15">
        <v>0.27611940298507498</v>
      </c>
      <c r="AG11" s="15">
        <v>0.197368421052632</v>
      </c>
      <c r="AH11" s="15">
        <v>0.25</v>
      </c>
      <c r="AI11" s="15">
        <v>0.21333333333333299</v>
      </c>
      <c r="AJ11" s="15">
        <v>0.32352941176470601</v>
      </c>
      <c r="AK11" s="15">
        <v>0.207792207792208</v>
      </c>
      <c r="AL11" s="15">
        <v>0.33333333333333298</v>
      </c>
      <c r="AM11" s="15"/>
      <c r="AN11" s="15">
        <v>0.26200873362445398</v>
      </c>
      <c r="AO11" s="15">
        <v>0.221374045801527</v>
      </c>
      <c r="AP11" s="15">
        <v>0.2</v>
      </c>
      <c r="AQ11" s="15">
        <v>0.203125</v>
      </c>
      <c r="AR11" s="15">
        <v>0.221428571428571</v>
      </c>
      <c r="AS11" s="15">
        <v>0.26086956521739102</v>
      </c>
      <c r="AT11" s="15"/>
      <c r="AU11" s="15">
        <v>0.182608695652174</v>
      </c>
      <c r="AV11" s="15">
        <v>0.24291497975708501</v>
      </c>
      <c r="AW11" s="15">
        <v>0.28571428571428598</v>
      </c>
      <c r="AX11" s="15">
        <v>0.23529411764705899</v>
      </c>
      <c r="AY11" s="15">
        <v>0.25503355704698</v>
      </c>
      <c r="AZ11" s="15"/>
      <c r="BA11" s="15">
        <v>0.27034120734908101</v>
      </c>
      <c r="BB11" s="15">
        <v>0.18018018018018001</v>
      </c>
      <c r="BC11" s="15"/>
      <c r="BD11" s="15">
        <v>0.242553191489362</v>
      </c>
      <c r="BE11" s="15">
        <v>0.232432432432432</v>
      </c>
      <c r="BF11" s="15"/>
      <c r="BG11" s="15">
        <v>0.250596658711217</v>
      </c>
      <c r="BH11" s="15">
        <v>0.214285714285714</v>
      </c>
    </row>
    <row r="12" spans="2:60" x14ac:dyDescent="0.35">
      <c r="B12" s="16" t="s">
        <v>210</v>
      </c>
      <c r="C12" s="15">
        <v>0.38879736408566701</v>
      </c>
      <c r="D12" s="15">
        <v>0.36714975845410602</v>
      </c>
      <c r="E12" s="15">
        <v>0.4</v>
      </c>
      <c r="F12" s="15"/>
      <c r="G12" s="15">
        <v>0.40559440559440602</v>
      </c>
      <c r="H12" s="15">
        <v>0.38362068965517199</v>
      </c>
      <c r="I12" s="15"/>
      <c r="J12" s="15">
        <v>0.39047619047618998</v>
      </c>
      <c r="K12" s="15">
        <v>0.5</v>
      </c>
      <c r="L12" s="15">
        <v>0.353658536585366</v>
      </c>
      <c r="M12" s="15">
        <v>0.34848484848484901</v>
      </c>
      <c r="N12" s="15"/>
      <c r="O12" s="15">
        <v>0.37654320987654299</v>
      </c>
      <c r="P12" s="15">
        <v>0.41025641025641002</v>
      </c>
      <c r="Q12" s="15">
        <v>0.45454545454545497</v>
      </c>
      <c r="R12" s="15">
        <v>0.36206896551724099</v>
      </c>
      <c r="S12" s="15"/>
      <c r="T12" s="15">
        <v>0.41214057507987201</v>
      </c>
      <c r="U12" s="15">
        <v>0.38842975206611602</v>
      </c>
      <c r="V12" s="15">
        <v>0.37614678899082599</v>
      </c>
      <c r="W12" s="15">
        <v>0.22727272727272699</v>
      </c>
      <c r="X12" s="15">
        <v>0.28571428571428598</v>
      </c>
      <c r="Y12" s="15"/>
      <c r="Z12" s="15">
        <v>0.35323383084577098</v>
      </c>
      <c r="AA12" s="15">
        <v>0.44174757281553401</v>
      </c>
      <c r="AB12" s="15"/>
      <c r="AC12" s="15">
        <v>0.36734693877551</v>
      </c>
      <c r="AD12" s="15">
        <v>0.47136563876651999</v>
      </c>
      <c r="AE12" s="15"/>
      <c r="AF12" s="15">
        <v>0.35074626865671599</v>
      </c>
      <c r="AG12" s="15">
        <v>0.40789473684210498</v>
      </c>
      <c r="AH12" s="15">
        <v>0.41249999999999998</v>
      </c>
      <c r="AI12" s="15">
        <v>0.4</v>
      </c>
      <c r="AJ12" s="15">
        <v>0.5</v>
      </c>
      <c r="AK12" s="15">
        <v>0.45454545454545497</v>
      </c>
      <c r="AL12" s="15">
        <v>0</v>
      </c>
      <c r="AM12" s="15"/>
      <c r="AN12" s="15">
        <v>0.427947598253275</v>
      </c>
      <c r="AO12" s="15">
        <v>0.35114503816793902</v>
      </c>
      <c r="AP12" s="15">
        <v>0.53333333333333299</v>
      </c>
      <c r="AQ12" s="15">
        <v>0.296875</v>
      </c>
      <c r="AR12" s="15">
        <v>0.41428571428571398</v>
      </c>
      <c r="AS12" s="15">
        <v>0.26086956521739102</v>
      </c>
      <c r="AT12" s="15"/>
      <c r="AU12" s="15">
        <v>0.426086956521739</v>
      </c>
      <c r="AV12" s="15">
        <v>0.34412955465586997</v>
      </c>
      <c r="AW12" s="15">
        <v>0.35714285714285698</v>
      </c>
      <c r="AX12" s="15">
        <v>0.441176470588235</v>
      </c>
      <c r="AY12" s="15">
        <v>0.41610738255033602</v>
      </c>
      <c r="AZ12" s="15"/>
      <c r="BA12" s="15">
        <v>0.40944881889763801</v>
      </c>
      <c r="BB12" s="15">
        <v>0.35135135135135098</v>
      </c>
      <c r="BC12" s="15"/>
      <c r="BD12" s="15">
        <v>0.4</v>
      </c>
      <c r="BE12" s="15">
        <v>0.38108108108108102</v>
      </c>
      <c r="BF12" s="15"/>
      <c r="BG12" s="15">
        <v>0.38663484486873501</v>
      </c>
      <c r="BH12" s="15">
        <v>0.38690476190476197</v>
      </c>
    </row>
    <row r="13" spans="2:60" x14ac:dyDescent="0.35">
      <c r="B13" s="16" t="s">
        <v>119</v>
      </c>
      <c r="C13" s="15">
        <v>3.7891268533772601E-2</v>
      </c>
      <c r="D13" s="15">
        <v>4.3478260869565202E-2</v>
      </c>
      <c r="E13" s="15">
        <v>3.5000000000000003E-2</v>
      </c>
      <c r="F13" s="15"/>
      <c r="G13" s="15">
        <v>8.3916083916083906E-2</v>
      </c>
      <c r="H13" s="15">
        <v>2.3706896551724099E-2</v>
      </c>
      <c r="I13" s="15"/>
      <c r="J13" s="15">
        <v>3.8095238095238099E-2</v>
      </c>
      <c r="K13" s="15">
        <v>8.0645161290322596E-3</v>
      </c>
      <c r="L13" s="15">
        <v>4.0650406504064998E-2</v>
      </c>
      <c r="M13" s="15">
        <v>6.0606060606060601E-2</v>
      </c>
      <c r="N13" s="15"/>
      <c r="O13" s="15">
        <v>3.7037037037037E-2</v>
      </c>
      <c r="P13" s="15">
        <v>5.1282051282051301E-2</v>
      </c>
      <c r="Q13" s="15">
        <v>4.5454545454545497E-2</v>
      </c>
      <c r="R13" s="15">
        <v>1.72413793103448E-2</v>
      </c>
      <c r="S13" s="15"/>
      <c r="T13" s="15">
        <v>5.1118210862619799E-2</v>
      </c>
      <c r="U13" s="15">
        <v>2.4793388429752101E-2</v>
      </c>
      <c r="V13" s="15">
        <v>2.7522935779816501E-2</v>
      </c>
      <c r="W13" s="15">
        <v>2.27272727272727E-2</v>
      </c>
      <c r="X13" s="15">
        <v>0</v>
      </c>
      <c r="Y13" s="15"/>
      <c r="Z13" s="15">
        <v>2.9850746268656699E-2</v>
      </c>
      <c r="AA13" s="15">
        <v>4.3689320388349502E-2</v>
      </c>
      <c r="AB13" s="15"/>
      <c r="AC13" s="15">
        <v>2.4489795918367301E-2</v>
      </c>
      <c r="AD13" s="15">
        <v>4.8458149779735699E-2</v>
      </c>
      <c r="AE13" s="15"/>
      <c r="AF13" s="15">
        <v>1.49253731343284E-2</v>
      </c>
      <c r="AG13" s="15">
        <v>1.3157894736842099E-2</v>
      </c>
      <c r="AH13" s="15">
        <v>1.2500000000000001E-2</v>
      </c>
      <c r="AI13" s="15">
        <v>1.3333333333333299E-2</v>
      </c>
      <c r="AJ13" s="15">
        <v>0</v>
      </c>
      <c r="AK13" s="15">
        <v>2.5974025974026E-2</v>
      </c>
      <c r="AL13" s="15">
        <v>0.16666666666666699</v>
      </c>
      <c r="AM13" s="15"/>
      <c r="AN13" s="15">
        <v>5.6768558951965101E-2</v>
      </c>
      <c r="AO13" s="15">
        <v>1.5267175572519101E-2</v>
      </c>
      <c r="AP13" s="15">
        <v>0</v>
      </c>
      <c r="AQ13" s="15">
        <v>3.125E-2</v>
      </c>
      <c r="AR13" s="15">
        <v>2.1428571428571401E-2</v>
      </c>
      <c r="AS13" s="15">
        <v>4.3478260869565202E-2</v>
      </c>
      <c r="AT13" s="15"/>
      <c r="AU13" s="15">
        <v>3.4782608695652202E-2</v>
      </c>
      <c r="AV13" s="15">
        <v>5.6680161943319797E-2</v>
      </c>
      <c r="AW13" s="15">
        <v>0</v>
      </c>
      <c r="AX13" s="15">
        <v>1.4705882352941201E-2</v>
      </c>
      <c r="AY13" s="15">
        <v>2.68456375838926E-2</v>
      </c>
      <c r="AZ13" s="15"/>
      <c r="BA13" s="15">
        <v>3.1496062992125998E-2</v>
      </c>
      <c r="BB13" s="15">
        <v>4.5045045045045001E-2</v>
      </c>
      <c r="BC13" s="15"/>
      <c r="BD13" s="15">
        <v>2.97872340425532E-2</v>
      </c>
      <c r="BE13" s="15">
        <v>4.3243243243243197E-2</v>
      </c>
      <c r="BF13" s="15"/>
      <c r="BG13" s="15">
        <v>3.10262529832936E-2</v>
      </c>
      <c r="BH13" s="15">
        <v>4.1666666666666699E-2</v>
      </c>
    </row>
    <row r="14" spans="2:60" x14ac:dyDescent="0.35">
      <c r="B14" s="16" t="s">
        <v>211</v>
      </c>
      <c r="C14" s="18">
        <v>0.15321252059308099</v>
      </c>
      <c r="D14" s="18">
        <v>0.19323671497584499</v>
      </c>
      <c r="E14" s="18">
        <v>0.13250000000000001</v>
      </c>
      <c r="F14" s="18"/>
      <c r="G14" s="18">
        <v>0.188811188811189</v>
      </c>
      <c r="H14" s="18">
        <v>0.142241379310345</v>
      </c>
      <c r="I14" s="18"/>
      <c r="J14" s="18">
        <v>0.17142857142857101</v>
      </c>
      <c r="K14" s="18">
        <v>0.112903225806452</v>
      </c>
      <c r="L14" s="18">
        <v>0.16260162601625999</v>
      </c>
      <c r="M14" s="18">
        <v>0.15909090909090901</v>
      </c>
      <c r="N14" s="18"/>
      <c r="O14" s="18">
        <v>0.16049382716049401</v>
      </c>
      <c r="P14" s="18">
        <v>0.147435897435897</v>
      </c>
      <c r="Q14" s="18">
        <v>0.170454545454545</v>
      </c>
      <c r="R14" s="18">
        <v>0.14367816091954</v>
      </c>
      <c r="S14" s="18"/>
      <c r="T14" s="18">
        <v>0.13418530351437699</v>
      </c>
      <c r="U14" s="18">
        <v>0.173553719008264</v>
      </c>
      <c r="V14" s="18">
        <v>0.13761467889908299</v>
      </c>
      <c r="W14" s="18">
        <v>0.204545454545455</v>
      </c>
      <c r="X14" s="18">
        <v>0.28571428571428598</v>
      </c>
      <c r="Y14" s="18"/>
      <c r="Z14" s="18">
        <v>0.144278606965174</v>
      </c>
      <c r="AA14" s="18">
        <v>0.15533980582524301</v>
      </c>
      <c r="AB14" s="18"/>
      <c r="AC14" s="18">
        <v>0.155102040816327</v>
      </c>
      <c r="AD14" s="18">
        <v>0.14537444933920701</v>
      </c>
      <c r="AE14" s="18"/>
      <c r="AF14" s="18">
        <v>0.164179104477612</v>
      </c>
      <c r="AG14" s="18">
        <v>0.23684210526315799</v>
      </c>
      <c r="AH14" s="18">
        <v>0.17499999999999999</v>
      </c>
      <c r="AI14" s="18">
        <v>0.133333333333333</v>
      </c>
      <c r="AJ14" s="18">
        <v>5.8823529411764698E-2</v>
      </c>
      <c r="AK14" s="18">
        <v>0.11688311688311701</v>
      </c>
      <c r="AL14" s="18">
        <v>0.33333333333333298</v>
      </c>
      <c r="AM14" s="18"/>
      <c r="AN14" s="18">
        <v>0.14410480349345001</v>
      </c>
      <c r="AO14" s="18">
        <v>0.16793893129771001</v>
      </c>
      <c r="AP14" s="18">
        <v>0.133333333333333</v>
      </c>
      <c r="AQ14" s="18">
        <v>0.203125</v>
      </c>
      <c r="AR14" s="18">
        <v>0.15</v>
      </c>
      <c r="AS14" s="18">
        <v>8.6956521739130405E-2</v>
      </c>
      <c r="AT14" s="18"/>
      <c r="AU14" s="18">
        <v>0.13043478260869601</v>
      </c>
      <c r="AV14" s="18">
        <v>0.157894736842105</v>
      </c>
      <c r="AW14" s="18">
        <v>0.214285714285714</v>
      </c>
      <c r="AX14" s="18">
        <v>0.11764705882352899</v>
      </c>
      <c r="AY14" s="18">
        <v>0.16778523489932901</v>
      </c>
      <c r="AZ14" s="18"/>
      <c r="BA14" s="18">
        <v>0.115485564304462</v>
      </c>
      <c r="BB14" s="18">
        <v>0.22072072072072099</v>
      </c>
      <c r="BC14" s="18"/>
      <c r="BD14" s="18">
        <v>0.14893617021276601</v>
      </c>
      <c r="BE14" s="18">
        <v>0.15675675675675699</v>
      </c>
      <c r="BF14" s="18"/>
      <c r="BG14" s="18">
        <v>0.143198090692124</v>
      </c>
      <c r="BH14" s="18">
        <v>0.17857142857142899</v>
      </c>
    </row>
    <row r="15" spans="2:60" x14ac:dyDescent="0.35">
      <c r="B15" s="16" t="s">
        <v>212</v>
      </c>
      <c r="C15" s="18">
        <v>0.62438220757825402</v>
      </c>
      <c r="D15" s="18">
        <v>0.58454106280193197</v>
      </c>
      <c r="E15" s="18">
        <v>0.64500000000000002</v>
      </c>
      <c r="F15" s="18"/>
      <c r="G15" s="18">
        <v>0.60139860139860102</v>
      </c>
      <c r="H15" s="18">
        <v>0.631465517241379</v>
      </c>
      <c r="I15" s="18"/>
      <c r="J15" s="18">
        <v>0.61904761904761896</v>
      </c>
      <c r="K15" s="18">
        <v>0.68548387096774199</v>
      </c>
      <c r="L15" s="18">
        <v>0.60975609756097604</v>
      </c>
      <c r="M15" s="18">
        <v>0.59848484848484895</v>
      </c>
      <c r="N15" s="18"/>
      <c r="O15" s="18">
        <v>0.61728395061728403</v>
      </c>
      <c r="P15" s="18">
        <v>0.63461538461538503</v>
      </c>
      <c r="Q15" s="18">
        <v>0.60227272727272696</v>
      </c>
      <c r="R15" s="18">
        <v>0.63793103448275901</v>
      </c>
      <c r="S15" s="18"/>
      <c r="T15" s="18">
        <v>0.64536741214057503</v>
      </c>
      <c r="U15" s="18">
        <v>0.60330578512396704</v>
      </c>
      <c r="V15" s="18">
        <v>0.66972477064220204</v>
      </c>
      <c r="W15" s="18">
        <v>0.47727272727272702</v>
      </c>
      <c r="X15" s="18">
        <v>0.42857142857142899</v>
      </c>
      <c r="Y15" s="18"/>
      <c r="Z15" s="18">
        <v>0.616915422885572</v>
      </c>
      <c r="AA15" s="18">
        <v>0.66019417475728204</v>
      </c>
      <c r="AB15" s="18"/>
      <c r="AC15" s="18">
        <v>0.62448979591836695</v>
      </c>
      <c r="AD15" s="18">
        <v>0.67841409691629995</v>
      </c>
      <c r="AE15" s="18"/>
      <c r="AF15" s="18">
        <v>0.62686567164179097</v>
      </c>
      <c r="AG15" s="18">
        <v>0.60526315789473695</v>
      </c>
      <c r="AH15" s="18">
        <v>0.66249999999999998</v>
      </c>
      <c r="AI15" s="18">
        <v>0.61333333333333295</v>
      </c>
      <c r="AJ15" s="18">
        <v>0.82352941176470595</v>
      </c>
      <c r="AK15" s="18">
        <v>0.662337662337662</v>
      </c>
      <c r="AL15" s="18">
        <v>0.33333333333333298</v>
      </c>
      <c r="AM15" s="18"/>
      <c r="AN15" s="18">
        <v>0.68995633187772898</v>
      </c>
      <c r="AO15" s="18">
        <v>0.57251908396946605</v>
      </c>
      <c r="AP15" s="18">
        <v>0.73333333333333295</v>
      </c>
      <c r="AQ15" s="18">
        <v>0.5</v>
      </c>
      <c r="AR15" s="18">
        <v>0.63571428571428601</v>
      </c>
      <c r="AS15" s="18">
        <v>0.52173913043478304</v>
      </c>
      <c r="AT15" s="18"/>
      <c r="AU15" s="18">
        <v>0.60869565217391297</v>
      </c>
      <c r="AV15" s="18">
        <v>0.58704453441295501</v>
      </c>
      <c r="AW15" s="18">
        <v>0.64285714285714302</v>
      </c>
      <c r="AX15" s="18">
        <v>0.67647058823529405</v>
      </c>
      <c r="AY15" s="18">
        <v>0.67114093959731502</v>
      </c>
      <c r="AZ15" s="18"/>
      <c r="BA15" s="18">
        <v>0.67979002624671903</v>
      </c>
      <c r="BB15" s="18">
        <v>0.53153153153153199</v>
      </c>
      <c r="BC15" s="18"/>
      <c r="BD15" s="18">
        <v>0.64255319148936196</v>
      </c>
      <c r="BE15" s="18">
        <v>0.61351351351351302</v>
      </c>
      <c r="BF15" s="18"/>
      <c r="BG15" s="18">
        <v>0.63723150357995195</v>
      </c>
      <c r="BH15" s="18">
        <v>0.60119047619047605</v>
      </c>
    </row>
    <row r="16" spans="2:60" x14ac:dyDescent="0.35">
      <c r="B16" s="16" t="s">
        <v>93</v>
      </c>
      <c r="C16" s="19">
        <f>SUM(C14-C15)</f>
        <v>-0.47116968698517303</v>
      </c>
      <c r="D16" s="19">
        <f t="shared" ref="D16:BH16" si="0">SUM(D14-D15)</f>
        <v>-0.39130434782608697</v>
      </c>
      <c r="E16" s="19">
        <f t="shared" si="0"/>
        <v>-0.51249999999999996</v>
      </c>
      <c r="F16" s="19"/>
      <c r="G16" s="19">
        <f t="shared" si="0"/>
        <v>-0.41258741258741205</v>
      </c>
      <c r="H16" s="19">
        <f t="shared" si="0"/>
        <v>-0.48922413793103403</v>
      </c>
      <c r="I16" s="19"/>
      <c r="J16" s="19">
        <f t="shared" si="0"/>
        <v>-0.44761904761904792</v>
      </c>
      <c r="K16" s="19">
        <f t="shared" si="0"/>
        <v>-0.57258064516129004</v>
      </c>
      <c r="L16" s="19">
        <f t="shared" si="0"/>
        <v>-0.44715447154471605</v>
      </c>
      <c r="M16" s="19">
        <f t="shared" si="0"/>
        <v>-0.43939393939393995</v>
      </c>
      <c r="N16" s="19"/>
      <c r="O16" s="19">
        <f t="shared" si="0"/>
        <v>-0.45679012345679004</v>
      </c>
      <c r="P16" s="19">
        <f t="shared" si="0"/>
        <v>-0.487179487179488</v>
      </c>
      <c r="Q16" s="19">
        <f t="shared" si="0"/>
        <v>-0.43181818181818199</v>
      </c>
      <c r="R16" s="19">
        <f t="shared" si="0"/>
        <v>-0.49425287356321901</v>
      </c>
      <c r="S16" s="19"/>
      <c r="T16" s="19">
        <f t="shared" si="0"/>
        <v>-0.51118210862619806</v>
      </c>
      <c r="U16" s="19">
        <f t="shared" si="0"/>
        <v>-0.42975206611570305</v>
      </c>
      <c r="V16" s="19">
        <f t="shared" si="0"/>
        <v>-0.53211009174311907</v>
      </c>
      <c r="W16" s="19">
        <f t="shared" si="0"/>
        <v>-0.27272727272727204</v>
      </c>
      <c r="X16" s="19">
        <f t="shared" si="0"/>
        <v>-0.14285714285714302</v>
      </c>
      <c r="Y16" s="19"/>
      <c r="Z16" s="19">
        <f t="shared" si="0"/>
        <v>-0.47263681592039797</v>
      </c>
      <c r="AA16" s="19">
        <f t="shared" si="0"/>
        <v>-0.50485436893203905</v>
      </c>
      <c r="AB16" s="19"/>
      <c r="AC16" s="19">
        <f t="shared" si="0"/>
        <v>-0.46938775510203995</v>
      </c>
      <c r="AD16" s="19">
        <f t="shared" si="0"/>
        <v>-0.53303964757709288</v>
      </c>
      <c r="AE16" s="19"/>
      <c r="AF16" s="19">
        <f t="shared" si="0"/>
        <v>-0.462686567164179</v>
      </c>
      <c r="AG16" s="19">
        <f t="shared" si="0"/>
        <v>-0.36842105263157898</v>
      </c>
      <c r="AH16" s="19">
        <f t="shared" si="0"/>
        <v>-0.48749999999999999</v>
      </c>
      <c r="AI16" s="19">
        <f t="shared" si="0"/>
        <v>-0.48</v>
      </c>
      <c r="AJ16" s="19">
        <f t="shared" si="0"/>
        <v>-0.76470588235294124</v>
      </c>
      <c r="AK16" s="19">
        <f t="shared" si="0"/>
        <v>-0.54545454545454497</v>
      </c>
      <c r="AL16" s="19">
        <f t="shared" si="0"/>
        <v>0</v>
      </c>
      <c r="AM16" s="19"/>
      <c r="AN16" s="19">
        <f t="shared" si="0"/>
        <v>-0.54585152838427897</v>
      </c>
      <c r="AO16" s="19">
        <f t="shared" si="0"/>
        <v>-0.40458015267175607</v>
      </c>
      <c r="AP16" s="19">
        <f t="shared" si="0"/>
        <v>-0.6</v>
      </c>
      <c r="AQ16" s="19">
        <f t="shared" si="0"/>
        <v>-0.296875</v>
      </c>
      <c r="AR16" s="19">
        <f t="shared" si="0"/>
        <v>-0.48571428571428599</v>
      </c>
      <c r="AS16" s="19">
        <f t="shared" si="0"/>
        <v>-0.43478260869565266</v>
      </c>
      <c r="AT16" s="19"/>
      <c r="AU16" s="19">
        <f t="shared" si="0"/>
        <v>-0.47826086956521696</v>
      </c>
      <c r="AV16" s="19">
        <f t="shared" si="0"/>
        <v>-0.42914979757085003</v>
      </c>
      <c r="AW16" s="19">
        <f t="shared" si="0"/>
        <v>-0.42857142857142905</v>
      </c>
      <c r="AX16" s="19">
        <f t="shared" si="0"/>
        <v>-0.55882352941176505</v>
      </c>
      <c r="AY16" s="19">
        <f t="shared" si="0"/>
        <v>-0.50335570469798596</v>
      </c>
      <c r="AZ16" s="19"/>
      <c r="BA16" s="19">
        <f t="shared" si="0"/>
        <v>-0.56430446194225703</v>
      </c>
      <c r="BB16" s="19">
        <f t="shared" si="0"/>
        <v>-0.31081081081081097</v>
      </c>
      <c r="BC16" s="19"/>
      <c r="BD16" s="19">
        <f t="shared" si="0"/>
        <v>-0.49361702127659596</v>
      </c>
      <c r="BE16" s="19">
        <f t="shared" si="0"/>
        <v>-0.45675675675675603</v>
      </c>
      <c r="BF16" s="19"/>
      <c r="BG16" s="19">
        <f t="shared" si="0"/>
        <v>-0.49403341288782798</v>
      </c>
      <c r="BH16" s="19">
        <f t="shared" si="0"/>
        <v>-0.42261904761904706</v>
      </c>
    </row>
    <row r="17" spans="2:2" x14ac:dyDescent="0.35">
      <c r="B17" s="14"/>
    </row>
    <row r="18" spans="2:2" x14ac:dyDescent="0.35">
      <c r="B18" t="s">
        <v>84</v>
      </c>
    </row>
    <row r="19" spans="2:2" x14ac:dyDescent="0.35">
      <c r="B19" t="s">
        <v>85</v>
      </c>
    </row>
    <row r="21" spans="2:2" x14ac:dyDescent="0.35">
      <c r="B21" s="8" t="str">
        <f>HYPERLINK("#'Contents'!A1", "Return to Contents")</f>
        <v>Return to Contents</v>
      </c>
    </row>
  </sheetData>
  <mergeCells count="14">
    <mergeCell ref="BA5:BB5"/>
    <mergeCell ref="BD5:BE5"/>
    <mergeCell ref="BG5:BH5"/>
    <mergeCell ref="D2:AW2"/>
    <mergeCell ref="Z5:AA5"/>
    <mergeCell ref="AC5:AD5"/>
    <mergeCell ref="AF5:AL5"/>
    <mergeCell ref="AN5:AS5"/>
    <mergeCell ref="AU5:AY5"/>
    <mergeCell ref="D5:E5"/>
    <mergeCell ref="G5:H5"/>
    <mergeCell ref="J5:M5"/>
    <mergeCell ref="O5:R5"/>
    <mergeCell ref="T5:X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79</vt:i4>
      </vt:variant>
    </vt:vector>
  </HeadingPairs>
  <TitlesOfParts>
    <vt:vector size="79" baseType="lpstr">
      <vt:lpstr>Cover Sheet</vt: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Benjamin Murphy</cp:lastModifiedBy>
  <dcterms:created xsi:type="dcterms:W3CDTF">2022-10-21T16:37:59Z</dcterms:created>
  <dcterms:modified xsi:type="dcterms:W3CDTF">2022-11-18T11:31:16Z</dcterms:modified>
</cp:coreProperties>
</file>